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BA81CCDD-EB93-4C92-A885-95F11C0F0C3A}" xr6:coauthVersionLast="36" xr6:coauthVersionMax="36" xr10:uidLastSave="{00000000-0000-0000-0000-000000000000}"/>
  <bookViews>
    <workbookView xWindow="0" yWindow="0" windowWidth="28800" windowHeight="10740" tabRatio="805" firstSheet="1" activeTab="1" xr2:uid="{00000000-000D-0000-FFFF-FFFF00000000}"/>
  </bookViews>
  <sheets>
    <sheet name="표지" sheetId="27" state="hidden" r:id="rId1"/>
    <sheet name="설계예산서" sheetId="4" r:id="rId2"/>
    <sheet name="산출근거" sheetId="3" r:id="rId3"/>
    <sheet name="건설사업관리기술자 배치" sheetId="1" r:id="rId4"/>
    <sheet name="토목 및 전기" sheetId="24" state="hidden" r:id="rId5"/>
    <sheet name="배치계획표" sheetId="29" state="hidden" r:id="rId6"/>
    <sheet name="산정근거(입력변수)" sheetId="11" r:id="rId7"/>
    <sheet name="건설사업관리기술인수 산정" sheetId="12" r:id="rId8"/>
    <sheet name="손해공제요율표" sheetId="28" r:id="rId9"/>
    <sheet name="한국석유공사 유류가격(고성군)" sheetId="14" r:id="rId10"/>
    <sheet name="2026년 임금" sheetId="21" r:id="rId11"/>
    <sheet name="2023년 임금공표(전기)" sheetId="26" state="hidden" r:id="rId12"/>
    <sheet name="2026년 상반기 적용노임" sheetId="22" r:id="rId13"/>
    <sheet name="제본비" sheetId="18" r:id="rId14"/>
    <sheet name="전기감리원산출근거" sheetId="25" state="hidden" r:id="rId15"/>
    <sheet name="손해공제율" sheetId="7" state="hidden" r:id="rId16"/>
    <sheet name="손해공제율(전체)" sheetId="8" state="hidden" r:id="rId17"/>
    <sheet name="건설사업관리기술자수 산정기준" sheetId="10" state="hidden" r:id="rId18"/>
    <sheet name="차량가격" sheetId="30" r:id="rId19"/>
    <sheet name="건설사업관리기술인 산정기준" sheetId="32" r:id="rId20"/>
  </sheets>
  <definedNames>
    <definedName name="__IntlFixup" hidden="1">TRUE</definedName>
    <definedName name="_1공장" localSheetId="11">#REF!</definedName>
    <definedName name="_1공장" localSheetId="19">#REF!</definedName>
    <definedName name="_1공장" localSheetId="14">#REF!</definedName>
    <definedName name="_1공장">#REF!</definedName>
    <definedName name="_2">#N/A</definedName>
    <definedName name="_24_3_0Crite" localSheetId="11">#REF!</definedName>
    <definedName name="_24_3_0Crite" localSheetId="19">#REF!</definedName>
    <definedName name="_24_3_0Crite" localSheetId="14">#REF!</definedName>
    <definedName name="_24_3_0Crite">#REF!</definedName>
    <definedName name="_26_3_0Criteria" localSheetId="11">#REF!</definedName>
    <definedName name="_26_3_0Criteria" localSheetId="19">#REF!</definedName>
    <definedName name="_26_3_0Criteria" localSheetId="14">#REF!</definedName>
    <definedName name="_26_3_0Criteria">#REF!</definedName>
    <definedName name="_28_3__Crite" localSheetId="11">#REF!</definedName>
    <definedName name="_28_3__Crite" localSheetId="19">#REF!</definedName>
    <definedName name="_28_3__Crite" localSheetId="14">#REF!</definedName>
    <definedName name="_28_3__Crite">#REF!</definedName>
    <definedName name="_2공장" localSheetId="11">#REF!</definedName>
    <definedName name="_2공장" localSheetId="19">#REF!</definedName>
    <definedName name="_2공장" localSheetId="14">#REF!</definedName>
    <definedName name="_2공장">#REF!</definedName>
    <definedName name="_30_3__Criteria" localSheetId="11">#REF!</definedName>
    <definedName name="_30_3__Criteria" localSheetId="19">#REF!</definedName>
    <definedName name="_30_3__Criteria" localSheetId="14">#REF!</definedName>
    <definedName name="_30_3__Criteria">#REF!</definedName>
    <definedName name="_3공장" localSheetId="11">#REF!</definedName>
    <definedName name="_3공장" localSheetId="19">#REF!</definedName>
    <definedName name="_3공장" localSheetId="14">#REF!</definedName>
    <definedName name="_3공장">#REF!</definedName>
    <definedName name="_48G_0Extr" localSheetId="11">#REF!</definedName>
    <definedName name="_48G_0Extr" localSheetId="19">#REF!</definedName>
    <definedName name="_48G_0Extr" localSheetId="14">#REF!</definedName>
    <definedName name="_48G_0Extr">#REF!</definedName>
    <definedName name="_50G_0Extract" localSheetId="11">#REF!</definedName>
    <definedName name="_50G_0Extract" localSheetId="19">#REF!</definedName>
    <definedName name="_50G_0Extract" localSheetId="14">#REF!</definedName>
    <definedName name="_50G_0Extract">#REF!</definedName>
    <definedName name="_52G__Extr" localSheetId="11">#REF!</definedName>
    <definedName name="_52G__Extr" localSheetId="19">#REF!</definedName>
    <definedName name="_52G__Extr" localSheetId="14">#REF!</definedName>
    <definedName name="_52G__Extr">#REF!</definedName>
    <definedName name="_54G__Extract" localSheetId="11">#REF!</definedName>
    <definedName name="_54G__Extract" localSheetId="19">#REF!</definedName>
    <definedName name="_54G__Extract" localSheetId="14">#REF!</definedName>
    <definedName name="_54G__Extract">#REF!</definedName>
    <definedName name="_A" localSheetId="11">#REF!</definedName>
    <definedName name="_A" localSheetId="19">#REF!</definedName>
    <definedName name="_A" localSheetId="14">#REF!</definedName>
    <definedName name="_A">#REF!</definedName>
    <definedName name="_A183154" localSheetId="11">#REF!</definedName>
    <definedName name="_A183154" localSheetId="19">#REF!</definedName>
    <definedName name="_A183154" localSheetId="14">#REF!</definedName>
    <definedName name="_A183154">#REF!</definedName>
    <definedName name="_aab42" localSheetId="11">#REF!</definedName>
    <definedName name="_aab42" localSheetId="19">#REF!</definedName>
    <definedName name="_aab42" localSheetId="14">#REF!</definedName>
    <definedName name="_aab42">#REF!</definedName>
    <definedName name="_Dist_Bin" localSheetId="11" hidden="1">#REF!</definedName>
    <definedName name="_Dist_Bin" localSheetId="19" hidden="1">#REF!</definedName>
    <definedName name="_Dist_Bin" localSheetId="14" hidden="1">#REF!</definedName>
    <definedName name="_Dist_Bin" hidden="1">#REF!</definedName>
    <definedName name="_Dist_Values" localSheetId="11" hidden="1">#REF!</definedName>
    <definedName name="_Dist_Values" localSheetId="19" hidden="1">#REF!</definedName>
    <definedName name="_Dist_Values" localSheetId="14" hidden="1">#REF!</definedName>
    <definedName name="_Dist_Values" hidden="1">#REF!</definedName>
    <definedName name="_xlnm._FilterDatabase" localSheetId="11" hidden="1">#REF!</definedName>
    <definedName name="_xlnm._FilterDatabase" localSheetId="19" hidden="1">#REF!</definedName>
    <definedName name="_xlnm._FilterDatabase" localSheetId="14" hidden="1">#REF!</definedName>
    <definedName name="_xlnm._FilterDatabase" hidden="1">#REF!</definedName>
    <definedName name="_HSH1" localSheetId="11">#REF!</definedName>
    <definedName name="_HSH1" localSheetId="19">#REF!</definedName>
    <definedName name="_HSH1" localSheetId="14">#REF!</definedName>
    <definedName name="_HSH1">#REF!</definedName>
    <definedName name="_HSH2" localSheetId="11">#REF!</definedName>
    <definedName name="_HSH2" localSheetId="19">#REF!</definedName>
    <definedName name="_HSH2" localSheetId="14">#REF!</definedName>
    <definedName name="_HSH2">#REF!</definedName>
    <definedName name="_Key1" localSheetId="11" hidden="1">#REF!</definedName>
    <definedName name="_Key1" localSheetId="19" hidden="1">#REF!</definedName>
    <definedName name="_Key1" localSheetId="14" hidden="1">#REF!</definedName>
    <definedName name="_Key1" hidden="1">#REF!</definedName>
    <definedName name="_Key3" localSheetId="11" hidden="1">#REF!</definedName>
    <definedName name="_Key3" localSheetId="19" hidden="1">#REF!</definedName>
    <definedName name="_Key3" localSheetId="14" hidden="1">#REF!</definedName>
    <definedName name="_Key3" hidden="1">#REF!</definedName>
    <definedName name="_lee2" localSheetId="11">#REF!</definedName>
    <definedName name="_lee2" localSheetId="19">#REF!</definedName>
    <definedName name="_lee2" localSheetId="14">#REF!</definedName>
    <definedName name="_lee2">#REF!</definedName>
    <definedName name="_NMB96" localSheetId="11">#REF!</definedName>
    <definedName name="_NMB96" localSheetId="19">#REF!</definedName>
    <definedName name="_NMB96" localSheetId="14">#REF!</definedName>
    <definedName name="_NMB96">#REF!</definedName>
    <definedName name="_NP1" localSheetId="11">#REF!</definedName>
    <definedName name="_NP1" localSheetId="19">#REF!</definedName>
    <definedName name="_NP1" localSheetId="14">#REF!</definedName>
    <definedName name="_NP1">#REF!</definedName>
    <definedName name="_NP2" localSheetId="11">#REF!</definedName>
    <definedName name="_NP2" localSheetId="19">#REF!</definedName>
    <definedName name="_NP2" localSheetId="14">#REF!</definedName>
    <definedName name="_NP2">#REF!</definedName>
    <definedName name="_NSH1" localSheetId="11">#REF!</definedName>
    <definedName name="_NSH1" localSheetId="19">#REF!</definedName>
    <definedName name="_NSH1" localSheetId="14">#REF!</definedName>
    <definedName name="_NSH1">#REF!</definedName>
    <definedName name="_NSH2" localSheetId="11">#REF!</definedName>
    <definedName name="_NSH2" localSheetId="19">#REF!</definedName>
    <definedName name="_NSH2" localSheetId="14">#REF!</definedName>
    <definedName name="_NSH2">#REF!</definedName>
    <definedName name="_Order1" hidden="1">255</definedName>
    <definedName name="_Order2" hidden="1">255</definedName>
    <definedName name="_pa1" localSheetId="11">#REF!</definedName>
    <definedName name="_pa1" localSheetId="19">#REF!</definedName>
    <definedName name="_pa1" localSheetId="14">#REF!</definedName>
    <definedName name="_pa1">#REF!</definedName>
    <definedName name="_pa2" localSheetId="11">#REF!</definedName>
    <definedName name="_pa2" localSheetId="19">#REF!</definedName>
    <definedName name="_pa2" localSheetId="14">#REF!</definedName>
    <definedName name="_pa2">#REF!</definedName>
    <definedName name="_Parse_In" localSheetId="11" hidden="1">#REF!</definedName>
    <definedName name="_Parse_In" localSheetId="19" hidden="1">#REF!</definedName>
    <definedName name="_Parse_In" localSheetId="14" hidden="1">#REF!</definedName>
    <definedName name="_Parse_In" hidden="1">#REF!</definedName>
    <definedName name="_Parse_Out" localSheetId="11" hidden="1">#REF!</definedName>
    <definedName name="_Parse_Out" localSheetId="19" hidden="1">#REF!</definedName>
    <definedName name="_Parse_Out" localSheetId="14" hidden="1">#REF!</definedName>
    <definedName name="_Parse_Out" hidden="1">#REF!</definedName>
    <definedName name="_Regression_Out" localSheetId="11" hidden="1">#REF!</definedName>
    <definedName name="_Regression_Out" localSheetId="19" hidden="1">#REF!</definedName>
    <definedName name="_Regression_Out" localSheetId="14" hidden="1">#REF!</definedName>
    <definedName name="_Regression_Out" hidden="1">#REF!</definedName>
    <definedName name="_Regression_X" localSheetId="11" hidden="1">#REF!</definedName>
    <definedName name="_Regression_X" localSheetId="19" hidden="1">#REF!</definedName>
    <definedName name="_Regression_X" localSheetId="14" hidden="1">#REF!</definedName>
    <definedName name="_Regression_X" hidden="1">#REF!</definedName>
    <definedName name="_Regression_Y" localSheetId="11" hidden="1">#REF!</definedName>
    <definedName name="_Regression_Y" localSheetId="19" hidden="1">#REF!</definedName>
    <definedName name="_Regression_Y" localSheetId="14" hidden="1">#REF!</definedName>
    <definedName name="_Regression_Y" hidden="1">#REF!</definedName>
    <definedName name="_Sort" localSheetId="11" hidden="1">#REF!</definedName>
    <definedName name="_Sort" localSheetId="19" hidden="1">#REF!</definedName>
    <definedName name="_Sort" localSheetId="14" hidden="1">#REF!</definedName>
    <definedName name="_Sort" hidden="1">#REF!</definedName>
    <definedName name="_ST1">#N/A</definedName>
    <definedName name="_Table1_In1" localSheetId="11" hidden="1">#REF!</definedName>
    <definedName name="_Table1_In1" localSheetId="19" hidden="1">#REF!</definedName>
    <definedName name="_Table1_In1" localSheetId="14" hidden="1">#REF!</definedName>
    <definedName name="_Table1_In1" hidden="1">#REF!</definedName>
    <definedName name="_Table1_Out" localSheetId="11" hidden="1">#REF!</definedName>
    <definedName name="_Table1_Out" localSheetId="19" hidden="1">#REF!</definedName>
    <definedName name="_Table1_Out" localSheetId="14" hidden="1">#REF!</definedName>
    <definedName name="_Table1_Out" hidden="1">#REF!</definedName>
    <definedName name="_Ted1" localSheetId="11">#REF!</definedName>
    <definedName name="_Ted1" localSheetId="19">#REF!</definedName>
    <definedName name="_Ted1" localSheetId="14">#REF!</definedName>
    <definedName name="_Ted1">#REF!</definedName>
    <definedName name="_Ts1" localSheetId="11">#REF!</definedName>
    <definedName name="_Ts1" localSheetId="19">#REF!</definedName>
    <definedName name="_Ts1" localSheetId="14">#REF!</definedName>
    <definedName name="_Ts1">#REF!</definedName>
    <definedName name="_YO1">#N/A</definedName>
    <definedName name="\0">#N/A</definedName>
    <definedName name="\a">#N/A</definedName>
    <definedName name="\g" localSheetId="11">#REF!</definedName>
    <definedName name="\g" localSheetId="19">#REF!</definedName>
    <definedName name="\g" localSheetId="14">#REF!</definedName>
    <definedName name="\g">#REF!</definedName>
    <definedName name="\j" localSheetId="11">#REF!</definedName>
    <definedName name="\j" localSheetId="19">#REF!</definedName>
    <definedName name="\j" localSheetId="14">#REF!</definedName>
    <definedName name="\j">#REF!</definedName>
    <definedName name="\LARGE" localSheetId="11">#REF!</definedName>
    <definedName name="\LARGE" localSheetId="19">#REF!</definedName>
    <definedName name="\LARGE" localSheetId="14">#REF!</definedName>
    <definedName name="\LARGE">#REF!</definedName>
    <definedName name="\MIDDLE" localSheetId="11">#REF!</definedName>
    <definedName name="\MIDDLE" localSheetId="19">#REF!</definedName>
    <definedName name="\MIDDLE" localSheetId="14">#REF!</definedName>
    <definedName name="\MIDDLE">#REF!</definedName>
    <definedName name="\n">#N/A</definedName>
    <definedName name="\o" localSheetId="11">#REF!</definedName>
    <definedName name="\o" localSheetId="19">#REF!</definedName>
    <definedName name="\o" localSheetId="14">#REF!</definedName>
    <definedName name="\o">#REF!</definedName>
    <definedName name="\p" localSheetId="11">#REF!</definedName>
    <definedName name="\p" localSheetId="19">#REF!</definedName>
    <definedName name="\p" localSheetId="14">#REF!</definedName>
    <definedName name="\p">#REF!</definedName>
    <definedName name="\P1" localSheetId="11">#REF!</definedName>
    <definedName name="\P1" localSheetId="19">#REF!</definedName>
    <definedName name="\P1" localSheetId="14">#REF!</definedName>
    <definedName name="\P1">#REF!</definedName>
    <definedName name="\SMALL" localSheetId="11">#REF!</definedName>
    <definedName name="\SMALL" localSheetId="19">#REF!</definedName>
    <definedName name="\SMALL" localSheetId="14">#REF!</definedName>
    <definedName name="\SMALL">#REF!</definedName>
    <definedName name="\y" localSheetId="11">#REF!</definedName>
    <definedName name="\y" localSheetId="19">#REF!</definedName>
    <definedName name="\y" localSheetId="14">#REF!</definedName>
    <definedName name="\y">#REF!</definedName>
    <definedName name="A" localSheetId="11">#REF!</definedName>
    <definedName name="A" localSheetId="12">#REF!</definedName>
    <definedName name="A" localSheetId="10">#REF!</definedName>
    <definedName name="A" localSheetId="19">#REF!</definedName>
    <definedName name="A" localSheetId="7">#REF!</definedName>
    <definedName name="A" localSheetId="14">#REF!</definedName>
    <definedName name="A" localSheetId="13">#REF!</definedName>
    <definedName name="A">#REF!</definedName>
    <definedName name="A1..A2_">#N/A</definedName>
    <definedName name="A1..A200_">#N/A</definedName>
    <definedName name="A12..A13_">#N/A</definedName>
    <definedName name="A315yoo1">#N/A</definedName>
    <definedName name="AA" localSheetId="11">#REF!</definedName>
    <definedName name="AA" localSheetId="19">#REF!</definedName>
    <definedName name="AA" localSheetId="14">#REF!</definedName>
    <definedName name="AA">#REF!</definedName>
    <definedName name="AAA" localSheetId="11">#REF!</definedName>
    <definedName name="AAA" localSheetId="12">#REF!</definedName>
    <definedName name="AAA" localSheetId="10">#REF!</definedName>
    <definedName name="AAA" localSheetId="19">#REF!</definedName>
    <definedName name="AAA" localSheetId="7">#REF!</definedName>
    <definedName name="AAA" localSheetId="14">#REF!</definedName>
    <definedName name="AAA" localSheetId="13">#REF!</definedName>
    <definedName name="AAA">#REF!</definedName>
    <definedName name="aaaa" localSheetId="11">#REF!</definedName>
    <definedName name="aaaa" localSheetId="12">#REF!</definedName>
    <definedName name="aaaa" localSheetId="10">#REF!</definedName>
    <definedName name="aaaa" localSheetId="19">#REF!</definedName>
    <definedName name="aaaa" localSheetId="14">#REF!</definedName>
    <definedName name="aaaa" localSheetId="13">#REF!</definedName>
    <definedName name="aaaa">#REF!</definedName>
    <definedName name="AB" localSheetId="11">#REF!</definedName>
    <definedName name="AB" localSheetId="19">#REF!</definedName>
    <definedName name="AB" localSheetId="14">#REF!</definedName>
    <definedName name="AB">#REF!</definedName>
    <definedName name="abc" localSheetId="11">#REF!</definedName>
    <definedName name="abc" localSheetId="19">#REF!</definedName>
    <definedName name="abc" localSheetId="14">#REF!</definedName>
    <definedName name="abc">#REF!</definedName>
    <definedName name="ABUTH" localSheetId="11">#REF!</definedName>
    <definedName name="ABUTH" localSheetId="19">#REF!</definedName>
    <definedName name="ABUTH" localSheetId="14">#REF!</definedName>
    <definedName name="ABUTH">#REF!</definedName>
    <definedName name="ac" localSheetId="11">#REF!</definedName>
    <definedName name="ac" localSheetId="19">#REF!</definedName>
    <definedName name="ac" localSheetId="14">#REF!</definedName>
    <definedName name="ac">#REF!</definedName>
    <definedName name="ACX" localSheetId="11" hidden="1">#REF!</definedName>
    <definedName name="ACX" localSheetId="19" hidden="1">#REF!</definedName>
    <definedName name="ACX" localSheetId="14" hidden="1">#REF!</definedName>
    <definedName name="ACX" hidden="1">#REF!</definedName>
    <definedName name="AD" localSheetId="11">#REF!</definedName>
    <definedName name="AD" localSheetId="19">#REF!</definedName>
    <definedName name="AD" localSheetId="14">#REF!</definedName>
    <definedName name="AD">#REF!</definedName>
    <definedName name="AE" localSheetId="11">#REF!</definedName>
    <definedName name="AE" localSheetId="19">#REF!</definedName>
    <definedName name="AE" localSheetId="14">#REF!</definedName>
    <definedName name="AE">#REF!</definedName>
    <definedName name="AF" localSheetId="11">#REF!</definedName>
    <definedName name="AF" localSheetId="19">#REF!</definedName>
    <definedName name="AF" localSheetId="14">#REF!</definedName>
    <definedName name="AF">#REF!</definedName>
    <definedName name="ag" localSheetId="11">#REF!</definedName>
    <definedName name="ag" localSheetId="19">#REF!</definedName>
    <definedName name="ag" localSheetId="14">#REF!</definedName>
    <definedName name="ag">#REF!</definedName>
    <definedName name="AH" localSheetId="11">#REF!</definedName>
    <definedName name="AH" localSheetId="19">#REF!</definedName>
    <definedName name="AH" localSheetId="14">#REF!</definedName>
    <definedName name="AH">#REF!</definedName>
    <definedName name="AI" localSheetId="11">#REF!</definedName>
    <definedName name="AI" localSheetId="19">#REF!</definedName>
    <definedName name="AI" localSheetId="14">#REF!</definedName>
    <definedName name="AI">#REF!</definedName>
    <definedName name="ALPHA" localSheetId="11">#REF!</definedName>
    <definedName name="ALPHA" localSheetId="19">#REF!</definedName>
    <definedName name="ALPHA" localSheetId="14">#REF!</definedName>
    <definedName name="ALPHA">#REF!</definedName>
    <definedName name="alslsdkjfjs" localSheetId="11" hidden="1">#REF!</definedName>
    <definedName name="alslsdkjfjs" localSheetId="19" hidden="1">#REF!</definedName>
    <definedName name="alslsdkjfjs" localSheetId="14" hidden="1">#REF!</definedName>
    <definedName name="alslsdkjfjs" hidden="1">#REF!</definedName>
    <definedName name="ANG" localSheetId="11">#REF!</definedName>
    <definedName name="ANG" localSheetId="19">#REF!</definedName>
    <definedName name="ANG" localSheetId="14">#REF!</definedName>
    <definedName name="ANG">#REF!</definedName>
    <definedName name="anscount" hidden="1">1</definedName>
    <definedName name="as" localSheetId="11" hidden="1">#REF!</definedName>
    <definedName name="as" localSheetId="19" hidden="1">#REF!</definedName>
    <definedName name="as" localSheetId="14" hidden="1">#REF!</definedName>
    <definedName name="as" hidden="1">#REF!</definedName>
    <definedName name="AWEGAWEG" localSheetId="11" hidden="1">#REF!</definedName>
    <definedName name="AWEGAWEG" localSheetId="19" hidden="1">#REF!</definedName>
    <definedName name="AWEGAWEG" localSheetId="14" hidden="1">#REF!</definedName>
    <definedName name="AWEGAWEG" hidden="1">#REF!</definedName>
    <definedName name="AWG" localSheetId="11" hidden="1">#REF!</definedName>
    <definedName name="AWG" localSheetId="19" hidden="1">#REF!</definedName>
    <definedName name="AWG" localSheetId="14" hidden="1">#REF!</definedName>
    <definedName name="AWG" hidden="1">#REF!</definedName>
    <definedName name="AWGRA" localSheetId="11" hidden="1">#REF!</definedName>
    <definedName name="AWGRA" localSheetId="19" hidden="1">#REF!</definedName>
    <definedName name="AWGRA" localSheetId="14" hidden="1">#REF!</definedName>
    <definedName name="AWGRA" hidden="1">#REF!</definedName>
    <definedName name="AWGRWGAW" localSheetId="11" hidden="1">#REF!</definedName>
    <definedName name="AWGRWGAW" localSheetId="19" hidden="1">#REF!</definedName>
    <definedName name="AWGRWGAW" localSheetId="14" hidden="1">#REF!</definedName>
    <definedName name="AWGRWGAW" hidden="1">#REF!</definedName>
    <definedName name="A삼" localSheetId="11">#REF!</definedName>
    <definedName name="A삼" localSheetId="19">#REF!</definedName>
    <definedName name="A삼" localSheetId="14">#REF!</definedName>
    <definedName name="A삼">#REF!</definedName>
    <definedName name="A이" localSheetId="11">#REF!</definedName>
    <definedName name="A이" localSheetId="19">#REF!</definedName>
    <definedName name="A이" localSheetId="14">#REF!</definedName>
    <definedName name="A이">#REF!</definedName>
    <definedName name="A일" localSheetId="11">#REF!</definedName>
    <definedName name="A일" localSheetId="19">#REF!</definedName>
    <definedName name="A일" localSheetId="14">#REF!</definedName>
    <definedName name="A일">#REF!</definedName>
    <definedName name="B" localSheetId="11">#REF!</definedName>
    <definedName name="B" localSheetId="12">#REF!</definedName>
    <definedName name="B" localSheetId="10">#REF!</definedName>
    <definedName name="B" localSheetId="19">#REF!</definedName>
    <definedName name="B" localSheetId="14">#REF!</definedName>
    <definedName name="B" localSheetId="13">#REF!</definedName>
    <definedName name="B">#REF!</definedName>
    <definedName name="B_3" localSheetId="11">#REF!</definedName>
    <definedName name="B_3" localSheetId="19">#REF!</definedName>
    <definedName name="B_3" localSheetId="14">#REF!</definedName>
    <definedName name="B_3">#REF!</definedName>
    <definedName name="B_4" localSheetId="11">#REF!</definedName>
    <definedName name="B_4" localSheetId="19">#REF!</definedName>
    <definedName name="B_4" localSheetId="14">#REF!</definedName>
    <definedName name="B_4">#REF!</definedName>
    <definedName name="B1A" localSheetId="11">#REF!</definedName>
    <definedName name="B1A" localSheetId="19">#REF!</definedName>
    <definedName name="B1A" localSheetId="14">#REF!</definedName>
    <definedName name="B1A">#REF!</definedName>
    <definedName name="B1WL" localSheetId="11">#REF!</definedName>
    <definedName name="B1WL" localSheetId="19">#REF!</definedName>
    <definedName name="B1WL" localSheetId="14">#REF!</definedName>
    <definedName name="B1WL">#REF!</definedName>
    <definedName name="B1WR" localSheetId="11">#REF!</definedName>
    <definedName name="B1WR" localSheetId="19">#REF!</definedName>
    <definedName name="B1WR" localSheetId="14">#REF!</definedName>
    <definedName name="B1WR">#REF!</definedName>
    <definedName name="B2A" localSheetId="11">#REF!</definedName>
    <definedName name="B2A" localSheetId="19">#REF!</definedName>
    <definedName name="B2A" localSheetId="14">#REF!</definedName>
    <definedName name="B2A">#REF!</definedName>
    <definedName name="B2WL" localSheetId="11">#REF!</definedName>
    <definedName name="B2WL" localSheetId="19">#REF!</definedName>
    <definedName name="B2WL" localSheetId="14">#REF!</definedName>
    <definedName name="B2WL">#REF!</definedName>
    <definedName name="B2WR" localSheetId="11">#REF!</definedName>
    <definedName name="B2WR" localSheetId="19">#REF!</definedName>
    <definedName name="B2WR" localSheetId="14">#REF!</definedName>
    <definedName name="B2WR">#REF!</definedName>
    <definedName name="B3A" localSheetId="11">#REF!</definedName>
    <definedName name="B3A" localSheetId="19">#REF!</definedName>
    <definedName name="B3A" localSheetId="14">#REF!</definedName>
    <definedName name="B3A">#REF!</definedName>
    <definedName name="B4A" localSheetId="11">#REF!</definedName>
    <definedName name="B4A" localSheetId="19">#REF!</definedName>
    <definedName name="B4A" localSheetId="14">#REF!</definedName>
    <definedName name="B4A">#REF!</definedName>
    <definedName name="B5A" localSheetId="11">#REF!</definedName>
    <definedName name="B5A" localSheetId="19">#REF!</definedName>
    <definedName name="B5A" localSheetId="14">#REF!</definedName>
    <definedName name="B5A">#REF!</definedName>
    <definedName name="B6A" localSheetId="11">#REF!</definedName>
    <definedName name="B6A" localSheetId="19">#REF!</definedName>
    <definedName name="B6A" localSheetId="14">#REF!</definedName>
    <definedName name="B6A">#REF!</definedName>
    <definedName name="B7A" localSheetId="11">#REF!</definedName>
    <definedName name="B7A" localSheetId="19">#REF!</definedName>
    <definedName name="B7A" localSheetId="14">#REF!</definedName>
    <definedName name="B7A">#REF!</definedName>
    <definedName name="B8A" localSheetId="11">#REF!</definedName>
    <definedName name="B8A" localSheetId="19">#REF!</definedName>
    <definedName name="B8A" localSheetId="14">#REF!</definedName>
    <definedName name="B8A">#REF!</definedName>
    <definedName name="BA" localSheetId="11">#REF!</definedName>
    <definedName name="BA" localSheetId="19">#REF!</definedName>
    <definedName name="BA" localSheetId="14">#REF!</definedName>
    <definedName name="BA">#REF!</definedName>
    <definedName name="BaloonText" localSheetId="11">#REF!</definedName>
    <definedName name="BaloonText" localSheetId="19">#REF!</definedName>
    <definedName name="BaloonText" localSheetId="14">#REF!</definedName>
    <definedName name="BaloonText">#REF!</definedName>
    <definedName name="BB" localSheetId="11">#REF!</definedName>
    <definedName name="BB" localSheetId="19">#REF!</definedName>
    <definedName name="BB" localSheetId="14">#REF!</definedName>
    <definedName name="BB">#REF!</definedName>
    <definedName name="BBBB" localSheetId="11">#REF!</definedName>
    <definedName name="BBBB" localSheetId="19">#REF!</definedName>
    <definedName name="BBBB" localSheetId="14">#REF!</definedName>
    <definedName name="BBBB">#REF!</definedName>
    <definedName name="BC" localSheetId="11">#REF!</definedName>
    <definedName name="BC" localSheetId="19">#REF!</definedName>
    <definedName name="BC" localSheetId="14">#REF!</definedName>
    <definedName name="BC">#REF!</definedName>
    <definedName name="BD" localSheetId="11">#REF!</definedName>
    <definedName name="BD" localSheetId="19">#REF!</definedName>
    <definedName name="BD" localSheetId="14">#REF!</definedName>
    <definedName name="BD">#REF!</definedName>
    <definedName name="BDCODE">#N/A</definedName>
    <definedName name="BE" localSheetId="11">#REF!</definedName>
    <definedName name="BE" localSheetId="19">#REF!</definedName>
    <definedName name="BE" localSheetId="14">#REF!</definedName>
    <definedName name="BE">#REF!</definedName>
    <definedName name="BETA" localSheetId="11">#REF!</definedName>
    <definedName name="BETA" localSheetId="19">#REF!</definedName>
    <definedName name="BETA" localSheetId="14">#REF!</definedName>
    <definedName name="BETA">#REF!</definedName>
    <definedName name="BF" localSheetId="11">#REF!</definedName>
    <definedName name="BF" localSheetId="19">#REF!</definedName>
    <definedName name="BF" localSheetId="14">#REF!</definedName>
    <definedName name="BF">#REF!</definedName>
    <definedName name="BG" localSheetId="11">#REF!</definedName>
    <definedName name="BG" localSheetId="19">#REF!</definedName>
    <definedName name="BG" localSheetId="14">#REF!</definedName>
    <definedName name="BG">#REF!</definedName>
    <definedName name="BHU" localSheetId="11">#REF!</definedName>
    <definedName name="BHU" localSheetId="19">#REF!</definedName>
    <definedName name="BHU" localSheetId="14">#REF!</definedName>
    <definedName name="BHU">#REF!</definedName>
    <definedName name="BMO" localSheetId="11">#REF!</definedName>
    <definedName name="BMO" localSheetId="19">#REF!</definedName>
    <definedName name="BMO" localSheetId="14">#REF!</definedName>
    <definedName name="BMO">#REF!</definedName>
    <definedName name="BOM_OF_ECP" localSheetId="11">#REF!</definedName>
    <definedName name="BOM_OF_ECP" localSheetId="19">#REF!</definedName>
    <definedName name="BOM_OF_ECP" localSheetId="14">#REF!</definedName>
    <definedName name="BOM_OF_ECP">#REF!</definedName>
    <definedName name="BSH" localSheetId="11">#REF!</definedName>
    <definedName name="BSH" localSheetId="19">#REF!</definedName>
    <definedName name="BSH" localSheetId="14">#REF!</definedName>
    <definedName name="BSH">#REF!</definedName>
    <definedName name="BV" localSheetId="11">#REF!</definedName>
    <definedName name="BV" localSheetId="19">#REF!</definedName>
    <definedName name="BV" localSheetId="14">#REF!</definedName>
    <definedName name="BV">#REF!</definedName>
    <definedName name="BW" localSheetId="11">#REF!</definedName>
    <definedName name="BW" localSheetId="19">#REF!</definedName>
    <definedName name="BW" localSheetId="14">#REF!</definedName>
    <definedName name="BW">#REF!</definedName>
    <definedName name="B이" localSheetId="11">#REF!</definedName>
    <definedName name="B이" localSheetId="19">#REF!</definedName>
    <definedName name="B이" localSheetId="14">#REF!</definedName>
    <definedName name="B이">#REF!</definedName>
    <definedName name="B일" localSheetId="11">#REF!</definedName>
    <definedName name="B일" localSheetId="19">#REF!</definedName>
    <definedName name="B일" localSheetId="14">#REF!</definedName>
    <definedName name="B일">#REF!</definedName>
    <definedName name="B제로" localSheetId="11">#REF!</definedName>
    <definedName name="B제로" localSheetId="19">#REF!</definedName>
    <definedName name="B제로" localSheetId="14">#REF!</definedName>
    <definedName name="B제로">#REF!</definedName>
    <definedName name="C_">#N/A</definedName>
    <definedName name="CA" localSheetId="11">#REF!</definedName>
    <definedName name="CA" localSheetId="19">#REF!</definedName>
    <definedName name="CA" localSheetId="14">#REF!</definedName>
    <definedName name="CA">#REF!</definedName>
    <definedName name="CB" localSheetId="11">#REF!</definedName>
    <definedName name="CB" localSheetId="19">#REF!</definedName>
    <definedName name="CB" localSheetId="14">#REF!</definedName>
    <definedName name="CB">#REF!</definedName>
    <definedName name="CC" localSheetId="11">#REF!</definedName>
    <definedName name="CC" localSheetId="19">#REF!</definedName>
    <definedName name="CC" localSheetId="14">#REF!</definedName>
    <definedName name="CC">#REF!</definedName>
    <definedName name="CCC" localSheetId="11">#REF!</definedName>
    <definedName name="CCC" localSheetId="19">#REF!</definedName>
    <definedName name="CCC" localSheetId="14">#REF!</definedName>
    <definedName name="CCC">#REF!</definedName>
    <definedName name="CCCC" localSheetId="11">#REF!</definedName>
    <definedName name="CCCC" localSheetId="19">#REF!</definedName>
    <definedName name="CCCC" localSheetId="14">#REF!</definedName>
    <definedName name="CCCC">#REF!</definedName>
    <definedName name="CD" localSheetId="11">#REF!</definedName>
    <definedName name="CD" localSheetId="19">#REF!</definedName>
    <definedName name="CD" localSheetId="14">#REF!</definedName>
    <definedName name="CD">#REF!</definedName>
    <definedName name="cdd" localSheetId="11">BlankMacro1</definedName>
    <definedName name="cdd" localSheetId="19">BlankMacro1</definedName>
    <definedName name="cdd" localSheetId="14">BlankMacro1</definedName>
    <definedName name="cdd" localSheetId="0">BlankMacro1</definedName>
    <definedName name="cdd">BlankMacro1</definedName>
    <definedName name="CE" localSheetId="11">#REF!</definedName>
    <definedName name="CE" localSheetId="19">#REF!</definedName>
    <definedName name="CE" localSheetId="14">#REF!</definedName>
    <definedName name="CE">#REF!</definedName>
    <definedName name="CF" localSheetId="11">#REF!</definedName>
    <definedName name="CF" localSheetId="19">#REF!</definedName>
    <definedName name="CF" localSheetId="14">#REF!</definedName>
    <definedName name="CF">#REF!</definedName>
    <definedName name="CG" localSheetId="11">#REF!</definedName>
    <definedName name="CG" localSheetId="19">#REF!</definedName>
    <definedName name="CG" localSheetId="14">#REF!</definedName>
    <definedName name="CG">#REF!</definedName>
    <definedName name="CH" localSheetId="11">#REF!</definedName>
    <definedName name="CH" localSheetId="19">#REF!</definedName>
    <definedName name="CH" localSheetId="14">#REF!</definedName>
    <definedName name="CH">#REF!</definedName>
    <definedName name="CHO">#N/A</definedName>
    <definedName name="CI" localSheetId="11">#REF!</definedName>
    <definedName name="CI" localSheetId="19">#REF!</definedName>
    <definedName name="CI" localSheetId="14">#REF!</definedName>
    <definedName name="CI">#REF!</definedName>
    <definedName name="CJ" localSheetId="11">#REF!</definedName>
    <definedName name="CJ" localSheetId="19">#REF!</definedName>
    <definedName name="CJ" localSheetId="14">#REF!</definedName>
    <definedName name="CJ">#REF!</definedName>
    <definedName name="cnf" localSheetId="0" hidden="1">{"'도면'!$G$62:$H$63","'도면'!$G$62:$H$63"}</definedName>
    <definedName name="cnf" hidden="1">{"'도면'!$G$62:$H$63","'도면'!$G$62:$H$63"}</definedName>
    <definedName name="COMPANY">#N/A</definedName>
    <definedName name="CONC">#N/A</definedName>
    <definedName name="CONT" localSheetId="11">#REF!</definedName>
    <definedName name="CONT" localSheetId="19">#REF!</definedName>
    <definedName name="CONT" localSheetId="14">#REF!</definedName>
    <definedName name="CONT">#REF!</definedName>
    <definedName name="costr" localSheetId="11">#REF!</definedName>
    <definedName name="costr" localSheetId="19">#REF!</definedName>
    <definedName name="costr" localSheetId="14">#REF!</definedName>
    <definedName name="costr">#REF!</definedName>
    <definedName name="CR" localSheetId="11">#REF!</definedName>
    <definedName name="CR" localSheetId="19">#REF!</definedName>
    <definedName name="CR" localSheetId="14">#REF!</definedName>
    <definedName name="CR">#REF!</definedName>
    <definedName name="d" localSheetId="11">#REF!</definedName>
    <definedName name="d" localSheetId="12">#REF!</definedName>
    <definedName name="d" localSheetId="10">#REF!</definedName>
    <definedName name="d" localSheetId="19">#REF!</definedName>
    <definedName name="d" localSheetId="14">#REF!</definedName>
    <definedName name="d" localSheetId="13">#REF!</definedName>
    <definedName name="d">#REF!</definedName>
    <definedName name="D_FE" localSheetId="11">#REF!</definedName>
    <definedName name="D_FE" localSheetId="19">#REF!</definedName>
    <definedName name="D_FE" localSheetId="14">#REF!</definedName>
    <definedName name="D_FE">#REF!</definedName>
    <definedName name="D_FO" localSheetId="11">#REF!</definedName>
    <definedName name="D_FO" localSheetId="19">#REF!</definedName>
    <definedName name="D_FO" localSheetId="14">#REF!</definedName>
    <definedName name="D_FO">#REF!</definedName>
    <definedName name="danga2" localSheetId="11">#REF!,#REF!</definedName>
    <definedName name="danga2" localSheetId="19">#REF!,#REF!</definedName>
    <definedName name="danga2" localSheetId="14">#REF!,#REF!</definedName>
    <definedName name="danga2">#REF!,#REF!</definedName>
    <definedName name="database2" localSheetId="11">#REF!</definedName>
    <definedName name="database2" localSheetId="12">#REF!</definedName>
    <definedName name="database2" localSheetId="10">#REF!</definedName>
    <definedName name="database2" localSheetId="19">#REF!</definedName>
    <definedName name="database2" localSheetId="7">#REF!</definedName>
    <definedName name="database2" localSheetId="14">#REF!</definedName>
    <definedName name="database2" localSheetId="13">#REF!</definedName>
    <definedName name="database2">#REF!</definedName>
    <definedName name="date" localSheetId="11">#REF!</definedName>
    <definedName name="date" localSheetId="19">#REF!</definedName>
    <definedName name="date" localSheetId="14">#REF!</definedName>
    <definedName name="date">#REF!</definedName>
    <definedName name="DAY">#N/A</definedName>
    <definedName name="db" localSheetId="11">#REF!</definedName>
    <definedName name="db" localSheetId="19">#REF!</definedName>
    <definedName name="db" localSheetId="14">#REF!</definedName>
    <definedName name="db">#REF!</definedName>
    <definedName name="DC" localSheetId="11">#REF!</definedName>
    <definedName name="DC" localSheetId="19">#REF!</definedName>
    <definedName name="DC" localSheetId="14">#REF!</definedName>
    <definedName name="DC">#REF!</definedName>
    <definedName name="DD" localSheetId="11">#REF!</definedName>
    <definedName name="DD" localSheetId="19">#REF!</definedName>
    <definedName name="DD" localSheetId="14">#REF!</definedName>
    <definedName name="DD">#REF!</definedName>
    <definedName name="DDE" localSheetId="11">#REF!</definedName>
    <definedName name="DDE" localSheetId="19">#REF!</definedName>
    <definedName name="DDE" localSheetId="14">#REF!</definedName>
    <definedName name="DDE">#REF!</definedName>
    <definedName name="ddffa" localSheetId="0" hidden="1">{#N/A,#N/A,FALSE,"배수2"}</definedName>
    <definedName name="ddffa" hidden="1">{#N/A,#N/A,FALSE,"배수2"}</definedName>
    <definedName name="DDO" localSheetId="11">#REF!</definedName>
    <definedName name="DDO" localSheetId="19">#REF!</definedName>
    <definedName name="DDO" localSheetId="14">#REF!</definedName>
    <definedName name="DDO">#REF!</definedName>
    <definedName name="DE" localSheetId="11">#REF!</definedName>
    <definedName name="DE" localSheetId="19">#REF!</definedName>
    <definedName name="DE" localSheetId="14">#REF!</definedName>
    <definedName name="DE">#REF!</definedName>
    <definedName name="DF" localSheetId="11">#REF!</definedName>
    <definedName name="DF" localSheetId="19">#REF!</definedName>
    <definedName name="DF" localSheetId="14">#REF!</definedName>
    <definedName name="DF">#REF!</definedName>
    <definedName name="DFASDF" localSheetId="11" hidden="1">#REF!</definedName>
    <definedName name="DFASDF" localSheetId="19" hidden="1">#REF!</definedName>
    <definedName name="DFASDF" localSheetId="14" hidden="1">#REF!</definedName>
    <definedName name="DFASDF" hidden="1">#REF!</definedName>
    <definedName name="DFS" localSheetId="11">#REF!</definedName>
    <definedName name="DFS" localSheetId="19">#REF!</definedName>
    <definedName name="DFS" localSheetId="14">#REF!</definedName>
    <definedName name="DFS">#REF!</definedName>
    <definedName name="dfsdf" localSheetId="11">BlankMacro1</definedName>
    <definedName name="dfsdf" localSheetId="19">BlankMacro1</definedName>
    <definedName name="dfsdf" localSheetId="14">BlankMacro1</definedName>
    <definedName name="dfsdf" localSheetId="0">BlankMacro1</definedName>
    <definedName name="dfsdf">BlankMacro1</definedName>
    <definedName name="DG" localSheetId="11">#REF!</definedName>
    <definedName name="DG" localSheetId="19">#REF!</definedName>
    <definedName name="DG" localSheetId="14">#REF!</definedName>
    <definedName name="DG">#REF!</definedName>
    <definedName name="dgfs." localSheetId="0" hidden="1">{#N/A,#N/A,FALSE,"포장2"}</definedName>
    <definedName name="dgfs." hidden="1">{#N/A,#N/A,FALSE,"포장2"}</definedName>
    <definedName name="DH" localSheetId="11">#REF!</definedName>
    <definedName name="DH" localSheetId="19">#REF!</definedName>
    <definedName name="DH" localSheetId="14">#REF!</definedName>
    <definedName name="DH">#REF!</definedName>
    <definedName name="DHS" localSheetId="11">#REF!</definedName>
    <definedName name="DHS" localSheetId="19">#REF!</definedName>
    <definedName name="DHS" localSheetId="14">#REF!</definedName>
    <definedName name="DHS">#REF!</definedName>
    <definedName name="DI" localSheetId="11">#REF!</definedName>
    <definedName name="DI" localSheetId="19">#REF!</definedName>
    <definedName name="DI" localSheetId="14">#REF!</definedName>
    <definedName name="DI">#REF!</definedName>
    <definedName name="DJ" localSheetId="11">#REF!</definedName>
    <definedName name="DJ" localSheetId="19">#REF!</definedName>
    <definedName name="DJ" localSheetId="14">#REF!</definedName>
    <definedName name="DJ">#REF!</definedName>
    <definedName name="DJYDTYJ" localSheetId="11" hidden="1">#REF!</definedName>
    <definedName name="DJYDTYJ" localSheetId="19" hidden="1">#REF!</definedName>
    <definedName name="DJYDTYJ" localSheetId="14" hidden="1">#REF!</definedName>
    <definedName name="DJYDTYJ" hidden="1">#REF!</definedName>
    <definedName name="dl" localSheetId="11">#REF!</definedName>
    <definedName name="dl" localSheetId="19">#REF!</definedName>
    <definedName name="dl" localSheetId="14">#REF!</definedName>
    <definedName name="dl">#REF!</definedName>
    <definedName name="DLFE" localSheetId="11">#REF!</definedName>
    <definedName name="DLFE" localSheetId="19">#REF!</definedName>
    <definedName name="DLFE" localSheetId="14">#REF!</definedName>
    <definedName name="DLFE">#REF!</definedName>
    <definedName name="DLFO" localSheetId="11">#REF!</definedName>
    <definedName name="DLFO" localSheetId="19">#REF!</definedName>
    <definedName name="DLFO" localSheetId="14">#REF!</definedName>
    <definedName name="DLFO">#REF!</definedName>
    <definedName name="dn" localSheetId="0" hidden="1">{#N/A,#N/A,FALSE,"혼합골재"}</definedName>
    <definedName name="dn" hidden="1">{#N/A,#N/A,FALSE,"혼합골재"}</definedName>
    <definedName name="DPI" localSheetId="11">#REF!</definedName>
    <definedName name="DPI" localSheetId="19">#REF!</definedName>
    <definedName name="DPI" localSheetId="14">#REF!</definedName>
    <definedName name="DPI">#REF!</definedName>
    <definedName name="DRJDRTH" localSheetId="11" hidden="1">#REF!</definedName>
    <definedName name="DRJDRTH" localSheetId="19" hidden="1">#REF!</definedName>
    <definedName name="DRJDRTH" localSheetId="14" hidden="1">#REF!</definedName>
    <definedName name="DRJDRTH" hidden="1">#REF!</definedName>
    <definedName name="ds" localSheetId="11">#REF!</definedName>
    <definedName name="ds" localSheetId="19">#REF!</definedName>
    <definedName name="ds" localSheetId="14">#REF!</definedName>
    <definedName name="ds">#REF!</definedName>
    <definedName name="DSE" localSheetId="11">#REF!</definedName>
    <definedName name="DSE" localSheetId="19">#REF!</definedName>
    <definedName name="DSE" localSheetId="14">#REF!</definedName>
    <definedName name="DSE">#REF!</definedName>
    <definedName name="DSO" localSheetId="11">#REF!</definedName>
    <definedName name="DSO" localSheetId="19">#REF!</definedName>
    <definedName name="DSO" localSheetId="14">#REF!</definedName>
    <definedName name="DSO">#REF!</definedName>
    <definedName name="DSVP" localSheetId="11">#REF!</definedName>
    <definedName name="DSVP" localSheetId="19">#REF!</definedName>
    <definedName name="DSVP" localSheetId="14">#REF!</definedName>
    <definedName name="DSVP">#REF!</definedName>
    <definedName name="DTYJTH" localSheetId="11" hidden="1">#REF!</definedName>
    <definedName name="DTYJTH" localSheetId="19" hidden="1">#REF!</definedName>
    <definedName name="DTYJTH" localSheetId="14" hidden="1">#REF!</definedName>
    <definedName name="DTYJTH" hidden="1">#REF!</definedName>
    <definedName name="DUCK" localSheetId="11">#REF!</definedName>
    <definedName name="DUCK" localSheetId="19">#REF!</definedName>
    <definedName name="DUCK" localSheetId="14">#REF!</definedName>
    <definedName name="DUCK">#REF!</definedName>
    <definedName name="DUCK.XLS" localSheetId="11">#REF!</definedName>
    <definedName name="DUCK.XLS" localSheetId="19">#REF!</definedName>
    <definedName name="DUCK.XLS" localSheetId="14">#REF!</definedName>
    <definedName name="DUCK.XLS">#REF!</definedName>
    <definedName name="E">#N/A</definedName>
    <definedName name="E10M" localSheetId="11">#REF!</definedName>
    <definedName name="E10M" localSheetId="19">#REF!</definedName>
    <definedName name="E10M" localSheetId="14">#REF!</definedName>
    <definedName name="E10M">#REF!</definedName>
    <definedName name="E10P" localSheetId="11">#REF!</definedName>
    <definedName name="E10P" localSheetId="19">#REF!</definedName>
    <definedName name="E10P" localSheetId="14">#REF!</definedName>
    <definedName name="E10P">#REF!</definedName>
    <definedName name="E11M" localSheetId="11">#REF!</definedName>
    <definedName name="E11M" localSheetId="19">#REF!</definedName>
    <definedName name="E11M" localSheetId="14">#REF!</definedName>
    <definedName name="E11M">#REF!</definedName>
    <definedName name="E11P" localSheetId="11">#REF!</definedName>
    <definedName name="E11P" localSheetId="19">#REF!</definedName>
    <definedName name="E11P" localSheetId="14">#REF!</definedName>
    <definedName name="E11P">#REF!</definedName>
    <definedName name="E12M" localSheetId="11">#REF!</definedName>
    <definedName name="E12M" localSheetId="19">#REF!</definedName>
    <definedName name="E12M" localSheetId="14">#REF!</definedName>
    <definedName name="E12M">#REF!</definedName>
    <definedName name="E12P" localSheetId="11">#REF!</definedName>
    <definedName name="E12P" localSheetId="19">#REF!</definedName>
    <definedName name="E12P" localSheetId="14">#REF!</definedName>
    <definedName name="E12P">#REF!</definedName>
    <definedName name="E13M" localSheetId="11">#REF!</definedName>
    <definedName name="E13M" localSheetId="19">#REF!</definedName>
    <definedName name="E13M" localSheetId="14">#REF!</definedName>
    <definedName name="E13M">#REF!</definedName>
    <definedName name="E13P" localSheetId="11">#REF!</definedName>
    <definedName name="E13P" localSheetId="19">#REF!</definedName>
    <definedName name="E13P" localSheetId="14">#REF!</definedName>
    <definedName name="E13P">#REF!</definedName>
    <definedName name="E14M" localSheetId="11">#REF!</definedName>
    <definedName name="E14M" localSheetId="19">#REF!</definedName>
    <definedName name="E14M" localSheetId="14">#REF!</definedName>
    <definedName name="E14M">#REF!</definedName>
    <definedName name="E14P" localSheetId="11">#REF!</definedName>
    <definedName name="E14P" localSheetId="19">#REF!</definedName>
    <definedName name="E14P" localSheetId="14">#REF!</definedName>
    <definedName name="E14P">#REF!</definedName>
    <definedName name="E15M" localSheetId="11">#REF!</definedName>
    <definedName name="E15M" localSheetId="19">#REF!</definedName>
    <definedName name="E15M" localSheetId="14">#REF!</definedName>
    <definedName name="E15M">#REF!</definedName>
    <definedName name="E15P" localSheetId="11">#REF!</definedName>
    <definedName name="E15P" localSheetId="19">#REF!</definedName>
    <definedName name="E15P" localSheetId="14">#REF!</definedName>
    <definedName name="E15P">#REF!</definedName>
    <definedName name="E16M" localSheetId="11">#REF!</definedName>
    <definedName name="E16M" localSheetId="19">#REF!</definedName>
    <definedName name="E16M" localSheetId="14">#REF!</definedName>
    <definedName name="E16M">#REF!</definedName>
    <definedName name="E16P" localSheetId="11">#REF!</definedName>
    <definedName name="E16P" localSheetId="19">#REF!</definedName>
    <definedName name="E16P" localSheetId="14">#REF!</definedName>
    <definedName name="E16P">#REF!</definedName>
    <definedName name="E17M" localSheetId="11">#REF!</definedName>
    <definedName name="E17M" localSheetId="19">#REF!</definedName>
    <definedName name="E17M" localSheetId="14">#REF!</definedName>
    <definedName name="E17M">#REF!</definedName>
    <definedName name="E17P" localSheetId="11">#REF!</definedName>
    <definedName name="E17P" localSheetId="19">#REF!</definedName>
    <definedName name="E17P" localSheetId="14">#REF!</definedName>
    <definedName name="E17P">#REF!</definedName>
    <definedName name="E18M" localSheetId="11">#REF!</definedName>
    <definedName name="E18M" localSheetId="19">#REF!</definedName>
    <definedName name="E18M" localSheetId="14">#REF!</definedName>
    <definedName name="E18M">#REF!</definedName>
    <definedName name="E18P" localSheetId="11">#REF!</definedName>
    <definedName name="E18P" localSheetId="19">#REF!</definedName>
    <definedName name="E18P" localSheetId="14">#REF!</definedName>
    <definedName name="E18P">#REF!</definedName>
    <definedName name="E19M" localSheetId="11">#REF!</definedName>
    <definedName name="E19M" localSheetId="19">#REF!</definedName>
    <definedName name="E19M" localSheetId="14">#REF!</definedName>
    <definedName name="E19M">#REF!</definedName>
    <definedName name="E19P" localSheetId="11">#REF!</definedName>
    <definedName name="E19P" localSheetId="19">#REF!</definedName>
    <definedName name="E19P" localSheetId="14">#REF!</definedName>
    <definedName name="E19P">#REF!</definedName>
    <definedName name="E1E" localSheetId="11">#REF!</definedName>
    <definedName name="E1E" localSheetId="19">#REF!</definedName>
    <definedName name="E1E" localSheetId="14">#REF!</definedName>
    <definedName name="E1E">#REF!</definedName>
    <definedName name="E1M" localSheetId="11">#REF!</definedName>
    <definedName name="E1M" localSheetId="19">#REF!</definedName>
    <definedName name="E1M" localSheetId="14">#REF!</definedName>
    <definedName name="E1M">#REF!</definedName>
    <definedName name="E1P" localSheetId="11">#REF!</definedName>
    <definedName name="E1P" localSheetId="19">#REF!</definedName>
    <definedName name="E1P" localSheetId="14">#REF!</definedName>
    <definedName name="E1P">#REF!</definedName>
    <definedName name="E20M" localSheetId="11">#REF!</definedName>
    <definedName name="E20M" localSheetId="19">#REF!</definedName>
    <definedName name="E20M" localSheetId="14">#REF!</definedName>
    <definedName name="E20M">#REF!</definedName>
    <definedName name="E20P" localSheetId="11">#REF!</definedName>
    <definedName name="E20P" localSheetId="19">#REF!</definedName>
    <definedName name="E20P" localSheetId="14">#REF!</definedName>
    <definedName name="E20P">#REF!</definedName>
    <definedName name="E21M" localSheetId="11">#REF!</definedName>
    <definedName name="E21M" localSheetId="19">#REF!</definedName>
    <definedName name="E21M" localSheetId="14">#REF!</definedName>
    <definedName name="E21M">#REF!</definedName>
    <definedName name="E21P" localSheetId="11">#REF!</definedName>
    <definedName name="E21P" localSheetId="19">#REF!</definedName>
    <definedName name="E21P" localSheetId="14">#REF!</definedName>
    <definedName name="E21P">#REF!</definedName>
    <definedName name="E22M" localSheetId="11">#REF!</definedName>
    <definedName name="E22M" localSheetId="19">#REF!</definedName>
    <definedName name="E22M" localSheetId="14">#REF!</definedName>
    <definedName name="E22M">#REF!</definedName>
    <definedName name="E22P" localSheetId="11">#REF!</definedName>
    <definedName name="E22P" localSheetId="19">#REF!</definedName>
    <definedName name="E22P" localSheetId="14">#REF!</definedName>
    <definedName name="E22P">#REF!</definedName>
    <definedName name="E23M" localSheetId="11">#REF!</definedName>
    <definedName name="E23M" localSheetId="19">#REF!</definedName>
    <definedName name="E23M" localSheetId="14">#REF!</definedName>
    <definedName name="E23M">#REF!</definedName>
    <definedName name="E23P" localSheetId="11">#REF!</definedName>
    <definedName name="E23P" localSheetId="19">#REF!</definedName>
    <definedName name="E23P" localSheetId="14">#REF!</definedName>
    <definedName name="E23P">#REF!</definedName>
    <definedName name="E24M" localSheetId="11">#REF!</definedName>
    <definedName name="E24M" localSheetId="19">#REF!</definedName>
    <definedName name="E24M" localSheetId="14">#REF!</definedName>
    <definedName name="E24M">#REF!</definedName>
    <definedName name="E24P" localSheetId="11">#REF!</definedName>
    <definedName name="E24P" localSheetId="19">#REF!</definedName>
    <definedName name="E24P" localSheetId="14">#REF!</definedName>
    <definedName name="E24P">#REF!</definedName>
    <definedName name="E25M" localSheetId="11">#REF!</definedName>
    <definedName name="E25M" localSheetId="19">#REF!</definedName>
    <definedName name="E25M" localSheetId="14">#REF!</definedName>
    <definedName name="E25M">#REF!</definedName>
    <definedName name="E25P" localSheetId="11">#REF!</definedName>
    <definedName name="E25P" localSheetId="19">#REF!</definedName>
    <definedName name="E25P" localSheetId="14">#REF!</definedName>
    <definedName name="E25P">#REF!</definedName>
    <definedName name="E26E" localSheetId="11">#REF!</definedName>
    <definedName name="E26E" localSheetId="19">#REF!</definedName>
    <definedName name="E26E" localSheetId="14">#REF!</definedName>
    <definedName name="E26E">#REF!</definedName>
    <definedName name="E26M" localSheetId="11">#REF!</definedName>
    <definedName name="E26M" localSheetId="19">#REF!</definedName>
    <definedName name="E26M" localSheetId="14">#REF!</definedName>
    <definedName name="E26M">#REF!</definedName>
    <definedName name="E26P" localSheetId="11">#REF!</definedName>
    <definedName name="E26P" localSheetId="19">#REF!</definedName>
    <definedName name="E26P" localSheetId="14">#REF!</definedName>
    <definedName name="E26P">#REF!</definedName>
    <definedName name="E27E" localSheetId="11">#REF!</definedName>
    <definedName name="E27E" localSheetId="19">#REF!</definedName>
    <definedName name="E27E" localSheetId="14">#REF!</definedName>
    <definedName name="E27E">#REF!</definedName>
    <definedName name="E27M" localSheetId="11">#REF!</definedName>
    <definedName name="E27M" localSheetId="19">#REF!</definedName>
    <definedName name="E27M" localSheetId="14">#REF!</definedName>
    <definedName name="E27M">#REF!</definedName>
    <definedName name="E27P" localSheetId="11">#REF!</definedName>
    <definedName name="E27P" localSheetId="19">#REF!</definedName>
    <definedName name="E27P" localSheetId="14">#REF!</definedName>
    <definedName name="E27P">#REF!</definedName>
    <definedName name="E28E" localSheetId="11">#REF!</definedName>
    <definedName name="E28E" localSheetId="19">#REF!</definedName>
    <definedName name="E28E" localSheetId="14">#REF!</definedName>
    <definedName name="E28E">#REF!</definedName>
    <definedName name="E28M" localSheetId="11">#REF!</definedName>
    <definedName name="E28M" localSheetId="19">#REF!</definedName>
    <definedName name="E28M" localSheetId="14">#REF!</definedName>
    <definedName name="E28M">#REF!</definedName>
    <definedName name="E28P" localSheetId="11">#REF!</definedName>
    <definedName name="E28P" localSheetId="19">#REF!</definedName>
    <definedName name="E28P" localSheetId="14">#REF!</definedName>
    <definedName name="E28P">#REF!</definedName>
    <definedName name="E29M" localSheetId="11">#REF!</definedName>
    <definedName name="E29M" localSheetId="19">#REF!</definedName>
    <definedName name="E29M" localSheetId="14">#REF!</definedName>
    <definedName name="E29M">#REF!</definedName>
    <definedName name="E29P" localSheetId="11">#REF!</definedName>
    <definedName name="E29P" localSheetId="19">#REF!</definedName>
    <definedName name="E29P" localSheetId="14">#REF!</definedName>
    <definedName name="E29P">#REF!</definedName>
    <definedName name="E2E" localSheetId="11">#REF!</definedName>
    <definedName name="E2E" localSheetId="19">#REF!</definedName>
    <definedName name="E2E" localSheetId="14">#REF!</definedName>
    <definedName name="E2E">#REF!</definedName>
    <definedName name="E2M" localSheetId="11">#REF!</definedName>
    <definedName name="E2M" localSheetId="19">#REF!</definedName>
    <definedName name="E2M" localSheetId="14">#REF!</definedName>
    <definedName name="E2M">#REF!</definedName>
    <definedName name="E2P" localSheetId="11">#REF!</definedName>
    <definedName name="E2P" localSheetId="19">#REF!</definedName>
    <definedName name="E2P" localSheetId="14">#REF!</definedName>
    <definedName name="E2P">#REF!</definedName>
    <definedName name="E30M" localSheetId="11">#REF!</definedName>
    <definedName name="E30M" localSheetId="19">#REF!</definedName>
    <definedName name="E30M" localSheetId="14">#REF!</definedName>
    <definedName name="E30M">#REF!</definedName>
    <definedName name="E30P" localSheetId="11">#REF!</definedName>
    <definedName name="E30P" localSheetId="19">#REF!</definedName>
    <definedName name="E30P" localSheetId="14">#REF!</definedName>
    <definedName name="E30P">#REF!</definedName>
    <definedName name="E31E" localSheetId="11">#REF!</definedName>
    <definedName name="E31E" localSheetId="19">#REF!</definedName>
    <definedName name="E31E" localSheetId="14">#REF!</definedName>
    <definedName name="E31E">#REF!</definedName>
    <definedName name="E31M" localSheetId="11">#REF!</definedName>
    <definedName name="E31M" localSheetId="19">#REF!</definedName>
    <definedName name="E31M" localSheetId="14">#REF!</definedName>
    <definedName name="E31M">#REF!</definedName>
    <definedName name="E31P" localSheetId="11">#REF!</definedName>
    <definedName name="E31P" localSheetId="19">#REF!</definedName>
    <definedName name="E31P" localSheetId="14">#REF!</definedName>
    <definedName name="E31P">#REF!</definedName>
    <definedName name="E32E" localSheetId="11">#REF!</definedName>
    <definedName name="E32E" localSheetId="19">#REF!</definedName>
    <definedName name="E32E" localSheetId="14">#REF!</definedName>
    <definedName name="E32E">#REF!</definedName>
    <definedName name="E32M" localSheetId="11">#REF!</definedName>
    <definedName name="E32M" localSheetId="19">#REF!</definedName>
    <definedName name="E32M" localSheetId="14">#REF!</definedName>
    <definedName name="E32M">#REF!</definedName>
    <definedName name="E32P" localSheetId="11">#REF!</definedName>
    <definedName name="E32P" localSheetId="19">#REF!</definedName>
    <definedName name="E32P" localSheetId="14">#REF!</definedName>
    <definedName name="E32P">#REF!</definedName>
    <definedName name="E33E" localSheetId="11">#REF!</definedName>
    <definedName name="E33E" localSheetId="19">#REF!</definedName>
    <definedName name="E33E" localSheetId="14">#REF!</definedName>
    <definedName name="E33E">#REF!</definedName>
    <definedName name="E33M" localSheetId="11">#REF!</definedName>
    <definedName name="E33M" localSheetId="19">#REF!</definedName>
    <definedName name="E33M" localSheetId="14">#REF!</definedName>
    <definedName name="E33M">#REF!</definedName>
    <definedName name="E33P" localSheetId="11">#REF!</definedName>
    <definedName name="E33P" localSheetId="19">#REF!</definedName>
    <definedName name="E33P" localSheetId="14">#REF!</definedName>
    <definedName name="E33P">#REF!</definedName>
    <definedName name="E34E" localSheetId="11">#REF!</definedName>
    <definedName name="E34E" localSheetId="19">#REF!</definedName>
    <definedName name="E34E" localSheetId="14">#REF!</definedName>
    <definedName name="E34E">#REF!</definedName>
    <definedName name="E34M" localSheetId="11">#REF!</definedName>
    <definedName name="E34M" localSheetId="19">#REF!</definedName>
    <definedName name="E34M" localSheetId="14">#REF!</definedName>
    <definedName name="E34M">#REF!</definedName>
    <definedName name="E34P" localSheetId="11">#REF!</definedName>
    <definedName name="E34P" localSheetId="19">#REF!</definedName>
    <definedName name="E34P" localSheetId="14">#REF!</definedName>
    <definedName name="E34P">#REF!</definedName>
    <definedName name="E35M" localSheetId="11">#REF!</definedName>
    <definedName name="E35M" localSheetId="19">#REF!</definedName>
    <definedName name="E35M" localSheetId="14">#REF!</definedName>
    <definedName name="E35M">#REF!</definedName>
    <definedName name="E35P" localSheetId="11">#REF!</definedName>
    <definedName name="E35P" localSheetId="19">#REF!</definedName>
    <definedName name="E35P" localSheetId="14">#REF!</definedName>
    <definedName name="E35P">#REF!</definedName>
    <definedName name="E36M" localSheetId="11">#REF!</definedName>
    <definedName name="E36M" localSheetId="19">#REF!</definedName>
    <definedName name="E36M" localSheetId="14">#REF!</definedName>
    <definedName name="E36M">#REF!</definedName>
    <definedName name="E36P" localSheetId="11">#REF!</definedName>
    <definedName name="E36P" localSheetId="19">#REF!</definedName>
    <definedName name="E36P" localSheetId="14">#REF!</definedName>
    <definedName name="E36P">#REF!</definedName>
    <definedName name="E37M" localSheetId="11">#REF!</definedName>
    <definedName name="E37M" localSheetId="19">#REF!</definedName>
    <definedName name="E37M" localSheetId="14">#REF!</definedName>
    <definedName name="E37M">#REF!</definedName>
    <definedName name="E37P" localSheetId="11">#REF!</definedName>
    <definedName name="E37P" localSheetId="19">#REF!</definedName>
    <definedName name="E37P" localSheetId="14">#REF!</definedName>
    <definedName name="E37P">#REF!</definedName>
    <definedName name="E38M" localSheetId="11">#REF!</definedName>
    <definedName name="E38M" localSheetId="19">#REF!</definedName>
    <definedName name="E38M" localSheetId="14">#REF!</definedName>
    <definedName name="E38M">#REF!</definedName>
    <definedName name="E38P" localSheetId="11">#REF!</definedName>
    <definedName name="E38P" localSheetId="19">#REF!</definedName>
    <definedName name="E38P" localSheetId="14">#REF!</definedName>
    <definedName name="E38P">#REF!</definedName>
    <definedName name="E39M" localSheetId="11">#REF!</definedName>
    <definedName name="E39M" localSheetId="19">#REF!</definedName>
    <definedName name="E39M" localSheetId="14">#REF!</definedName>
    <definedName name="E39M">#REF!</definedName>
    <definedName name="E39P" localSheetId="11">#REF!</definedName>
    <definedName name="E39P" localSheetId="19">#REF!</definedName>
    <definedName name="E39P" localSheetId="14">#REF!</definedName>
    <definedName name="E39P">#REF!</definedName>
    <definedName name="E3P" localSheetId="11">#REF!</definedName>
    <definedName name="E3P" localSheetId="19">#REF!</definedName>
    <definedName name="E3P" localSheetId="14">#REF!</definedName>
    <definedName name="E3P">#REF!</definedName>
    <definedName name="E40M" localSheetId="11">#REF!</definedName>
    <definedName name="E40M" localSheetId="19">#REF!</definedName>
    <definedName name="E40M" localSheetId="14">#REF!</definedName>
    <definedName name="E40M">#REF!</definedName>
    <definedName name="E40P" localSheetId="11">#REF!</definedName>
    <definedName name="E40P" localSheetId="19">#REF!</definedName>
    <definedName name="E40P" localSheetId="14">#REF!</definedName>
    <definedName name="E40P">#REF!</definedName>
    <definedName name="E41M" localSheetId="11">#REF!</definedName>
    <definedName name="E41M" localSheetId="19">#REF!</definedName>
    <definedName name="E41M" localSheetId="14">#REF!</definedName>
    <definedName name="E41M">#REF!</definedName>
    <definedName name="E41P" localSheetId="11">#REF!</definedName>
    <definedName name="E41P" localSheetId="19">#REF!</definedName>
    <definedName name="E41P" localSheetId="14">#REF!</definedName>
    <definedName name="E41P">#REF!</definedName>
    <definedName name="E42M" localSheetId="11">#REF!</definedName>
    <definedName name="E42M" localSheetId="19">#REF!</definedName>
    <definedName name="E42M" localSheetId="14">#REF!</definedName>
    <definedName name="E42M">#REF!</definedName>
    <definedName name="E42P" localSheetId="11">#REF!</definedName>
    <definedName name="E42P" localSheetId="19">#REF!</definedName>
    <definedName name="E42P" localSheetId="14">#REF!</definedName>
    <definedName name="E42P">#REF!</definedName>
    <definedName name="E43M" localSheetId="11">#REF!</definedName>
    <definedName name="E43M" localSheetId="19">#REF!</definedName>
    <definedName name="E43M" localSheetId="14">#REF!</definedName>
    <definedName name="E43M">#REF!</definedName>
    <definedName name="E43P" localSheetId="11">#REF!</definedName>
    <definedName name="E43P" localSheetId="19">#REF!</definedName>
    <definedName name="E43P" localSheetId="14">#REF!</definedName>
    <definedName name="E43P">#REF!</definedName>
    <definedName name="E44M" localSheetId="11">#REF!</definedName>
    <definedName name="E44M" localSheetId="19">#REF!</definedName>
    <definedName name="E44M" localSheetId="14">#REF!</definedName>
    <definedName name="E44M">#REF!</definedName>
    <definedName name="E44P" localSheetId="11">#REF!</definedName>
    <definedName name="E44P" localSheetId="19">#REF!</definedName>
    <definedName name="E44P" localSheetId="14">#REF!</definedName>
    <definedName name="E44P">#REF!</definedName>
    <definedName name="E45M" localSheetId="11">#REF!</definedName>
    <definedName name="E45M" localSheetId="19">#REF!</definedName>
    <definedName name="E45M" localSheetId="14">#REF!</definedName>
    <definedName name="E45M">#REF!</definedName>
    <definedName name="E45P" localSheetId="11">#REF!</definedName>
    <definedName name="E45P" localSheetId="19">#REF!</definedName>
    <definedName name="E45P" localSheetId="14">#REF!</definedName>
    <definedName name="E45P">#REF!</definedName>
    <definedName name="E46M" localSheetId="11">#REF!</definedName>
    <definedName name="E46M" localSheetId="19">#REF!</definedName>
    <definedName name="E46M" localSheetId="14">#REF!</definedName>
    <definedName name="E46M">#REF!</definedName>
    <definedName name="E46P" localSheetId="11">#REF!</definedName>
    <definedName name="E46P" localSheetId="19">#REF!</definedName>
    <definedName name="E46P" localSheetId="14">#REF!</definedName>
    <definedName name="E46P">#REF!</definedName>
    <definedName name="E47M" localSheetId="11">#REF!</definedName>
    <definedName name="E47M" localSheetId="19">#REF!</definedName>
    <definedName name="E47M" localSheetId="14">#REF!</definedName>
    <definedName name="E47M">#REF!</definedName>
    <definedName name="E47P" localSheetId="11">#REF!</definedName>
    <definedName name="E47P" localSheetId="19">#REF!</definedName>
    <definedName name="E47P" localSheetId="14">#REF!</definedName>
    <definedName name="E47P">#REF!</definedName>
    <definedName name="E48M" localSheetId="11">#REF!</definedName>
    <definedName name="E48M" localSheetId="19">#REF!</definedName>
    <definedName name="E48M" localSheetId="14">#REF!</definedName>
    <definedName name="E48M">#REF!</definedName>
    <definedName name="E48P" localSheetId="11">#REF!</definedName>
    <definedName name="E48P" localSheetId="19">#REF!</definedName>
    <definedName name="E48P" localSheetId="14">#REF!</definedName>
    <definedName name="E48P">#REF!</definedName>
    <definedName name="E49M" localSheetId="11">#REF!</definedName>
    <definedName name="E49M" localSheetId="19">#REF!</definedName>
    <definedName name="E49M" localSheetId="14">#REF!</definedName>
    <definedName name="E49M">#REF!</definedName>
    <definedName name="E49P" localSheetId="11">#REF!</definedName>
    <definedName name="E49P" localSheetId="19">#REF!</definedName>
    <definedName name="E49P" localSheetId="14">#REF!</definedName>
    <definedName name="E49P">#REF!</definedName>
    <definedName name="E4M" localSheetId="11">#REF!</definedName>
    <definedName name="E4M" localSheetId="19">#REF!</definedName>
    <definedName name="E4M" localSheetId="14">#REF!</definedName>
    <definedName name="E4M">#REF!</definedName>
    <definedName name="E4P" localSheetId="11">#REF!</definedName>
    <definedName name="E4P" localSheetId="19">#REF!</definedName>
    <definedName name="E4P" localSheetId="14">#REF!</definedName>
    <definedName name="E4P">#REF!</definedName>
    <definedName name="E50M" localSheetId="11">#REF!</definedName>
    <definedName name="E50M" localSheetId="19">#REF!</definedName>
    <definedName name="E50M" localSheetId="14">#REF!</definedName>
    <definedName name="E50M">#REF!</definedName>
    <definedName name="E50P" localSheetId="11">#REF!</definedName>
    <definedName name="E50P" localSheetId="19">#REF!</definedName>
    <definedName name="E50P" localSheetId="14">#REF!</definedName>
    <definedName name="E50P">#REF!</definedName>
    <definedName name="E51E" localSheetId="11">#REF!</definedName>
    <definedName name="E51E" localSheetId="19">#REF!</definedName>
    <definedName name="E51E" localSheetId="14">#REF!</definedName>
    <definedName name="E51E">#REF!</definedName>
    <definedName name="E52M" localSheetId="11">#REF!</definedName>
    <definedName name="E52M" localSheetId="19">#REF!</definedName>
    <definedName name="E52M" localSheetId="14">#REF!</definedName>
    <definedName name="E52M">#REF!</definedName>
    <definedName name="E52P" localSheetId="11">#REF!</definedName>
    <definedName name="E52P" localSheetId="19">#REF!</definedName>
    <definedName name="E52P" localSheetId="14">#REF!</definedName>
    <definedName name="E52P">#REF!</definedName>
    <definedName name="E53M" localSheetId="11">#REF!</definedName>
    <definedName name="E53M" localSheetId="19">#REF!</definedName>
    <definedName name="E53M" localSheetId="14">#REF!</definedName>
    <definedName name="E53M">#REF!</definedName>
    <definedName name="E53P" localSheetId="11">#REF!</definedName>
    <definedName name="E53P" localSheetId="19">#REF!</definedName>
    <definedName name="E53P" localSheetId="14">#REF!</definedName>
    <definedName name="E53P">#REF!</definedName>
    <definedName name="E54M" localSheetId="11">#REF!</definedName>
    <definedName name="E54M" localSheetId="19">#REF!</definedName>
    <definedName name="E54M" localSheetId="14">#REF!</definedName>
    <definedName name="E54M">#REF!</definedName>
    <definedName name="E54P" localSheetId="11">#REF!</definedName>
    <definedName name="E54P" localSheetId="19">#REF!</definedName>
    <definedName name="E54P" localSheetId="14">#REF!</definedName>
    <definedName name="E54P">#REF!</definedName>
    <definedName name="E55M" localSheetId="11">#REF!</definedName>
    <definedName name="E55M" localSheetId="19">#REF!</definedName>
    <definedName name="E55M" localSheetId="14">#REF!</definedName>
    <definedName name="E55M">#REF!</definedName>
    <definedName name="E55P" localSheetId="11">#REF!</definedName>
    <definedName name="E55P" localSheetId="19">#REF!</definedName>
    <definedName name="E55P" localSheetId="14">#REF!</definedName>
    <definedName name="E55P">#REF!</definedName>
    <definedName name="E56M" localSheetId="11">#REF!</definedName>
    <definedName name="E56M" localSheetId="19">#REF!</definedName>
    <definedName name="E56M" localSheetId="14">#REF!</definedName>
    <definedName name="E56M">#REF!</definedName>
    <definedName name="E56P" localSheetId="11">#REF!</definedName>
    <definedName name="E56P" localSheetId="19">#REF!</definedName>
    <definedName name="E56P" localSheetId="14">#REF!</definedName>
    <definedName name="E56P">#REF!</definedName>
    <definedName name="E57M" localSheetId="11">#REF!</definedName>
    <definedName name="E57M" localSheetId="19">#REF!</definedName>
    <definedName name="E57M" localSheetId="14">#REF!</definedName>
    <definedName name="E57M">#REF!</definedName>
    <definedName name="E57P" localSheetId="11">#REF!</definedName>
    <definedName name="E57P" localSheetId="19">#REF!</definedName>
    <definedName name="E57P" localSheetId="14">#REF!</definedName>
    <definedName name="E57P">#REF!</definedName>
    <definedName name="E58M" localSheetId="11">#REF!</definedName>
    <definedName name="E58M" localSheetId="19">#REF!</definedName>
    <definedName name="E58M" localSheetId="14">#REF!</definedName>
    <definedName name="E58M">#REF!</definedName>
    <definedName name="E58P" localSheetId="11">#REF!</definedName>
    <definedName name="E58P" localSheetId="19">#REF!</definedName>
    <definedName name="E58P" localSheetId="14">#REF!</definedName>
    <definedName name="E58P">#REF!</definedName>
    <definedName name="E59M" localSheetId="11">#REF!</definedName>
    <definedName name="E59M" localSheetId="19">#REF!</definedName>
    <definedName name="E59M" localSheetId="14">#REF!</definedName>
    <definedName name="E59M">#REF!</definedName>
    <definedName name="E59P" localSheetId="11">#REF!</definedName>
    <definedName name="E59P" localSheetId="19">#REF!</definedName>
    <definedName name="E59P" localSheetId="14">#REF!</definedName>
    <definedName name="E59P">#REF!</definedName>
    <definedName name="E5M" localSheetId="11">#REF!</definedName>
    <definedName name="E5M" localSheetId="19">#REF!</definedName>
    <definedName name="E5M" localSheetId="14">#REF!</definedName>
    <definedName name="E5M">#REF!</definedName>
    <definedName name="E5P" localSheetId="11">#REF!</definedName>
    <definedName name="E5P" localSheetId="19">#REF!</definedName>
    <definedName name="E5P" localSheetId="14">#REF!</definedName>
    <definedName name="E5P">#REF!</definedName>
    <definedName name="E60M" localSheetId="11">#REF!</definedName>
    <definedName name="E60M" localSheetId="19">#REF!</definedName>
    <definedName name="E60M" localSheetId="14">#REF!</definedName>
    <definedName name="E60M">#REF!</definedName>
    <definedName name="E60P" localSheetId="11">#REF!</definedName>
    <definedName name="E60P" localSheetId="19">#REF!</definedName>
    <definedName name="E60P" localSheetId="14">#REF!</definedName>
    <definedName name="E60P">#REF!</definedName>
    <definedName name="E61M" localSheetId="11">#REF!</definedName>
    <definedName name="E61M" localSheetId="19">#REF!</definedName>
    <definedName name="E61M" localSheetId="14">#REF!</definedName>
    <definedName name="E61M">#REF!</definedName>
    <definedName name="E61P" localSheetId="11">#REF!</definedName>
    <definedName name="E61P" localSheetId="19">#REF!</definedName>
    <definedName name="E61P" localSheetId="14">#REF!</definedName>
    <definedName name="E61P">#REF!</definedName>
    <definedName name="E62M" localSheetId="11">#REF!</definedName>
    <definedName name="E62M" localSheetId="19">#REF!</definedName>
    <definedName name="E62M" localSheetId="14">#REF!</definedName>
    <definedName name="E62M">#REF!</definedName>
    <definedName name="E62P" localSheetId="11">#REF!</definedName>
    <definedName name="E62P" localSheetId="19">#REF!</definedName>
    <definedName name="E62P" localSheetId="14">#REF!</definedName>
    <definedName name="E62P">#REF!</definedName>
    <definedName name="E63M" localSheetId="11">#REF!</definedName>
    <definedName name="E63M" localSheetId="19">#REF!</definedName>
    <definedName name="E63M" localSheetId="14">#REF!</definedName>
    <definedName name="E63M">#REF!</definedName>
    <definedName name="E63P" localSheetId="11">#REF!</definedName>
    <definedName name="E63P" localSheetId="19">#REF!</definedName>
    <definedName name="E63P" localSheetId="14">#REF!</definedName>
    <definedName name="E63P">#REF!</definedName>
    <definedName name="E64M" localSheetId="11">#REF!</definedName>
    <definedName name="E64M" localSheetId="19">#REF!</definedName>
    <definedName name="E64M" localSheetId="14">#REF!</definedName>
    <definedName name="E64M">#REF!</definedName>
    <definedName name="E64P" localSheetId="11">#REF!</definedName>
    <definedName name="E64P" localSheetId="19">#REF!</definedName>
    <definedName name="E64P" localSheetId="14">#REF!</definedName>
    <definedName name="E64P">#REF!</definedName>
    <definedName name="E65M" localSheetId="11">#REF!</definedName>
    <definedName name="E65M" localSheetId="19">#REF!</definedName>
    <definedName name="E65M" localSheetId="14">#REF!</definedName>
    <definedName name="E65M">#REF!</definedName>
    <definedName name="E65P" localSheetId="11">#REF!</definedName>
    <definedName name="E65P" localSheetId="19">#REF!</definedName>
    <definedName name="E65P" localSheetId="14">#REF!</definedName>
    <definedName name="E65P">#REF!</definedName>
    <definedName name="E66M" localSheetId="11">#REF!</definedName>
    <definedName name="E66M" localSheetId="19">#REF!</definedName>
    <definedName name="E66M" localSheetId="14">#REF!</definedName>
    <definedName name="E66M">#REF!</definedName>
    <definedName name="E66P" localSheetId="11">#REF!</definedName>
    <definedName name="E66P" localSheetId="19">#REF!</definedName>
    <definedName name="E66P" localSheetId="14">#REF!</definedName>
    <definedName name="E66P">#REF!</definedName>
    <definedName name="E67M" localSheetId="11">#REF!</definedName>
    <definedName name="E67M" localSheetId="19">#REF!</definedName>
    <definedName name="E67M" localSheetId="14">#REF!</definedName>
    <definedName name="E67M">#REF!</definedName>
    <definedName name="E67P" localSheetId="11">#REF!</definedName>
    <definedName name="E67P" localSheetId="19">#REF!</definedName>
    <definedName name="E67P" localSheetId="14">#REF!</definedName>
    <definedName name="E67P">#REF!</definedName>
    <definedName name="E68M" localSheetId="11">#REF!</definedName>
    <definedName name="E68M" localSheetId="19">#REF!</definedName>
    <definedName name="E68M" localSheetId="14">#REF!</definedName>
    <definedName name="E68M">#REF!</definedName>
    <definedName name="E6M" localSheetId="11">#REF!</definedName>
    <definedName name="E6M" localSheetId="19">#REF!</definedName>
    <definedName name="E6M" localSheetId="14">#REF!</definedName>
    <definedName name="E6M">#REF!</definedName>
    <definedName name="E6P" localSheetId="11">#REF!</definedName>
    <definedName name="E6P" localSheetId="19">#REF!</definedName>
    <definedName name="E6P" localSheetId="14">#REF!</definedName>
    <definedName name="E6P">#REF!</definedName>
    <definedName name="E7M" localSheetId="11">#REF!</definedName>
    <definedName name="E7M" localSheetId="19">#REF!</definedName>
    <definedName name="E7M" localSheetId="14">#REF!</definedName>
    <definedName name="E7M">#REF!</definedName>
    <definedName name="E7P" localSheetId="11">#REF!</definedName>
    <definedName name="E7P" localSheetId="19">#REF!</definedName>
    <definedName name="E7P" localSheetId="14">#REF!</definedName>
    <definedName name="E7P">#REF!</definedName>
    <definedName name="E8M" localSheetId="11">#REF!</definedName>
    <definedName name="E8M" localSheetId="19">#REF!</definedName>
    <definedName name="E8M" localSheetId="14">#REF!</definedName>
    <definedName name="E8M">#REF!</definedName>
    <definedName name="E8P" localSheetId="11">#REF!</definedName>
    <definedName name="E8P" localSheetId="19">#REF!</definedName>
    <definedName name="E8P" localSheetId="14">#REF!</definedName>
    <definedName name="E8P">#REF!</definedName>
    <definedName name="E9M" localSheetId="11">#REF!</definedName>
    <definedName name="E9M" localSheetId="19">#REF!</definedName>
    <definedName name="E9M" localSheetId="14">#REF!</definedName>
    <definedName name="E9M">#REF!</definedName>
    <definedName name="E9P" localSheetId="11">#REF!</definedName>
    <definedName name="E9P" localSheetId="19">#REF!</definedName>
    <definedName name="E9P" localSheetId="14">#REF!</definedName>
    <definedName name="E9P">#REF!</definedName>
    <definedName name="EA" localSheetId="11">#REF!</definedName>
    <definedName name="EA" localSheetId="19">#REF!</definedName>
    <definedName name="EA" localSheetId="14">#REF!</definedName>
    <definedName name="EA">#REF!</definedName>
    <definedName name="earthp" localSheetId="11">#REF!</definedName>
    <definedName name="earthp" localSheetId="19">#REF!</definedName>
    <definedName name="earthp" localSheetId="14">#REF!</definedName>
    <definedName name="earthp">#REF!</definedName>
    <definedName name="EB" localSheetId="11">#REF!</definedName>
    <definedName name="EB" localSheetId="19">#REF!</definedName>
    <definedName name="EB" localSheetId="14">#REF!</definedName>
    <definedName name="EB">#REF!</definedName>
    <definedName name="EC" localSheetId="11">#REF!</definedName>
    <definedName name="EC" localSheetId="19">#REF!</definedName>
    <definedName name="EC" localSheetId="14">#REF!</definedName>
    <definedName name="EC">#REF!</definedName>
    <definedName name="ee" localSheetId="0" hidden="1">{#N/A,#N/A,FALSE,"단가표지"}</definedName>
    <definedName name="ee" hidden="1">{#N/A,#N/A,FALSE,"단가표지"}</definedName>
    <definedName name="eee.송운" localSheetId="0" hidden="1">{#N/A,#N/A,FALSE,"운반시간"}</definedName>
    <definedName name="eee.송운" hidden="1">{#N/A,#N/A,FALSE,"운반시간"}</definedName>
    <definedName name="ELFE" localSheetId="11">#REF!</definedName>
    <definedName name="ELFE" localSheetId="19">#REF!</definedName>
    <definedName name="ELFE" localSheetId="14">#REF!</definedName>
    <definedName name="ELFE">#REF!</definedName>
    <definedName name="ENCOST">#N/A</definedName>
    <definedName name="ert.ega" localSheetId="0" hidden="1">{#N/A,#N/A,FALSE,"구조1"}</definedName>
    <definedName name="ert.ega" hidden="1">{#N/A,#N/A,FALSE,"구조1"}</definedName>
    <definedName name="EXE">#N/A</definedName>
    <definedName name="Extract_MI" localSheetId="11">#REF!</definedName>
    <definedName name="Extract_MI" localSheetId="19">#REF!</definedName>
    <definedName name="Extract_MI" localSheetId="14">#REF!</definedName>
    <definedName name="Extract_MI">#REF!</definedName>
    <definedName name="f" localSheetId="11">#REF!</definedName>
    <definedName name="f" localSheetId="12">#REF!</definedName>
    <definedName name="f" localSheetId="19">#REF!</definedName>
    <definedName name="f" localSheetId="14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 localSheetId="11">#REF!</definedName>
    <definedName name="fact" localSheetId="19">#REF!</definedName>
    <definedName name="fact" localSheetId="14">#REF!</definedName>
    <definedName name="fact">#REF!</definedName>
    <definedName name="FEEL" localSheetId="11">#REF!</definedName>
    <definedName name="FEEL" localSheetId="19">#REF!</definedName>
    <definedName name="FEEL" localSheetId="14">#REF!</definedName>
    <definedName name="FEEL">#REF!</definedName>
    <definedName name="ff" localSheetId="11" hidden="1">#REF!</definedName>
    <definedName name="ff" localSheetId="19" hidden="1">#REF!</definedName>
    <definedName name="ff" localSheetId="14" hidden="1">#REF!</definedName>
    <definedName name="ff" hidden="1">#REF!</definedName>
    <definedName name="FI" localSheetId="11" hidden="1">#REF!</definedName>
    <definedName name="FI" localSheetId="19" hidden="1">#REF!</definedName>
    <definedName name="FI" localSheetId="14" hidden="1">#REF!</definedName>
    <definedName name="FI" hidden="1">#REF!</definedName>
    <definedName name="fjkf" localSheetId="11">#REF!</definedName>
    <definedName name="fjkf" localSheetId="19">#REF!</definedName>
    <definedName name="fjkf" localSheetId="14">#REF!</definedName>
    <definedName name="fjkf">#REF!</definedName>
    <definedName name="FS" localSheetId="11">#REF!</definedName>
    <definedName name="FS" localSheetId="19">#REF!</definedName>
    <definedName name="FS" localSheetId="14">#REF!</definedName>
    <definedName name="FS">#REF!</definedName>
    <definedName name="FYUKGFYUK" localSheetId="11" hidden="1">#REF!</definedName>
    <definedName name="FYUKGFYUK" localSheetId="19" hidden="1">#REF!</definedName>
    <definedName name="FYUKGFYUK" localSheetId="14" hidden="1">#REF!</definedName>
    <definedName name="FYUKGFYUK" hidden="1">#REF!</definedName>
    <definedName name="F이" localSheetId="11">#REF!</definedName>
    <definedName name="F이" localSheetId="19">#REF!</definedName>
    <definedName name="F이" localSheetId="14">#REF!</definedName>
    <definedName name="F이">#REF!</definedName>
    <definedName name="F일" localSheetId="11">#REF!</definedName>
    <definedName name="F일" localSheetId="19">#REF!</definedName>
    <definedName name="F일" localSheetId="14">#REF!</definedName>
    <definedName name="F일">#REF!</definedName>
    <definedName name="g" localSheetId="11">#REF!</definedName>
    <definedName name="g" localSheetId="19">#REF!</definedName>
    <definedName name="g" localSheetId="14">#REF!</definedName>
    <definedName name="g">#REF!</definedName>
    <definedName name="GAK" localSheetId="11">#REF!</definedName>
    <definedName name="GAK" localSheetId="19">#REF!</definedName>
    <definedName name="GAK" localSheetId="14">#REF!</definedName>
    <definedName name="GAK">#REF!</definedName>
    <definedName name="GC" localSheetId="11">#REF!</definedName>
    <definedName name="GC" localSheetId="19">#REF!</definedName>
    <definedName name="GC" localSheetId="14">#REF!</definedName>
    <definedName name="GC">#REF!</definedName>
    <definedName name="gfdgdgdf" localSheetId="11">#REF!</definedName>
    <definedName name="gfdgdgdf" localSheetId="19">#REF!</definedName>
    <definedName name="gfdgdgdf" localSheetId="14">#REF!</definedName>
    <definedName name="gfdgdgdf">#REF!</definedName>
    <definedName name="gfggfr" localSheetId="11">#REF!</definedName>
    <definedName name="gfggfr" localSheetId="19">#REF!</definedName>
    <definedName name="gfggfr" localSheetId="14">#REF!</definedName>
    <definedName name="gfggfr">#REF!</definedName>
    <definedName name="ggg" localSheetId="11">#REF!</definedName>
    <definedName name="ggg" localSheetId="19">#REF!</definedName>
    <definedName name="ggg" localSheetId="14">#REF!</definedName>
    <definedName name="ggg">#REF!</definedName>
    <definedName name="gggh" localSheetId="11">BlankMacro1</definedName>
    <definedName name="gggh" localSheetId="19">BlankMacro1</definedName>
    <definedName name="gggh" localSheetId="14">BlankMacro1</definedName>
    <definedName name="gggh" localSheetId="0">BlankMacro1</definedName>
    <definedName name="gggh">BlankMacro1</definedName>
    <definedName name="gh" localSheetId="11">#REF!</definedName>
    <definedName name="gh" localSheetId="19">#REF!</definedName>
    <definedName name="gh" localSheetId="14">#REF!</definedName>
    <definedName name="gh">#REF!</definedName>
    <definedName name="gjj" localSheetId="11">#REF!</definedName>
    <definedName name="gjj" localSheetId="19">#REF!</definedName>
    <definedName name="gjj" localSheetId="14">#REF!</definedName>
    <definedName name="gjj">#REF!</definedName>
    <definedName name="gk" localSheetId="0" hidden="1">{"'도면'!$G$62:$H$63","'도면'!$G$62:$H$63"}</definedName>
    <definedName name="gk" hidden="1">{"'도면'!$G$62:$H$63","'도면'!$G$62:$H$63"}</definedName>
    <definedName name="GS" localSheetId="11">#REF!</definedName>
    <definedName name="GS" localSheetId="19">#REF!</definedName>
    <definedName name="GS" localSheetId="14">#REF!</definedName>
    <definedName name="GS">#REF!</definedName>
    <definedName name="gt" localSheetId="11">#REF!</definedName>
    <definedName name="gt" localSheetId="19">#REF!</definedName>
    <definedName name="gt" localSheetId="14">#REF!</definedName>
    <definedName name="gt">#REF!</definedName>
    <definedName name="GuidText" localSheetId="11">#REF!</definedName>
    <definedName name="GuidText" localSheetId="19">#REF!</definedName>
    <definedName name="GuidText" localSheetId="14">#REF!</definedName>
    <definedName name="GuidText">#REF!</definedName>
    <definedName name="H" localSheetId="11">#REF!</definedName>
    <definedName name="H" localSheetId="19">#REF!</definedName>
    <definedName name="H" localSheetId="14">#REF!</definedName>
    <definedName name="H">#REF!</definedName>
    <definedName name="H_2" localSheetId="11">#REF!</definedName>
    <definedName name="H_2" localSheetId="19">#REF!</definedName>
    <definedName name="H_2" localSheetId="14">#REF!</definedName>
    <definedName name="H_2">#REF!</definedName>
    <definedName name="H1L" localSheetId="11">#REF!</definedName>
    <definedName name="H1L" localSheetId="19">#REF!</definedName>
    <definedName name="H1L" localSheetId="14">#REF!</definedName>
    <definedName name="H1L">#REF!</definedName>
    <definedName name="H1R" localSheetId="11">#REF!</definedName>
    <definedName name="H1R" localSheetId="19">#REF!</definedName>
    <definedName name="H1R" localSheetId="14">#REF!</definedName>
    <definedName name="H1R">#REF!</definedName>
    <definedName name="H1WL" localSheetId="11">#REF!</definedName>
    <definedName name="H1WL" localSheetId="19">#REF!</definedName>
    <definedName name="H1WL" localSheetId="14">#REF!</definedName>
    <definedName name="H1WL">#REF!</definedName>
    <definedName name="H1WR" localSheetId="11">#REF!</definedName>
    <definedName name="H1WR" localSheetId="19">#REF!</definedName>
    <definedName name="H1WR" localSheetId="14">#REF!</definedName>
    <definedName name="H1WR">#REF!</definedName>
    <definedName name="H2L" localSheetId="11">#REF!</definedName>
    <definedName name="H2L" localSheetId="19">#REF!</definedName>
    <definedName name="H2L" localSheetId="14">#REF!</definedName>
    <definedName name="H2L">#REF!</definedName>
    <definedName name="H2R" localSheetId="11">#REF!</definedName>
    <definedName name="H2R" localSheetId="19">#REF!</definedName>
    <definedName name="H2R" localSheetId="14">#REF!</definedName>
    <definedName name="H2R">#REF!</definedName>
    <definedName name="H2WL" localSheetId="11">#REF!</definedName>
    <definedName name="H2WL" localSheetId="19">#REF!</definedName>
    <definedName name="H2WL" localSheetId="14">#REF!</definedName>
    <definedName name="H2WL">#REF!</definedName>
    <definedName name="H2WR" localSheetId="11">#REF!</definedName>
    <definedName name="H2WR" localSheetId="19">#REF!</definedName>
    <definedName name="H2WR" localSheetId="14">#REF!</definedName>
    <definedName name="H2WR">#REF!</definedName>
    <definedName name="H3L" localSheetId="11">#REF!</definedName>
    <definedName name="H3L" localSheetId="19">#REF!</definedName>
    <definedName name="H3L" localSheetId="14">#REF!</definedName>
    <definedName name="H3L">#REF!</definedName>
    <definedName name="H3R" localSheetId="11">#REF!</definedName>
    <definedName name="H3R" localSheetId="19">#REF!</definedName>
    <definedName name="H3R" localSheetId="14">#REF!</definedName>
    <definedName name="H3R">#REF!</definedName>
    <definedName name="H3WL" localSheetId="11">#REF!</definedName>
    <definedName name="H3WL" localSheetId="19">#REF!</definedName>
    <definedName name="H3WL" localSheetId="14">#REF!</definedName>
    <definedName name="H3WL">#REF!</definedName>
    <definedName name="H3WR" localSheetId="11">#REF!</definedName>
    <definedName name="H3WR" localSheetId="19">#REF!</definedName>
    <definedName name="H3WR" localSheetId="14">#REF!</definedName>
    <definedName name="H3WR">#REF!</definedName>
    <definedName name="H4L" localSheetId="11">#REF!</definedName>
    <definedName name="H4L" localSheetId="19">#REF!</definedName>
    <definedName name="H4L" localSheetId="14">#REF!</definedName>
    <definedName name="H4L">#REF!</definedName>
    <definedName name="H4R" localSheetId="11">#REF!</definedName>
    <definedName name="H4R" localSheetId="19">#REF!</definedName>
    <definedName name="H4R" localSheetId="14">#REF!</definedName>
    <definedName name="H4R">#REF!</definedName>
    <definedName name="H5L" localSheetId="11">#REF!</definedName>
    <definedName name="H5L" localSheetId="19">#REF!</definedName>
    <definedName name="H5L" localSheetId="14">#REF!</definedName>
    <definedName name="H5L">#REF!</definedName>
    <definedName name="H5R" localSheetId="11">#REF!</definedName>
    <definedName name="H5R" localSheetId="19">#REF!</definedName>
    <definedName name="H5R" localSheetId="14">#REF!</definedName>
    <definedName name="H5R">#REF!</definedName>
    <definedName name="H6L" localSheetId="11">#REF!</definedName>
    <definedName name="H6L" localSheetId="19">#REF!</definedName>
    <definedName name="H6L" localSheetId="14">#REF!</definedName>
    <definedName name="H6L">#REF!</definedName>
    <definedName name="H6R" localSheetId="11">#REF!</definedName>
    <definedName name="H6R" localSheetId="19">#REF!</definedName>
    <definedName name="H6R" localSheetId="14">#REF!</definedName>
    <definedName name="H6R">#REF!</definedName>
    <definedName name="H7L" localSheetId="11">#REF!</definedName>
    <definedName name="H7L" localSheetId="19">#REF!</definedName>
    <definedName name="H7L" localSheetId="14">#REF!</definedName>
    <definedName name="H7L">#REF!</definedName>
    <definedName name="H7R" localSheetId="11">#REF!</definedName>
    <definedName name="H7R" localSheetId="19">#REF!</definedName>
    <definedName name="H7R" localSheetId="14">#REF!</definedName>
    <definedName name="H7R">#REF!</definedName>
    <definedName name="H9A" localSheetId="11">#REF!</definedName>
    <definedName name="H9A" localSheetId="19">#REF!</definedName>
    <definedName name="H9A" localSheetId="14">#REF!</definedName>
    <definedName name="H9A">#REF!</definedName>
    <definedName name="HA" localSheetId="11">#REF!</definedName>
    <definedName name="HA" localSheetId="19">#REF!</definedName>
    <definedName name="HA" localSheetId="14">#REF!</definedName>
    <definedName name="HA">#REF!</definedName>
    <definedName name="HAF" localSheetId="11">#REF!</definedName>
    <definedName name="HAF" localSheetId="19">#REF!</definedName>
    <definedName name="HAF" localSheetId="14">#REF!</definedName>
    <definedName name="HAF">#REF!</definedName>
    <definedName name="han" localSheetId="11" hidden="1">#REF!</definedName>
    <definedName name="han" localSheetId="19" hidden="1">#REF!</definedName>
    <definedName name="han" localSheetId="14" hidden="1">#REF!</definedName>
    <definedName name="han" hidden="1">#REF!</definedName>
    <definedName name="HB" localSheetId="11">#REF!</definedName>
    <definedName name="HB" localSheetId="19">#REF!</definedName>
    <definedName name="HB" localSheetId="14">#REF!</definedName>
    <definedName name="HB">#REF!</definedName>
    <definedName name="HBV" localSheetId="11">#REF!</definedName>
    <definedName name="HBV" localSheetId="19">#REF!</definedName>
    <definedName name="HBV" localSheetId="14">#REF!</definedName>
    <definedName name="HBV">#REF!</definedName>
    <definedName name="HC" localSheetId="11">#REF!</definedName>
    <definedName name="HC" localSheetId="19">#REF!</definedName>
    <definedName name="HC" localSheetId="14">#REF!</definedName>
    <definedName name="HC">#REF!</definedName>
    <definedName name="HCR" localSheetId="11">#REF!</definedName>
    <definedName name="HCR" localSheetId="19">#REF!</definedName>
    <definedName name="HCR" localSheetId="14">#REF!</definedName>
    <definedName name="HCR">#REF!</definedName>
    <definedName name="HD" localSheetId="11">#REF!</definedName>
    <definedName name="HD" localSheetId="19">#REF!</definedName>
    <definedName name="HD" localSheetId="14">#REF!</definedName>
    <definedName name="HD">#REF!</definedName>
    <definedName name="HDSVP" localSheetId="11">#REF!</definedName>
    <definedName name="HDSVP" localSheetId="19">#REF!</definedName>
    <definedName name="HDSVP" localSheetId="14">#REF!</definedName>
    <definedName name="HDSVP">#REF!</definedName>
    <definedName name="HE" localSheetId="11">#REF!</definedName>
    <definedName name="HE" localSheetId="19">#REF!</definedName>
    <definedName name="HE" localSheetId="14">#REF!</definedName>
    <definedName name="HE">#REF!</definedName>
    <definedName name="HF" localSheetId="11">#REF!</definedName>
    <definedName name="HF" localSheetId="19">#REF!</definedName>
    <definedName name="HF" localSheetId="14">#REF!</definedName>
    <definedName name="HF">#REF!</definedName>
    <definedName name="HHAF" localSheetId="11">#REF!</definedName>
    <definedName name="HHAF" localSheetId="19">#REF!</definedName>
    <definedName name="HHAF" localSheetId="14">#REF!</definedName>
    <definedName name="HHAF">#REF!</definedName>
    <definedName name="HHMF" localSheetId="11">#REF!</definedName>
    <definedName name="HHMF" localSheetId="19">#REF!</definedName>
    <definedName name="HHMF" localSheetId="14">#REF!</definedName>
    <definedName name="HHMF">#REF!</definedName>
    <definedName name="HL" localSheetId="11">#REF!</definedName>
    <definedName name="HL" localSheetId="19">#REF!</definedName>
    <definedName name="HL" localSheetId="14">#REF!</definedName>
    <definedName name="HL">#REF!</definedName>
    <definedName name="HMAX">#N/A</definedName>
    <definedName name="HMF" localSheetId="11">#REF!</definedName>
    <definedName name="HMF" localSheetId="19">#REF!</definedName>
    <definedName name="HMF" localSheetId="14">#REF!</definedName>
    <definedName name="HMF">#REF!</definedName>
    <definedName name="HMOTOR" localSheetId="11">#REF!</definedName>
    <definedName name="HMOTOR" localSheetId="19">#REF!</definedName>
    <definedName name="HMOTOR" localSheetId="14">#REF!</definedName>
    <definedName name="HMOTOR">#REF!</definedName>
    <definedName name="HO" localSheetId="11">#REF!</definedName>
    <definedName name="HO" localSheetId="19">#REF!</definedName>
    <definedName name="HO" localSheetId="14">#REF!</definedName>
    <definedName name="HO">#REF!</definedName>
    <definedName name="HPUMP" localSheetId="11">#REF!</definedName>
    <definedName name="HPUMP" localSheetId="19">#REF!</definedName>
    <definedName name="HPUMP" localSheetId="14">#REF!</definedName>
    <definedName name="HPUMP">#REF!</definedName>
    <definedName name="HR" localSheetId="11">#REF!</definedName>
    <definedName name="HR" localSheetId="19">#REF!</definedName>
    <definedName name="HR" localSheetId="14">#REF!</definedName>
    <definedName name="HR">#REF!</definedName>
    <definedName name="Hs" localSheetId="11">#REF!</definedName>
    <definedName name="Hs" localSheetId="19">#REF!</definedName>
    <definedName name="Hs" localSheetId="14">#REF!</definedName>
    <definedName name="Hs">#REF!</definedName>
    <definedName name="HSH" localSheetId="11">#REF!</definedName>
    <definedName name="HSH" localSheetId="19">#REF!</definedName>
    <definedName name="HSH" localSheetId="14">#REF!</definedName>
    <definedName name="HSH">#REF!</definedName>
    <definedName name="HSV" localSheetId="11">#REF!</definedName>
    <definedName name="HSV" localSheetId="19">#REF!</definedName>
    <definedName name="HSV" localSheetId="14">#REF!</definedName>
    <definedName name="HSV">#REF!</definedName>
    <definedName name="HT" localSheetId="11">#REF!</definedName>
    <definedName name="HT" localSheetId="19">#REF!</definedName>
    <definedName name="HT" localSheetId="14">#REF!</definedName>
    <definedName name="HT">#REF!</definedName>
    <definedName name="HTML_CodePage" hidden="1">949</definedName>
    <definedName name="HTML_Control" localSheetId="0" hidden="1">{"'관경확장'!$A$79:$M$98","'관경확장'!$A$54:$M$78"}</definedName>
    <definedName name="HTML_Control" hidden="1">{"'관경확장'!$A$79:$M$98","'관경확장'!$A$54:$M$78"}</definedName>
    <definedName name="HTML_Controll" localSheetId="0" hidden="1">{"'소요인력'!$A$1:$E$12"}</definedName>
    <definedName name="HTML_Controll" hidden="1">{"'소요인력'!$A$1:$E$12"}</definedName>
    <definedName name="HTML_Description" hidden="1">""</definedName>
    <definedName name="HTML_Email" hidden="1">""</definedName>
    <definedName name="HTML_Header" hidden="1">"관경확장"</definedName>
    <definedName name="HTML_LastUpdate" hidden="1">"2001-06-25"</definedName>
    <definedName name="HTML_LineAfter" hidden="1">FALSE</definedName>
    <definedName name="HTML_LineBefore" hidden="1">FALSE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hidden="1">"관경개량계획,절점급수량조정"</definedName>
    <definedName name="HVAFP" localSheetId="11">#REF!</definedName>
    <definedName name="HVAFP" localSheetId="19">#REF!</definedName>
    <definedName name="HVAFP" localSheetId="14">#REF!</definedName>
    <definedName name="HVAFP">#REF!</definedName>
    <definedName name="HVMF" localSheetId="11">#REF!</definedName>
    <definedName name="HVMF" localSheetId="19">#REF!</definedName>
    <definedName name="HVMF" localSheetId="14">#REF!</definedName>
    <definedName name="HVMF">#REF!</definedName>
    <definedName name="HWEI" localSheetId="11">#REF!</definedName>
    <definedName name="HWEI" localSheetId="19">#REF!</definedName>
    <definedName name="HWEI" localSheetId="14">#REF!</definedName>
    <definedName name="HWEI">#REF!</definedName>
    <definedName name="HWL" localSheetId="11">#REF!</definedName>
    <definedName name="HWL" localSheetId="19">#REF!</definedName>
    <definedName name="HWL" localSheetId="14">#REF!</definedName>
    <definedName name="HWL">#REF!</definedName>
    <definedName name="HWR" localSheetId="11">#REF!</definedName>
    <definedName name="HWR" localSheetId="19">#REF!</definedName>
    <definedName name="HWR" localSheetId="14">#REF!</definedName>
    <definedName name="HWR">#REF!</definedName>
    <definedName name="H사" localSheetId="11">#REF!</definedName>
    <definedName name="H사" localSheetId="19">#REF!</definedName>
    <definedName name="H사" localSheetId="14">#REF!</definedName>
    <definedName name="H사">#REF!</definedName>
    <definedName name="H삼" localSheetId="11">#REF!</definedName>
    <definedName name="H삼" localSheetId="19">#REF!</definedName>
    <definedName name="H삼" localSheetId="14">#REF!</definedName>
    <definedName name="H삼">#REF!</definedName>
    <definedName name="H이" localSheetId="11">#REF!</definedName>
    <definedName name="H이" localSheetId="19">#REF!</definedName>
    <definedName name="H이" localSheetId="14">#REF!</definedName>
    <definedName name="H이">#REF!</definedName>
    <definedName name="H일" localSheetId="11">#REF!</definedName>
    <definedName name="H일" localSheetId="19">#REF!</definedName>
    <definedName name="H일" localSheetId="14">#REF!</definedName>
    <definedName name="H일">#REF!</definedName>
    <definedName name="i" localSheetId="11">#REF!</definedName>
    <definedName name="i" localSheetId="19">#REF!</definedName>
    <definedName name="i" localSheetId="14">#REF!</definedName>
    <definedName name="i">#REF!</definedName>
    <definedName name="IMP" localSheetId="11">#REF!</definedName>
    <definedName name="IMP" localSheetId="19">#REF!</definedName>
    <definedName name="IMP" localSheetId="14">#REF!</definedName>
    <definedName name="IMP">#REF!</definedName>
    <definedName name="ITNUM">#N/A</definedName>
    <definedName name="iutys.kdgfh" localSheetId="0" hidden="1">{#N/A,#N/A,FALSE,"이정표"}</definedName>
    <definedName name="iutys.kdgfh" hidden="1">{#N/A,#N/A,FALSE,"이정표"}</definedName>
    <definedName name="j" localSheetId="11">#REF!</definedName>
    <definedName name="j" localSheetId="19">#REF!</definedName>
    <definedName name="j" localSheetId="14">#REF!</definedName>
    <definedName name="j">#REF!</definedName>
    <definedName name="jg" localSheetId="0" hidden="1">{#N/A,#N/A,FALSE,"부대2"}</definedName>
    <definedName name="jg" hidden="1">{#N/A,#N/A,FALSE,"부대2"}</definedName>
    <definedName name="jhjyg" localSheetId="11">#REF!</definedName>
    <definedName name="jhjyg" localSheetId="19">#REF!</definedName>
    <definedName name="jhjyg" localSheetId="14">#REF!</definedName>
    <definedName name="jhjyg">#REF!</definedName>
    <definedName name="joo" localSheetId="0" hidden="1">{"'도면'!$G$62:$H$63","'도면'!$G$62:$H$63"}</definedName>
    <definedName name="joo" hidden="1">{"'도면'!$G$62:$H$63","'도면'!$G$62:$H$63"}</definedName>
    <definedName name="JYH" localSheetId="11">#REF!</definedName>
    <definedName name="JYH" localSheetId="19">#REF!</definedName>
    <definedName name="JYH" localSheetId="14">#REF!</definedName>
    <definedName name="JYH">#REF!</definedName>
    <definedName name="K" localSheetId="11">#REF!</definedName>
    <definedName name="K" localSheetId="19">#REF!</definedName>
    <definedName name="K" localSheetId="14">#REF!</definedName>
    <definedName name="K">#REF!</definedName>
    <definedName name="K_PR" localSheetId="11">#REF!</definedName>
    <definedName name="K_PR" localSheetId="19">#REF!</definedName>
    <definedName name="K_PR" localSheetId="14">#REF!</definedName>
    <definedName name="K_PR">#REF!</definedName>
    <definedName name="KAE" localSheetId="11">#REF!</definedName>
    <definedName name="KAE" localSheetId="19">#REF!</definedName>
    <definedName name="KAE" localSheetId="14">#REF!</definedName>
    <definedName name="KAE">#REF!</definedName>
    <definedName name="KAS" localSheetId="11">#REF!</definedName>
    <definedName name="KAS" localSheetId="19">#REF!</definedName>
    <definedName name="KAS" localSheetId="14">#REF!</definedName>
    <definedName name="KAS">#REF!</definedName>
    <definedName name="Ka일" localSheetId="11">#REF!</definedName>
    <definedName name="Ka일" localSheetId="19">#REF!</definedName>
    <definedName name="Ka일" localSheetId="14">#REF!</definedName>
    <definedName name="Ka일">#REF!</definedName>
    <definedName name="Ka투" localSheetId="11">#REF!</definedName>
    <definedName name="Ka투" localSheetId="19">#REF!</definedName>
    <definedName name="Ka투" localSheetId="14">#REF!</definedName>
    <definedName name="Ka투">#REF!</definedName>
    <definedName name="Kea" localSheetId="11">#REF!</definedName>
    <definedName name="Kea" localSheetId="19">#REF!</definedName>
    <definedName name="Kea" localSheetId="14">#REF!</definedName>
    <definedName name="Kea">#REF!</definedName>
    <definedName name="kgjf" localSheetId="0" hidden="1">{#N/A,#N/A,FALSE,"이정표"}</definedName>
    <definedName name="kgjf" hidden="1">{#N/A,#N/A,FALSE,"이정표"}</definedName>
    <definedName name="Kh" localSheetId="11">#REF!</definedName>
    <definedName name="Kh" localSheetId="19">#REF!</definedName>
    <definedName name="Kh" localSheetId="14">#REF!</definedName>
    <definedName name="Kh">#REF!</definedName>
    <definedName name="ki" localSheetId="11">#REF!</definedName>
    <definedName name="ki" localSheetId="19">#REF!</definedName>
    <definedName name="ki" localSheetId="14">#REF!</definedName>
    <definedName name="ki">#REF!</definedName>
    <definedName name="KIM" localSheetId="11">#REF!</definedName>
    <definedName name="KIM" localSheetId="19">#REF!</definedName>
    <definedName name="KIM" localSheetId="14">#REF!</definedName>
    <definedName name="KIM">#REF!</definedName>
    <definedName name="kjjh" localSheetId="11">#REF!</definedName>
    <definedName name="kjjh" localSheetId="19">#REF!</definedName>
    <definedName name="kjjh" localSheetId="14">#REF!</definedName>
    <definedName name="kjjh">#REF!</definedName>
    <definedName name="Ko" localSheetId="11">#REF!</definedName>
    <definedName name="Ko" localSheetId="19">#REF!</definedName>
    <definedName name="Ko" localSheetId="14">#REF!</definedName>
    <definedName name="Ko">#REF!</definedName>
    <definedName name="Kv" localSheetId="11">#REF!</definedName>
    <definedName name="Kv" localSheetId="19">#REF!</definedName>
    <definedName name="Kv" localSheetId="14">#REF!</definedName>
    <definedName name="Kv">#REF!</definedName>
    <definedName name="L" localSheetId="11">#REF!</definedName>
    <definedName name="L" localSheetId="19">#REF!</definedName>
    <definedName name="L" localSheetId="14">#REF!</definedName>
    <definedName name="L">#REF!</definedName>
    <definedName name="LA" localSheetId="11">#REF!</definedName>
    <definedName name="LA" localSheetId="19">#REF!</definedName>
    <definedName name="LA" localSheetId="14">#REF!</definedName>
    <definedName name="LA">#REF!</definedName>
    <definedName name="LAST" localSheetId="11">#REF!</definedName>
    <definedName name="LAST" localSheetId="19">#REF!</definedName>
    <definedName name="LAST" localSheetId="14">#REF!</definedName>
    <definedName name="LAST">#REF!</definedName>
    <definedName name="LEE" localSheetId="0" hidden="1">{#N/A,#N/A,FALSE,"구조2"}</definedName>
    <definedName name="LEE" hidden="1">{#N/A,#N/A,FALSE,"구조2"}</definedName>
    <definedName name="length" localSheetId="11">#REF!</definedName>
    <definedName name="length" localSheetId="19">#REF!</definedName>
    <definedName name="length" localSheetId="14">#REF!</definedName>
    <definedName name="length">#REF!</definedName>
    <definedName name="length1" localSheetId="11">#REF!</definedName>
    <definedName name="length1" localSheetId="19">#REF!</definedName>
    <definedName name="length1" localSheetId="14">#REF!</definedName>
    <definedName name="length1">#REF!</definedName>
    <definedName name="length11" localSheetId="11">#REF!</definedName>
    <definedName name="length11" localSheetId="19">#REF!</definedName>
    <definedName name="length11" localSheetId="14">#REF!</definedName>
    <definedName name="length11">#REF!</definedName>
    <definedName name="length2" localSheetId="11">#REF!</definedName>
    <definedName name="length2" localSheetId="19">#REF!</definedName>
    <definedName name="length2" localSheetId="14">#REF!</definedName>
    <definedName name="length2">#REF!</definedName>
    <definedName name="length22" localSheetId="11">#REF!</definedName>
    <definedName name="length22" localSheetId="19">#REF!</definedName>
    <definedName name="length22" localSheetId="14">#REF!</definedName>
    <definedName name="length22">#REF!</definedName>
    <definedName name="LF" localSheetId="11">#REF!</definedName>
    <definedName name="LF" localSheetId="19">#REF!</definedName>
    <definedName name="LF" localSheetId="14">#REF!</definedName>
    <definedName name="LF">#REF!</definedName>
    <definedName name="LH" localSheetId="11">#REF!</definedName>
    <definedName name="LH" localSheetId="19">#REF!</definedName>
    <definedName name="LH" localSheetId="14">#REF!</definedName>
    <definedName name="LH">#REF!</definedName>
    <definedName name="LIGHT">#N/A</definedName>
    <definedName name="list01" localSheetId="11">#REF!</definedName>
    <definedName name="list01" localSheetId="19">#REF!</definedName>
    <definedName name="list01" localSheetId="14">#REF!</definedName>
    <definedName name="list01">#REF!</definedName>
    <definedName name="list02" localSheetId="11">#REF!</definedName>
    <definedName name="list02" localSheetId="19">#REF!</definedName>
    <definedName name="list02" localSheetId="14">#REF!</definedName>
    <definedName name="list02">#REF!</definedName>
    <definedName name="list03" localSheetId="11">#REF!</definedName>
    <definedName name="list03" localSheetId="19">#REF!</definedName>
    <definedName name="list03" localSheetId="14">#REF!</definedName>
    <definedName name="list03">#REF!</definedName>
    <definedName name="list04" localSheetId="11">#REF!</definedName>
    <definedName name="list04" localSheetId="19">#REF!</definedName>
    <definedName name="list04" localSheetId="14">#REF!</definedName>
    <definedName name="list04">#REF!</definedName>
    <definedName name="list05" localSheetId="11">#REF!</definedName>
    <definedName name="list05" localSheetId="19">#REF!</definedName>
    <definedName name="list05" localSheetId="14">#REF!</definedName>
    <definedName name="list05">#REF!</definedName>
    <definedName name="list06" localSheetId="11">#REF!</definedName>
    <definedName name="list06" localSheetId="19">#REF!</definedName>
    <definedName name="list06" localSheetId="14">#REF!</definedName>
    <definedName name="list06">#REF!</definedName>
    <definedName name="LL">#N/A</definedName>
    <definedName name="LLFE">#N/A</definedName>
    <definedName name="LLFO" localSheetId="11">#REF!</definedName>
    <definedName name="LLFO" localSheetId="19">#REF!</definedName>
    <definedName name="LLFO" localSheetId="14">#REF!</definedName>
    <definedName name="LLFO">#REF!</definedName>
    <definedName name="LLLL" localSheetId="11">#REF!</definedName>
    <definedName name="LLLL" localSheetId="19">#REF!</definedName>
    <definedName name="LLLL" localSheetId="14">#REF!</definedName>
    <definedName name="LLLL">#REF!</definedName>
    <definedName name="LMO" localSheetId="11">#REF!</definedName>
    <definedName name="LMO" localSheetId="19">#REF!</definedName>
    <definedName name="LMO" localSheetId="14">#REF!</definedName>
    <definedName name="LMO">#REF!</definedName>
    <definedName name="LPI" localSheetId="11">#REF!</definedName>
    <definedName name="LPI" localSheetId="19">#REF!</definedName>
    <definedName name="LPI" localSheetId="14">#REF!</definedName>
    <definedName name="LPI">#REF!</definedName>
    <definedName name="LSH" localSheetId="11">#REF!</definedName>
    <definedName name="LSH" localSheetId="19">#REF!</definedName>
    <definedName name="LSH" localSheetId="14">#REF!</definedName>
    <definedName name="LSH">#REF!</definedName>
    <definedName name="M">#N/A</definedName>
    <definedName name="M_EF" localSheetId="11">#REF!</definedName>
    <definedName name="M_EF" localSheetId="19">#REF!</definedName>
    <definedName name="M_EF" localSheetId="14">#REF!</definedName>
    <definedName name="M_EF">#REF!</definedName>
    <definedName name="MENU1" localSheetId="11">#REF!</definedName>
    <definedName name="MENU1" localSheetId="19">#REF!</definedName>
    <definedName name="MENU1" localSheetId="14">#REF!</definedName>
    <definedName name="MENU1">#REF!</definedName>
    <definedName name="MENU2" localSheetId="11">#REF!</definedName>
    <definedName name="MENU2" localSheetId="19">#REF!</definedName>
    <definedName name="MENU2" localSheetId="14">#REF!</definedName>
    <definedName name="MENU2">#REF!</definedName>
    <definedName name="MOTOR" localSheetId="11">#REF!</definedName>
    <definedName name="MOTOR" localSheetId="19">#REF!</definedName>
    <definedName name="MOTOR" localSheetId="14">#REF!</definedName>
    <definedName name="MOTOR">#REF!</definedName>
    <definedName name="MT" localSheetId="11">#REF!</definedName>
    <definedName name="MT" localSheetId="19">#REF!</definedName>
    <definedName name="MT" localSheetId="14">#REF!</definedName>
    <definedName name="MT">#REF!</definedName>
    <definedName name="MUO_REA" localSheetId="11">#REF!</definedName>
    <definedName name="MUO_REA" localSheetId="19">#REF!</definedName>
    <definedName name="MUO_REA" localSheetId="14">#REF!</definedName>
    <definedName name="MUO_REA">#REF!</definedName>
    <definedName name="MUO_TOE" localSheetId="11">#REF!</definedName>
    <definedName name="MUO_TOE" localSheetId="19">#REF!</definedName>
    <definedName name="MUO_TOE" localSheetId="14">#REF!</definedName>
    <definedName name="MUO_TOE">#REF!</definedName>
    <definedName name="N" localSheetId="11">#REF!</definedName>
    <definedName name="N" localSheetId="19">#REF!</definedName>
    <definedName name="N" localSheetId="14">#REF!</definedName>
    <definedName name="N">#REF!</definedName>
    <definedName name="N_C" localSheetId="11">#REF!</definedName>
    <definedName name="N_C" localSheetId="19">#REF!</definedName>
    <definedName name="N_C" localSheetId="14">#REF!</definedName>
    <definedName name="N_C">#REF!</definedName>
    <definedName name="N_Q" localSheetId="11">#REF!</definedName>
    <definedName name="N_Q" localSheetId="19">#REF!</definedName>
    <definedName name="N_Q" localSheetId="14">#REF!</definedName>
    <definedName name="N_Q">#REF!</definedName>
    <definedName name="N_R" localSheetId="11">#REF!</definedName>
    <definedName name="N_R" localSheetId="19">#REF!</definedName>
    <definedName name="N_R" localSheetId="14">#REF!</definedName>
    <definedName name="N_R">#REF!</definedName>
    <definedName name="N1S" localSheetId="11">#REF!</definedName>
    <definedName name="N1S" localSheetId="19">#REF!</definedName>
    <definedName name="N1S" localSheetId="14">#REF!</definedName>
    <definedName name="N1S">#REF!</definedName>
    <definedName name="N2S" localSheetId="11">#REF!</definedName>
    <definedName name="N2S" localSheetId="19">#REF!</definedName>
    <definedName name="N2S" localSheetId="14">#REF!</definedName>
    <definedName name="N2S">#REF!</definedName>
    <definedName name="N3S" localSheetId="11">#REF!</definedName>
    <definedName name="N3S" localSheetId="19">#REF!</definedName>
    <definedName name="N3S" localSheetId="14">#REF!</definedName>
    <definedName name="N3S">#REF!</definedName>
    <definedName name="NAK">#N/A</definedName>
    <definedName name="NDO" localSheetId="11">#REF!</definedName>
    <definedName name="NDO" localSheetId="19">#REF!</definedName>
    <definedName name="NDO" localSheetId="14">#REF!</definedName>
    <definedName name="NDO">#REF!</definedName>
    <definedName name="NEW" localSheetId="11">#REF!</definedName>
    <definedName name="NEW" localSheetId="19">#REF!</definedName>
    <definedName name="NEW" localSheetId="14">#REF!</definedName>
    <definedName name="NEW">#REF!</definedName>
    <definedName name="NOMUBY" localSheetId="11">#REF!</definedName>
    <definedName name="NOMUBY" localSheetId="19">#REF!</definedName>
    <definedName name="NOMUBY" localSheetId="14">#REF!</definedName>
    <definedName name="NOMUBY">#REF!</definedName>
    <definedName name="NPI" localSheetId="11">#REF!</definedName>
    <definedName name="NPI" localSheetId="19">#REF!</definedName>
    <definedName name="NPI" localSheetId="14">#REF!</definedName>
    <definedName name="NPI">#REF!</definedName>
    <definedName name="NSH" localSheetId="11">#REF!</definedName>
    <definedName name="NSH" localSheetId="19">#REF!</definedName>
    <definedName name="NSH" localSheetId="14">#REF!</definedName>
    <definedName name="NSH">#REF!</definedName>
    <definedName name="NSO" localSheetId="11">#REF!</definedName>
    <definedName name="NSO" localSheetId="19">#REF!</definedName>
    <definedName name="NSO" localSheetId="14">#REF!</definedName>
    <definedName name="NSO">#REF!</definedName>
    <definedName name="NYDATA" localSheetId="11">#REF!</definedName>
    <definedName name="NYDATA" localSheetId="12">#REF!</definedName>
    <definedName name="NYDATA" localSheetId="10">#REF!</definedName>
    <definedName name="NYDATA" localSheetId="19">#REF!</definedName>
    <definedName name="NYDATA" localSheetId="14">#REF!</definedName>
    <definedName name="NYDATA">#REF!</definedName>
    <definedName name="n이" localSheetId="11">#REF!</definedName>
    <definedName name="n이" localSheetId="19">#REF!</definedName>
    <definedName name="n이" localSheetId="14">#REF!</definedName>
    <definedName name="n이">#REF!</definedName>
    <definedName name="n이_1" localSheetId="11">#REF!</definedName>
    <definedName name="n이_1" localSheetId="19">#REF!</definedName>
    <definedName name="n이_1" localSheetId="14">#REF!</definedName>
    <definedName name="n이_1">#REF!</definedName>
    <definedName name="n이_2" localSheetId="11">#REF!</definedName>
    <definedName name="n이_2" localSheetId="19">#REF!</definedName>
    <definedName name="n이_2" localSheetId="14">#REF!</definedName>
    <definedName name="n이_2">#REF!</definedName>
    <definedName name="n일" localSheetId="11">#REF!</definedName>
    <definedName name="n일" localSheetId="19">#REF!</definedName>
    <definedName name="n일" localSheetId="14">#REF!</definedName>
    <definedName name="n일">#REF!</definedName>
    <definedName name="O" localSheetId="11">#REF!</definedName>
    <definedName name="O" localSheetId="19">#REF!</definedName>
    <definedName name="O" localSheetId="14">#REF!</definedName>
    <definedName name="O">#REF!</definedName>
    <definedName name="OOO" localSheetId="11">#REF!</definedName>
    <definedName name="OOO" localSheetId="19">#REF!</definedName>
    <definedName name="OOO" localSheetId="14">#REF!</definedName>
    <definedName name="OOO">#REF!</definedName>
    <definedName name="P" localSheetId="11">#REF!</definedName>
    <definedName name="P" localSheetId="19">#REF!</definedName>
    <definedName name="P" localSheetId="14">#REF!</definedName>
    <definedName name="P">#REF!</definedName>
    <definedName name="P_1" localSheetId="11">#REF!</definedName>
    <definedName name="P_1" localSheetId="19">#REF!</definedName>
    <definedName name="P_1" localSheetId="14">#REF!</definedName>
    <definedName name="P_1">#REF!</definedName>
    <definedName name="P_2" localSheetId="11">#REF!</definedName>
    <definedName name="P_2" localSheetId="19">#REF!</definedName>
    <definedName name="P_2" localSheetId="14">#REF!</definedName>
    <definedName name="P_2">#REF!</definedName>
    <definedName name="P_3" localSheetId="11">#REF!</definedName>
    <definedName name="P_3" localSheetId="19">#REF!</definedName>
    <definedName name="P_3" localSheetId="14">#REF!</definedName>
    <definedName name="P_3">#REF!</definedName>
    <definedName name="P_4" localSheetId="11">#REF!</definedName>
    <definedName name="P_4" localSheetId="19">#REF!</definedName>
    <definedName name="P_4" localSheetId="14">#REF!</definedName>
    <definedName name="P_4">#REF!</definedName>
    <definedName name="P_A" localSheetId="11">#REF!</definedName>
    <definedName name="P_A" localSheetId="19">#REF!</definedName>
    <definedName name="P_A" localSheetId="14">#REF!</definedName>
    <definedName name="P_A">#REF!</definedName>
    <definedName name="P_D" localSheetId="11">#REF!</definedName>
    <definedName name="P_D" localSheetId="19">#REF!</definedName>
    <definedName name="P_D" localSheetId="14">#REF!</definedName>
    <definedName name="P_D">#REF!</definedName>
    <definedName name="P_E" localSheetId="11">#REF!</definedName>
    <definedName name="P_E" localSheetId="19">#REF!</definedName>
    <definedName name="P_E" localSheetId="14">#REF!</definedName>
    <definedName name="P_E">#REF!</definedName>
    <definedName name="Pa" localSheetId="11">#REF!</definedName>
    <definedName name="Pa" localSheetId="19">#REF!</definedName>
    <definedName name="Pa" localSheetId="14">#REF!</definedName>
    <definedName name="Pa">#REF!</definedName>
    <definedName name="pa삼" localSheetId="11">#REF!</definedName>
    <definedName name="pa삼" localSheetId="19">#REF!</definedName>
    <definedName name="pa삼" localSheetId="14">#REF!</definedName>
    <definedName name="pa삼">#REF!</definedName>
    <definedName name="Pa오" localSheetId="11">#REF!</definedName>
    <definedName name="Pa오" localSheetId="19">#REF!</definedName>
    <definedName name="Pa오" localSheetId="14">#REF!</definedName>
    <definedName name="Pa오">#REF!</definedName>
    <definedName name="PB" localSheetId="11">#REF!</definedName>
    <definedName name="PB" localSheetId="19">#REF!</definedName>
    <definedName name="PB" localSheetId="14">#REF!</definedName>
    <definedName name="PB">#REF!</definedName>
    <definedName name="PD" localSheetId="11">#REF!</definedName>
    <definedName name="PD" localSheetId="19">#REF!</definedName>
    <definedName name="PD" localSheetId="14">#REF!</definedName>
    <definedName name="PD">#REF!</definedName>
    <definedName name="PersonSelectionRange" localSheetId="11">#REF!</definedName>
    <definedName name="PersonSelectionRange" localSheetId="19">#REF!</definedName>
    <definedName name="PersonSelectionRange" localSheetId="14">#REF!</definedName>
    <definedName name="PersonSelectionRange">#REF!</definedName>
    <definedName name="PF" localSheetId="11">#REF!</definedName>
    <definedName name="PF" localSheetId="19">#REF!</definedName>
    <definedName name="PF" localSheetId="14">#REF!</definedName>
    <definedName name="PF">#REF!</definedName>
    <definedName name="PFD" localSheetId="11">#REF!</definedName>
    <definedName name="PFD" localSheetId="19">#REF!</definedName>
    <definedName name="PFD" localSheetId="14">#REF!</definedName>
    <definedName name="PFD">#REF!</definedName>
    <definedName name="PG" localSheetId="11">#REF!</definedName>
    <definedName name="PG" localSheetId="19">#REF!</definedName>
    <definedName name="PG" localSheetId="14">#REF!</definedName>
    <definedName name="PG">#REF!</definedName>
    <definedName name="PH" localSheetId="11">#REF!</definedName>
    <definedName name="PH" localSheetId="19">#REF!</definedName>
    <definedName name="PH" localSheetId="14">#REF!</definedName>
    <definedName name="PH">#REF!</definedName>
    <definedName name="PJT">#N/A</definedName>
    <definedName name="plg" localSheetId="11">#REF!</definedName>
    <definedName name="plg" localSheetId="12">#REF!</definedName>
    <definedName name="plg" localSheetId="10">#REF!</definedName>
    <definedName name="plg" localSheetId="19">#REF!</definedName>
    <definedName name="plg">#REF!</definedName>
    <definedName name="PM" localSheetId="11">#REF!</definedName>
    <definedName name="PM" localSheetId="19">#REF!</definedName>
    <definedName name="PM" localSheetId="14">#REF!</definedName>
    <definedName name="PM">#REF!</definedName>
    <definedName name="PO" localSheetId="11">#REF!</definedName>
    <definedName name="PO" localSheetId="19">#REF!</definedName>
    <definedName name="PO" localSheetId="14">#REF!</definedName>
    <definedName name="PO">#REF!</definedName>
    <definedName name="PPP" localSheetId="11">#REF!</definedName>
    <definedName name="PPP" localSheetId="19">#REF!</definedName>
    <definedName name="PPP" localSheetId="14">#REF!</definedName>
    <definedName name="PPP">#REF!</definedName>
    <definedName name="PR" localSheetId="11">#REF!</definedName>
    <definedName name="PR" localSheetId="19">#REF!</definedName>
    <definedName name="PR" localSheetId="14">#REF!</definedName>
    <definedName name="PR">#REF!</definedName>
    <definedName name="PRINT" localSheetId="11">#REF!</definedName>
    <definedName name="PRINT" localSheetId="19">#REF!</definedName>
    <definedName name="PRINT" localSheetId="14">#REF!</definedName>
    <definedName name="PRINT">#REF!</definedName>
    <definedName name="_xlnm.Print_Area" localSheetId="11">'2023년 임금공표(전기)'!$A$1:$F$72</definedName>
    <definedName name="_xlnm.Print_Area" localSheetId="12">'2026년 상반기 적용노임'!$A$1:$J$116</definedName>
    <definedName name="_xlnm.Print_Area" localSheetId="10">'2026년 임금'!$A$1:$J$56</definedName>
    <definedName name="_xlnm.Print_Area" localSheetId="19">'건설사업관리기술인 산정기준'!#REF!</definedName>
    <definedName name="_xlnm.Print_Area" localSheetId="7">'건설사업관리기술인수 산정'!$A$1:$N$64</definedName>
    <definedName name="_xlnm.Print_Area" localSheetId="3">'건설사업관리기술자 배치'!$A$1:$Z$39</definedName>
    <definedName name="_xlnm.Print_Area" localSheetId="17">'건설사업관리기술자수 산정기준'!$A$1:$J$80</definedName>
    <definedName name="_xlnm.Print_Area" localSheetId="6">'산정근거(입력변수)'!$A$1:$Q$50</definedName>
    <definedName name="_xlnm.Print_Area" localSheetId="2">산출근거!$A$1:$U$57</definedName>
    <definedName name="_xlnm.Print_Area" localSheetId="1">설계예산서!$A$1:$I$18</definedName>
    <definedName name="_xlnm.Print_Area" localSheetId="15">손해공제율!$B$1:$N$110</definedName>
    <definedName name="_xlnm.Print_Area" localSheetId="14">전기감리원산출근거!$A$1:$U$43</definedName>
    <definedName name="_xlnm.Print_Area" localSheetId="13">제본비!$A$1:$O$42</definedName>
    <definedName name="_xlnm.Print_Area" localSheetId="18">차량가격!$A$1:$I$46</definedName>
    <definedName name="_xlnm.Print_Area" localSheetId="0">표지!$B$2:$M$17</definedName>
    <definedName name="_xlnm.Print_Area" localSheetId="9">'한국석유공사 유류가격(고성군)'!$A$1:$C$41</definedName>
    <definedName name="_xlnm.Print_Area">#REF!</definedName>
    <definedName name="PRINT_AREA_MI" localSheetId="11">#REF!</definedName>
    <definedName name="PRINT_AREA_MI" localSheetId="12">#REF!</definedName>
    <definedName name="PRINT_AREA_MI" localSheetId="10">#REF!</definedName>
    <definedName name="PRINT_AREA_MI" localSheetId="19">#REF!</definedName>
    <definedName name="PRINT_AREA_MI" localSheetId="7">#REF!</definedName>
    <definedName name="PRINT_AREA_MI" localSheetId="14">#REF!</definedName>
    <definedName name="PRINT_AREA_MI" localSheetId="13">#REF!</definedName>
    <definedName name="PRINT_AREA_MI">#REF!</definedName>
    <definedName name="PRINT_AREA_MI1" localSheetId="11">#REF!</definedName>
    <definedName name="PRINT_AREA_MI1" localSheetId="19">#REF!</definedName>
    <definedName name="PRINT_AREA_MI1" localSheetId="14">#REF!</definedName>
    <definedName name="PRINT_AREA_MI1">#REF!</definedName>
    <definedName name="PRINT_TITLE" localSheetId="11">#REF!</definedName>
    <definedName name="PRINT_TITLE" localSheetId="19">#REF!</definedName>
    <definedName name="PRINT_TITLE" localSheetId="14">#REF!</definedName>
    <definedName name="PRINT_TITLE">#REF!</definedName>
    <definedName name="_xlnm.Print_Titles" localSheetId="19">#REF!</definedName>
    <definedName name="_xlnm.Print_Titles" localSheetId="14">#REF!</definedName>
    <definedName name="_xlnm.Print_Titles">#REF!</definedName>
    <definedName name="Print_Titles_MI" localSheetId="11">#REF!</definedName>
    <definedName name="Print_Titles_MI" localSheetId="19">#REF!</definedName>
    <definedName name="Print_Titles_MI" localSheetId="14">#REF!</definedName>
    <definedName name="Print_Titles_MI">#REF!</definedName>
    <definedName name="Printed_Titles" localSheetId="11">#REF!</definedName>
    <definedName name="Printed_Titles" localSheetId="19">#REF!</definedName>
    <definedName name="Printed_Titles" localSheetId="14">#REF!</definedName>
    <definedName name="Printed_Titles">#REF!</definedName>
    <definedName name="PS" localSheetId="11">#REF!</definedName>
    <definedName name="PS" localSheetId="19">#REF!</definedName>
    <definedName name="PS" localSheetId="14">#REF!</definedName>
    <definedName name="PS">#REF!</definedName>
    <definedName name="PUMP" localSheetId="11">#REF!</definedName>
    <definedName name="PUMP" localSheetId="19">#REF!</definedName>
    <definedName name="PUMP" localSheetId="14">#REF!</definedName>
    <definedName name="PUMP">#REF!</definedName>
    <definedName name="Qe앨" localSheetId="11">#REF!</definedName>
    <definedName name="Qe앨" localSheetId="19">#REF!</definedName>
    <definedName name="Qe앨" localSheetId="14">#REF!</definedName>
    <definedName name="Qe앨">#REF!</definedName>
    <definedName name="QLQL" localSheetId="11">#REF!</definedName>
    <definedName name="QLQL" localSheetId="19">#REF!</definedName>
    <definedName name="QLQL" localSheetId="14">#REF!</definedName>
    <definedName name="QLQL">#REF!</definedName>
    <definedName name="qq" localSheetId="0" hidden="1">{#N/A,#N/A,FALSE,"단가표지"}</definedName>
    <definedName name="qq" hidden="1">{#N/A,#N/A,FALSE,"단가표지"}</definedName>
    <definedName name="qqq" localSheetId="11" hidden="1">#REF!</definedName>
    <definedName name="qqq" localSheetId="19" hidden="1">#REF!</definedName>
    <definedName name="qqq" localSheetId="14" hidden="1">#REF!</definedName>
    <definedName name="qqq" hidden="1">#REF!</definedName>
    <definedName name="QTY">#N/A</definedName>
    <definedName name="qu" localSheetId="11">#REF!</definedName>
    <definedName name="qu" localSheetId="19">#REF!</definedName>
    <definedName name="qu" localSheetId="14">#REF!</definedName>
    <definedName name="qu">#REF!</definedName>
    <definedName name="qw" localSheetId="0" hidden="1">{#N/A,#N/A,FALSE,"단가표지"}</definedName>
    <definedName name="qw" hidden="1">{#N/A,#N/A,FALSE,"단가표지"}</definedName>
    <definedName name="qweeeerrr" localSheetId="0" hidden="1">{"'도면'!$G$62:$H$63","'도면'!$G$62:$H$63"}</definedName>
    <definedName name="qweeeerrr" hidden="1">{"'도면'!$G$62:$H$63","'도면'!$G$62:$H$63"}</definedName>
    <definedName name="QWERQWER" localSheetId="11" hidden="1">#REF!</definedName>
    <definedName name="QWERQWER" localSheetId="19" hidden="1">#REF!</definedName>
    <definedName name="QWERQWER" localSheetId="14" hidden="1">#REF!</definedName>
    <definedName name="QWERQWER" hidden="1">#REF!</definedName>
    <definedName name="QWERT" localSheetId="11" hidden="1">#REF!</definedName>
    <definedName name="QWERT" localSheetId="19" hidden="1">#REF!</definedName>
    <definedName name="QWERT" localSheetId="14" hidden="1">#REF!</definedName>
    <definedName name="QWERT" hidden="1">#REF!</definedName>
    <definedName name="q디" localSheetId="11">#REF!</definedName>
    <definedName name="q디" localSheetId="19">#REF!</definedName>
    <definedName name="q디" localSheetId="14">#REF!</definedName>
    <definedName name="q디">#REF!</definedName>
    <definedName name="q앨" localSheetId="11">#REF!</definedName>
    <definedName name="q앨" localSheetId="19">#REF!</definedName>
    <definedName name="q앨" localSheetId="14">#REF!</definedName>
    <definedName name="q앨">#REF!</definedName>
    <definedName name="R_">#N/A</definedName>
    <definedName name="range_T" localSheetId="11">#REF!</definedName>
    <definedName name="range_T" localSheetId="12">#REF!</definedName>
    <definedName name="range_T" localSheetId="10">#REF!</definedName>
    <definedName name="range_T" localSheetId="19">#REF!</definedName>
    <definedName name="range_T" localSheetId="14">#REF!</definedName>
    <definedName name="range_T" localSheetId="13">#REF!</definedName>
    <definedName name="range_T">#REF!</definedName>
    <definedName name="rdthdhrtgrth" localSheetId="0" hidden="1">{#N/A,#N/A,FALSE,"포장2"}</definedName>
    <definedName name="rdthdhrtgrth" hidden="1">{#N/A,#N/A,FALSE,"포장2"}</definedName>
    <definedName name="RecordCount" localSheetId="11">#REF!</definedName>
    <definedName name="RecordCount" localSheetId="19">#REF!</definedName>
    <definedName name="RecordCount" localSheetId="14">#REF!</definedName>
    <definedName name="RecordCount">#REF!</definedName>
    <definedName name="_xlnm.Recorder" localSheetId="11">#REF!</definedName>
    <definedName name="_xlnm.Recorder" localSheetId="19">#REF!</definedName>
    <definedName name="_xlnm.Recorder" localSheetId="14">#REF!</definedName>
    <definedName name="_xlnm.Recorder">#REF!</definedName>
    <definedName name="REF_6" localSheetId="11">#REF!</definedName>
    <definedName name="REF_6" localSheetId="19">#REF!</definedName>
    <definedName name="REF_6" localSheetId="14">#REF!</definedName>
    <definedName name="REF_6">#REF!</definedName>
    <definedName name="REF_F" localSheetId="11">#REF!</definedName>
    <definedName name="REF_F" localSheetId="19">#REF!</definedName>
    <definedName name="REF_F" localSheetId="14">#REF!</definedName>
    <definedName name="REF_F">#REF!</definedName>
    <definedName name="REF_G" localSheetId="11">#REF!</definedName>
    <definedName name="REF_G" localSheetId="19">#REF!</definedName>
    <definedName name="REF_G" localSheetId="14">#REF!</definedName>
    <definedName name="REF_G">#REF!</definedName>
    <definedName name="REF_H" localSheetId="11">#REF!</definedName>
    <definedName name="REF_H" localSheetId="19">#REF!</definedName>
    <definedName name="REF_H" localSheetId="14">#REF!</definedName>
    <definedName name="REF_H">#REF!</definedName>
    <definedName name="REF_J" localSheetId="11">#REF!</definedName>
    <definedName name="REF_J" localSheetId="19">#REF!</definedName>
    <definedName name="REF_J" localSheetId="14">#REF!</definedName>
    <definedName name="REF_J">#REF!</definedName>
    <definedName name="REF_L" localSheetId="11">#REF!</definedName>
    <definedName name="REF_L" localSheetId="19">#REF!</definedName>
    <definedName name="REF_L" localSheetId="14">#REF!</definedName>
    <definedName name="REF_L">#REF!</definedName>
    <definedName name="REF_O" localSheetId="11">#REF!</definedName>
    <definedName name="REF_O" localSheetId="19">#REF!</definedName>
    <definedName name="REF_O" localSheetId="14">#REF!</definedName>
    <definedName name="REF_O">#REF!</definedName>
    <definedName name="REF_Q" localSheetId="11">#REF!</definedName>
    <definedName name="REF_Q" localSheetId="19">#REF!</definedName>
    <definedName name="REF_Q" localSheetId="14">#REF!</definedName>
    <definedName name="REF_Q">#REF!</definedName>
    <definedName name="REM">#N/A</definedName>
    <definedName name="RFYIFIOYGOPIO" localSheetId="11" hidden="1">#REF!</definedName>
    <definedName name="RFYIFIOYGOPIO" localSheetId="19" hidden="1">#REF!</definedName>
    <definedName name="RFYIFIOYGOPIO" localSheetId="14" hidden="1">#REF!</definedName>
    <definedName name="RFYIFIOYGOPIO" hidden="1">#REF!</definedName>
    <definedName name="Rl이" localSheetId="11">#REF!</definedName>
    <definedName name="Rl이" localSheetId="19">#REF!</definedName>
    <definedName name="Rl이" localSheetId="14">#REF!</definedName>
    <definedName name="Rl이">#REF!</definedName>
    <definedName name="Rl일" localSheetId="11">#REF!</definedName>
    <definedName name="Rl일" localSheetId="19">#REF!</definedName>
    <definedName name="Rl일" localSheetId="14">#REF!</definedName>
    <definedName name="Rl일">#REF!</definedName>
    <definedName name="RPE" localSheetId="11">#REF!</definedName>
    <definedName name="RPE" localSheetId="19">#REF!</definedName>
    <definedName name="RPE" localSheetId="14">#REF!</definedName>
    <definedName name="RPE">#REF!</definedName>
    <definedName name="RRR" localSheetId="11">#REF!</definedName>
    <definedName name="RRR" localSheetId="19">#REF!</definedName>
    <definedName name="RRR" localSheetId="14">#REF!</definedName>
    <definedName name="RRR">#REF!</definedName>
    <definedName name="S_BB" localSheetId="11">#REF!</definedName>
    <definedName name="S_BB" localSheetId="19">#REF!</definedName>
    <definedName name="S_BB" localSheetId="14">#REF!</definedName>
    <definedName name="S_BB">#REF!</definedName>
    <definedName name="S_BU" localSheetId="11">#REF!</definedName>
    <definedName name="S_BU" localSheetId="19">#REF!</definedName>
    <definedName name="S_BU" localSheetId="14">#REF!</definedName>
    <definedName name="S_BU">#REF!</definedName>
    <definedName name="S_EF" localSheetId="11">#REF!</definedName>
    <definedName name="S_EF" localSheetId="19">#REF!</definedName>
    <definedName name="S_EF" localSheetId="14">#REF!</definedName>
    <definedName name="S_EF">#REF!</definedName>
    <definedName name="SADE" localSheetId="11">#REF!</definedName>
    <definedName name="SADE" localSheetId="19">#REF!</definedName>
    <definedName name="SADE" localSheetId="14">#REF!</definedName>
    <definedName name="SADE">#REF!</definedName>
    <definedName name="SALI" localSheetId="11">#REF!</definedName>
    <definedName name="SALI" localSheetId="19">#REF!</definedName>
    <definedName name="SALI" localSheetId="14">#REF!</definedName>
    <definedName name="SALI">#REF!</definedName>
    <definedName name="SDF" localSheetId="11" hidden="1">#REF!</definedName>
    <definedName name="SDF" localSheetId="19" hidden="1">#REF!</definedName>
    <definedName name="SDF" localSheetId="14" hidden="1">#REF!</definedName>
    <definedName name="SDF" hidden="1">#REF!</definedName>
    <definedName name="SDGAS" localSheetId="11" hidden="1">#REF!</definedName>
    <definedName name="SDGAS" localSheetId="19" hidden="1">#REF!</definedName>
    <definedName name="SDGAS" localSheetId="14" hidden="1">#REF!</definedName>
    <definedName name="SDGAS" hidden="1">#REF!</definedName>
    <definedName name="SDRTHST" localSheetId="11" hidden="1">#REF!</definedName>
    <definedName name="SDRTHST" localSheetId="19" hidden="1">#REF!</definedName>
    <definedName name="SDRTHST" localSheetId="14" hidden="1">#REF!</definedName>
    <definedName name="SDRTHST" hidden="1">#REF!</definedName>
    <definedName name="SELECT">#N/A</definedName>
    <definedName name="SEP" localSheetId="0" hidden="1">{#N/A,#N/A,FALSE,"단가표지"}</definedName>
    <definedName name="SEP" hidden="1">{#N/A,#N/A,FALSE,"단가표지"}</definedName>
    <definedName name="sgdsㅎ" localSheetId="0" hidden="1">{#N/A,#N/A,FALSE,"부대2"}</definedName>
    <definedName name="sgdsㅎ" hidden="1">{#N/A,#N/A,FALSE,"부대2"}</definedName>
    <definedName name="sheetName" localSheetId="11">#REF!</definedName>
    <definedName name="sheetName" localSheetId="19">#REF!</definedName>
    <definedName name="sheetName" localSheetId="14">#REF!</definedName>
    <definedName name="sheetName">#REF!</definedName>
    <definedName name="sheetNo" localSheetId="11">#REF!</definedName>
    <definedName name="sheetNo" localSheetId="19">#REF!</definedName>
    <definedName name="sheetNo" localSheetId="14">#REF!</definedName>
    <definedName name="sheetNo">#REF!</definedName>
    <definedName name="SheetNumber" localSheetId="11">#REF!</definedName>
    <definedName name="SheetNumber" localSheetId="19">#REF!</definedName>
    <definedName name="SheetNumber" localSheetId="14">#REF!</definedName>
    <definedName name="SheetNumber">#REF!</definedName>
    <definedName name="SK" localSheetId="11">#REF!</definedName>
    <definedName name="SK" localSheetId="19">#REF!</definedName>
    <definedName name="SK" localSheetId="14">#REF!</definedName>
    <definedName name="SK">#REF!</definedName>
    <definedName name="SKE" localSheetId="11">#REF!</definedName>
    <definedName name="SKE" localSheetId="19">#REF!</definedName>
    <definedName name="SKE" localSheetId="14">#REF!</definedName>
    <definedName name="SKE">#REF!</definedName>
    <definedName name="SLFE" localSheetId="11">#REF!</definedName>
    <definedName name="SLFE" localSheetId="19">#REF!</definedName>
    <definedName name="SLFE" localSheetId="14">#REF!</definedName>
    <definedName name="SLFE">#REF!</definedName>
    <definedName name="SLFO" localSheetId="11">#REF!</definedName>
    <definedName name="SLFO" localSheetId="19">#REF!</definedName>
    <definedName name="SLFO" localSheetId="14">#REF!</definedName>
    <definedName name="SLFO">#REF!</definedName>
    <definedName name="so" localSheetId="11" hidden="1">#REF!</definedName>
    <definedName name="so" localSheetId="19" hidden="1">#REF!</definedName>
    <definedName name="so" localSheetId="14" hidden="1">#REF!</definedName>
    <definedName name="so" hidden="1">#REF!</definedName>
    <definedName name="SORTCODE">#N/A</definedName>
    <definedName name="SPACE" localSheetId="11">#REF!</definedName>
    <definedName name="SPACE" localSheetId="19">#REF!</definedName>
    <definedName name="SPACE" localSheetId="14">#REF!</definedName>
    <definedName name="SPACE">#REF!</definedName>
    <definedName name="SSS" localSheetId="11">#REF!</definedName>
    <definedName name="SSS" localSheetId="19">#REF!</definedName>
    <definedName name="SSS" localSheetId="14">#REF!</definedName>
    <definedName name="SSS">#REF!</definedName>
    <definedName name="START" localSheetId="11">#REF!</definedName>
    <definedName name="START" localSheetId="19">#REF!</definedName>
    <definedName name="START" localSheetId="14">#REF!</definedName>
    <definedName name="START">#REF!</definedName>
    <definedName name="SUO_REA" localSheetId="11">#REF!</definedName>
    <definedName name="SUO_REA" localSheetId="19">#REF!</definedName>
    <definedName name="SUO_REA" localSheetId="14">#REF!</definedName>
    <definedName name="SUO_REA">#REF!</definedName>
    <definedName name="SUO_TOE" localSheetId="11">#REF!</definedName>
    <definedName name="SUO_TOE" localSheetId="19">#REF!</definedName>
    <definedName name="SUO_TOE" localSheetId="14">#REF!</definedName>
    <definedName name="SUO_TOE">#REF!</definedName>
    <definedName name="SUP" localSheetId="11">#REF!</definedName>
    <definedName name="SUP" localSheetId="19">#REF!</definedName>
    <definedName name="SUP" localSheetId="14">#REF!</definedName>
    <definedName name="SUP">#REF!</definedName>
    <definedName name="SUYO">#N/A</definedName>
    <definedName name="SV" localSheetId="11">#REF!</definedName>
    <definedName name="SV" localSheetId="19">#REF!</definedName>
    <definedName name="SV" localSheetId="14">#REF!</definedName>
    <definedName name="SV">#REF!</definedName>
    <definedName name="SWL" localSheetId="11">#REF!</definedName>
    <definedName name="SWL" localSheetId="19">#REF!</definedName>
    <definedName name="SWL" localSheetId="14">#REF!</definedName>
    <definedName name="SWL">#REF!</definedName>
    <definedName name="SWR" localSheetId="11">#REF!</definedName>
    <definedName name="SWR" localSheetId="19">#REF!</definedName>
    <definedName name="SWR" localSheetId="14">#REF!</definedName>
    <definedName name="SWR">#REF!</definedName>
    <definedName name="sy" localSheetId="11">#REF!</definedName>
    <definedName name="sy" localSheetId="19">#REF!</definedName>
    <definedName name="sy" localSheetId="14">#REF!</definedName>
    <definedName name="sy">#REF!</definedName>
    <definedName name="T" localSheetId="11">#REF!</definedName>
    <definedName name="T" localSheetId="19">#REF!</definedName>
    <definedName name="T" localSheetId="14">#REF!</definedName>
    <definedName name="T">#REF!</definedName>
    <definedName name="T_AMOUNT">#N/A</definedName>
    <definedName name="T_UPRICE">#N/A</definedName>
    <definedName name="T10M" localSheetId="11">#REF!</definedName>
    <definedName name="T10M" localSheetId="19">#REF!</definedName>
    <definedName name="T10M" localSheetId="14">#REF!</definedName>
    <definedName name="T10M">#REF!</definedName>
    <definedName name="T10P" localSheetId="11">#REF!</definedName>
    <definedName name="T10P" localSheetId="19">#REF!</definedName>
    <definedName name="T10P" localSheetId="14">#REF!</definedName>
    <definedName name="T10P">#REF!</definedName>
    <definedName name="T11M" localSheetId="11">#REF!</definedName>
    <definedName name="T11M" localSheetId="19">#REF!</definedName>
    <definedName name="T11M" localSheetId="14">#REF!</definedName>
    <definedName name="T11M">#REF!</definedName>
    <definedName name="T11P" localSheetId="11">#REF!</definedName>
    <definedName name="T11P" localSheetId="19">#REF!</definedName>
    <definedName name="T11P" localSheetId="14">#REF!</definedName>
    <definedName name="T11P">#REF!</definedName>
    <definedName name="T12M" localSheetId="11">#REF!</definedName>
    <definedName name="T12M" localSheetId="19">#REF!</definedName>
    <definedName name="T12M" localSheetId="14">#REF!</definedName>
    <definedName name="T12M">#REF!</definedName>
    <definedName name="T12P" localSheetId="11">#REF!</definedName>
    <definedName name="T12P" localSheetId="19">#REF!</definedName>
    <definedName name="T12P" localSheetId="14">#REF!</definedName>
    <definedName name="T12P">#REF!</definedName>
    <definedName name="T13M" localSheetId="11">#REF!</definedName>
    <definedName name="T13M" localSheetId="19">#REF!</definedName>
    <definedName name="T13M" localSheetId="14">#REF!</definedName>
    <definedName name="T13M">#REF!</definedName>
    <definedName name="T13P" localSheetId="11">#REF!</definedName>
    <definedName name="T13P" localSheetId="19">#REF!</definedName>
    <definedName name="T13P" localSheetId="14">#REF!</definedName>
    <definedName name="T13P">#REF!</definedName>
    <definedName name="T14M" localSheetId="11">#REF!</definedName>
    <definedName name="T14M" localSheetId="19">#REF!</definedName>
    <definedName name="T14M" localSheetId="14">#REF!</definedName>
    <definedName name="T14M">#REF!</definedName>
    <definedName name="T14P" localSheetId="11">#REF!</definedName>
    <definedName name="T14P" localSheetId="19">#REF!</definedName>
    <definedName name="T14P" localSheetId="14">#REF!</definedName>
    <definedName name="T14P">#REF!</definedName>
    <definedName name="T15M" localSheetId="11">#REF!</definedName>
    <definedName name="T15M" localSheetId="19">#REF!</definedName>
    <definedName name="T15M" localSheetId="14">#REF!</definedName>
    <definedName name="T15M">#REF!</definedName>
    <definedName name="T15P" localSheetId="11">#REF!</definedName>
    <definedName name="T15P" localSheetId="19">#REF!</definedName>
    <definedName name="T15P" localSheetId="14">#REF!</definedName>
    <definedName name="T15P">#REF!</definedName>
    <definedName name="T16M" localSheetId="11">#REF!</definedName>
    <definedName name="T16M" localSheetId="19">#REF!</definedName>
    <definedName name="T16M" localSheetId="14">#REF!</definedName>
    <definedName name="T16M">#REF!</definedName>
    <definedName name="T16P" localSheetId="11">#REF!</definedName>
    <definedName name="T16P" localSheetId="19">#REF!</definedName>
    <definedName name="T16P" localSheetId="14">#REF!</definedName>
    <definedName name="T16P">#REF!</definedName>
    <definedName name="T17M" localSheetId="11">#REF!</definedName>
    <definedName name="T17M" localSheetId="19">#REF!</definedName>
    <definedName name="T17M" localSheetId="14">#REF!</definedName>
    <definedName name="T17M">#REF!</definedName>
    <definedName name="T17P" localSheetId="11">#REF!</definedName>
    <definedName name="T17P" localSheetId="19">#REF!</definedName>
    <definedName name="T17P" localSheetId="14">#REF!</definedName>
    <definedName name="T17P">#REF!</definedName>
    <definedName name="T18M" localSheetId="11">#REF!</definedName>
    <definedName name="T18M" localSheetId="19">#REF!</definedName>
    <definedName name="T18M" localSheetId="14">#REF!</definedName>
    <definedName name="T18M">#REF!</definedName>
    <definedName name="T18P" localSheetId="11">#REF!</definedName>
    <definedName name="T18P" localSheetId="19">#REF!</definedName>
    <definedName name="T18P" localSheetId="14">#REF!</definedName>
    <definedName name="T18P">#REF!</definedName>
    <definedName name="T19M" localSheetId="11">#REF!</definedName>
    <definedName name="T19M" localSheetId="19">#REF!</definedName>
    <definedName name="T19M" localSheetId="14">#REF!</definedName>
    <definedName name="T19M">#REF!</definedName>
    <definedName name="T19P" localSheetId="11">#REF!</definedName>
    <definedName name="T19P" localSheetId="19">#REF!</definedName>
    <definedName name="T19P" localSheetId="14">#REF!</definedName>
    <definedName name="T19P">#REF!</definedName>
    <definedName name="T1E" localSheetId="11">#REF!</definedName>
    <definedName name="T1E" localSheetId="19">#REF!</definedName>
    <definedName name="T1E" localSheetId="14">#REF!</definedName>
    <definedName name="T1E">#REF!</definedName>
    <definedName name="T1M" localSheetId="11">#REF!</definedName>
    <definedName name="T1M" localSheetId="19">#REF!</definedName>
    <definedName name="T1M" localSheetId="14">#REF!</definedName>
    <definedName name="T1M">#REF!</definedName>
    <definedName name="T1P" localSheetId="11">#REF!</definedName>
    <definedName name="T1P" localSheetId="19">#REF!</definedName>
    <definedName name="T1P" localSheetId="14">#REF!</definedName>
    <definedName name="T1P">#REF!</definedName>
    <definedName name="T1S" localSheetId="11">#REF!</definedName>
    <definedName name="T1S" localSheetId="19">#REF!</definedName>
    <definedName name="T1S" localSheetId="14">#REF!</definedName>
    <definedName name="T1S">#REF!</definedName>
    <definedName name="T20M" localSheetId="11">#REF!</definedName>
    <definedName name="T20M" localSheetId="19">#REF!</definedName>
    <definedName name="T20M" localSheetId="14">#REF!</definedName>
    <definedName name="T20M">#REF!</definedName>
    <definedName name="T20P" localSheetId="11">#REF!</definedName>
    <definedName name="T20P" localSheetId="19">#REF!</definedName>
    <definedName name="T20P" localSheetId="14">#REF!</definedName>
    <definedName name="T20P">#REF!</definedName>
    <definedName name="T21M" localSheetId="11">#REF!</definedName>
    <definedName name="T21M" localSheetId="19">#REF!</definedName>
    <definedName name="T21M" localSheetId="14">#REF!</definedName>
    <definedName name="T21M">#REF!</definedName>
    <definedName name="T21P" localSheetId="11">#REF!</definedName>
    <definedName name="T21P" localSheetId="19">#REF!</definedName>
    <definedName name="T21P" localSheetId="14">#REF!</definedName>
    <definedName name="T21P">#REF!</definedName>
    <definedName name="T22E" localSheetId="11">#REF!</definedName>
    <definedName name="T22E" localSheetId="19">#REF!</definedName>
    <definedName name="T22E" localSheetId="14">#REF!</definedName>
    <definedName name="T22E">#REF!</definedName>
    <definedName name="T23M" localSheetId="11">#REF!</definedName>
    <definedName name="T23M" localSheetId="19">#REF!</definedName>
    <definedName name="T23M" localSheetId="14">#REF!</definedName>
    <definedName name="T23M">#REF!</definedName>
    <definedName name="T23P" localSheetId="11">#REF!</definedName>
    <definedName name="T23P" localSheetId="19">#REF!</definedName>
    <definedName name="T23P" localSheetId="14">#REF!</definedName>
    <definedName name="T23P">#REF!</definedName>
    <definedName name="T24M" localSheetId="11">#REF!</definedName>
    <definedName name="T24M" localSheetId="19">#REF!</definedName>
    <definedName name="T24M" localSheetId="14">#REF!</definedName>
    <definedName name="T24M">#REF!</definedName>
    <definedName name="T24P" localSheetId="11">#REF!</definedName>
    <definedName name="T24P" localSheetId="19">#REF!</definedName>
    <definedName name="T24P" localSheetId="14">#REF!</definedName>
    <definedName name="T24P">#REF!</definedName>
    <definedName name="T2E" localSheetId="11">#REF!</definedName>
    <definedName name="T2E" localSheetId="19">#REF!</definedName>
    <definedName name="T2E" localSheetId="14">#REF!</definedName>
    <definedName name="T2E">#REF!</definedName>
    <definedName name="T2M" localSheetId="11">#REF!</definedName>
    <definedName name="T2M" localSheetId="19">#REF!</definedName>
    <definedName name="T2M" localSheetId="14">#REF!</definedName>
    <definedName name="T2M">#REF!</definedName>
    <definedName name="T2P" localSheetId="11">#REF!</definedName>
    <definedName name="T2P" localSheetId="19">#REF!</definedName>
    <definedName name="T2P" localSheetId="14">#REF!</definedName>
    <definedName name="T2P">#REF!</definedName>
    <definedName name="T2S" localSheetId="11">#REF!</definedName>
    <definedName name="T2S" localSheetId="19">#REF!</definedName>
    <definedName name="T2S" localSheetId="14">#REF!</definedName>
    <definedName name="T2S">#REF!</definedName>
    <definedName name="T3P" localSheetId="11">#REF!</definedName>
    <definedName name="T3P" localSheetId="19">#REF!</definedName>
    <definedName name="T3P" localSheetId="14">#REF!</definedName>
    <definedName name="T3P">#REF!</definedName>
    <definedName name="T3S" localSheetId="11">#REF!</definedName>
    <definedName name="T3S" localSheetId="19">#REF!</definedName>
    <definedName name="T3S" localSheetId="14">#REF!</definedName>
    <definedName name="T3S">#REF!</definedName>
    <definedName name="T4M" localSheetId="11">#REF!</definedName>
    <definedName name="T4M" localSheetId="19">#REF!</definedName>
    <definedName name="T4M" localSheetId="14">#REF!</definedName>
    <definedName name="T4M">#REF!</definedName>
    <definedName name="T4P" localSheetId="11">#REF!</definedName>
    <definedName name="T4P" localSheetId="19">#REF!</definedName>
    <definedName name="T4P" localSheetId="14">#REF!</definedName>
    <definedName name="T4P">#REF!</definedName>
    <definedName name="T5M" localSheetId="11">#REF!</definedName>
    <definedName name="T5M" localSheetId="19">#REF!</definedName>
    <definedName name="T5M" localSheetId="14">#REF!</definedName>
    <definedName name="T5M">#REF!</definedName>
    <definedName name="T5P" localSheetId="11">#REF!</definedName>
    <definedName name="T5P" localSheetId="19">#REF!</definedName>
    <definedName name="T5P" localSheetId="14">#REF!</definedName>
    <definedName name="T5P">#REF!</definedName>
    <definedName name="T6M" localSheetId="11">#REF!</definedName>
    <definedName name="T6M" localSheetId="19">#REF!</definedName>
    <definedName name="T6M" localSheetId="14">#REF!</definedName>
    <definedName name="T6M">#REF!</definedName>
    <definedName name="T6P" localSheetId="11">#REF!</definedName>
    <definedName name="T6P" localSheetId="19">#REF!</definedName>
    <definedName name="T6P" localSheetId="14">#REF!</definedName>
    <definedName name="T6P">#REF!</definedName>
    <definedName name="T7M" localSheetId="11">#REF!</definedName>
    <definedName name="T7M" localSheetId="19">#REF!</definedName>
    <definedName name="T7M" localSheetId="14">#REF!</definedName>
    <definedName name="T7M">#REF!</definedName>
    <definedName name="T7P" localSheetId="11">#REF!</definedName>
    <definedName name="T7P" localSheetId="19">#REF!</definedName>
    <definedName name="T7P" localSheetId="14">#REF!</definedName>
    <definedName name="T7P">#REF!</definedName>
    <definedName name="T8M" localSheetId="11">#REF!</definedName>
    <definedName name="T8M" localSheetId="19">#REF!</definedName>
    <definedName name="T8M" localSheetId="14">#REF!</definedName>
    <definedName name="T8M">#REF!</definedName>
    <definedName name="T8P" localSheetId="11">#REF!</definedName>
    <definedName name="T8P" localSheetId="19">#REF!</definedName>
    <definedName name="T8P" localSheetId="14">#REF!</definedName>
    <definedName name="T8P">#REF!</definedName>
    <definedName name="T9M" localSheetId="11">#REF!</definedName>
    <definedName name="T9M" localSheetId="19">#REF!</definedName>
    <definedName name="T9M" localSheetId="14">#REF!</definedName>
    <definedName name="T9M">#REF!</definedName>
    <definedName name="T9P" localSheetId="11">#REF!</definedName>
    <definedName name="T9P" localSheetId="19">#REF!</definedName>
    <definedName name="T9P" localSheetId="14">#REF!</definedName>
    <definedName name="T9P">#REF!</definedName>
    <definedName name="Tb" localSheetId="11">#REF!</definedName>
    <definedName name="Tb" localSheetId="19">#REF!</definedName>
    <definedName name="Tb" localSheetId="14">#REF!</definedName>
    <definedName name="Tb">#REF!</definedName>
    <definedName name="Tba" localSheetId="11">#REF!</definedName>
    <definedName name="Tba" localSheetId="19">#REF!</definedName>
    <definedName name="Tba" localSheetId="14">#REF!</definedName>
    <definedName name="Tba">#REF!</definedName>
    <definedName name="tbv" localSheetId="0" hidden="1">{#N/A,#N/A,FALSE,"구조1"}</definedName>
    <definedName name="tbv" hidden="1">{#N/A,#N/A,FALSE,"구조1"}</definedName>
    <definedName name="Ted" localSheetId="11">#REF!</definedName>
    <definedName name="Ted" localSheetId="19">#REF!</definedName>
    <definedName name="Ted" localSheetId="14">#REF!</definedName>
    <definedName name="Ted">#REF!</definedName>
    <definedName name="Tel" localSheetId="11">#REF!</definedName>
    <definedName name="Tel" localSheetId="19">#REF!</definedName>
    <definedName name="Tel" localSheetId="14">#REF!</definedName>
    <definedName name="Tel">#REF!</definedName>
    <definedName name="TIT" localSheetId="11">#REF!</definedName>
    <definedName name="TIT" localSheetId="19">#REF!</definedName>
    <definedName name="TIT" localSheetId="14">#REF!</definedName>
    <definedName name="TIT">#REF!</definedName>
    <definedName name="TITLE" localSheetId="11">#REF!</definedName>
    <definedName name="TITLE" localSheetId="12">#REF!</definedName>
    <definedName name="TITLE" localSheetId="10">#REF!</definedName>
    <definedName name="TITLE" localSheetId="19">#REF!</definedName>
    <definedName name="TITLE" localSheetId="7">#REF!</definedName>
    <definedName name="TITLE" localSheetId="14">#REF!</definedName>
    <definedName name="TITLE">#REF!</definedName>
    <definedName name="Tl" localSheetId="11">#REF!</definedName>
    <definedName name="Tl" localSheetId="19">#REF!</definedName>
    <definedName name="Tl" localSheetId="14">#REF!</definedName>
    <definedName name="Tl">#REF!</definedName>
    <definedName name="TMO" localSheetId="11">#REF!</definedName>
    <definedName name="TMO" localSheetId="19">#REF!</definedName>
    <definedName name="TMO" localSheetId="14">#REF!</definedName>
    <definedName name="TMO">#REF!</definedName>
    <definedName name="TOO">#N/A</definedName>
    <definedName name="Tra" localSheetId="11">#REF!</definedName>
    <definedName name="Tra" localSheetId="19">#REF!</definedName>
    <definedName name="Tra" localSheetId="14">#REF!</definedName>
    <definedName name="Tra">#REF!</definedName>
    <definedName name="Tsa" localSheetId="11">#REF!</definedName>
    <definedName name="Tsa" localSheetId="19">#REF!</definedName>
    <definedName name="Tsa" localSheetId="14">#REF!</definedName>
    <definedName name="Tsa">#REF!</definedName>
    <definedName name="tuchal" localSheetId="11">#REF!</definedName>
    <definedName name="tuchal" localSheetId="19">#REF!</definedName>
    <definedName name="tuchal" localSheetId="14">#REF!</definedName>
    <definedName name="tuchal">#REF!</definedName>
    <definedName name="TW" localSheetId="11">#REF!</definedName>
    <definedName name="TW" localSheetId="19">#REF!</definedName>
    <definedName name="TW" localSheetId="14">#REF!</definedName>
    <definedName name="TW">#REF!</definedName>
    <definedName name="TWL" localSheetId="11">#REF!</definedName>
    <definedName name="TWL" localSheetId="19">#REF!</definedName>
    <definedName name="TWL" localSheetId="14">#REF!</definedName>
    <definedName name="TWL">#REF!</definedName>
    <definedName name="TWR" localSheetId="11">#REF!</definedName>
    <definedName name="TWR" localSheetId="19">#REF!</definedName>
    <definedName name="TWR" localSheetId="14">#REF!</definedName>
    <definedName name="TWR">#REF!</definedName>
    <definedName name="ty" localSheetId="0" hidden="1">{#N/A,#N/A,FALSE,"부대2"}</definedName>
    <definedName name="ty" hidden="1">{#N/A,#N/A,FALSE,"부대2"}</definedName>
    <definedName name="TYRY" localSheetId="11" hidden="1">#REF!</definedName>
    <definedName name="TYRY" localSheetId="19" hidden="1">#REF!</definedName>
    <definedName name="TYRY" localSheetId="14" hidden="1">#REF!</definedName>
    <definedName name="TYRY" hidden="1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uuu" localSheetId="0" hidden="1">{#N/A,#N/A,FALSE,"단가표지"}</definedName>
    <definedName name="uuuu" hidden="1">{#N/A,#N/A,FALSE,"단가표지"}</definedName>
    <definedName name="VAFP" localSheetId="11">#REF!</definedName>
    <definedName name="VAFP" localSheetId="19">#REF!</definedName>
    <definedName name="VAFP" localSheetId="14">#REF!</definedName>
    <definedName name="VAFP">#REF!</definedName>
    <definedName name="vbbb" localSheetId="11">BlankMacro1</definedName>
    <definedName name="vbbb" localSheetId="19">BlankMacro1</definedName>
    <definedName name="vbbb" localSheetId="14">BlankMacro1</definedName>
    <definedName name="vbbb" localSheetId="0">BlankMacro1</definedName>
    <definedName name="vbbb">BlankMacro1</definedName>
    <definedName name="VBV" localSheetId="11">#REF!</definedName>
    <definedName name="VBV" localSheetId="19">#REF!</definedName>
    <definedName name="VBV" localSheetId="14">#REF!</definedName>
    <definedName name="VBV">#REF!</definedName>
    <definedName name="VCR" localSheetId="11">#REF!</definedName>
    <definedName name="VCR" localSheetId="19">#REF!</definedName>
    <definedName name="VCR" localSheetId="14">#REF!</definedName>
    <definedName name="VCR">#REF!</definedName>
    <definedName name="VDSVP" localSheetId="11">#REF!</definedName>
    <definedName name="VDSVP" localSheetId="19">#REF!</definedName>
    <definedName name="VDSVP" localSheetId="14">#REF!</definedName>
    <definedName name="VDSVP">#REF!</definedName>
    <definedName name="VHAF" localSheetId="11">#REF!</definedName>
    <definedName name="VHAF" localSheetId="19">#REF!</definedName>
    <definedName name="VHAF" localSheetId="14">#REF!</definedName>
    <definedName name="VHAF">#REF!</definedName>
    <definedName name="VHFG" localSheetId="11" hidden="1">#REF!</definedName>
    <definedName name="VHFG" localSheetId="19" hidden="1">#REF!</definedName>
    <definedName name="VHFG" localSheetId="14" hidden="1">#REF!</definedName>
    <definedName name="VHFG" hidden="1">#REF!</definedName>
    <definedName name="VHMF" localSheetId="11">#REF!</definedName>
    <definedName name="VHMF" localSheetId="19">#REF!</definedName>
    <definedName name="VHMF" localSheetId="14">#REF!</definedName>
    <definedName name="VHMF">#REF!</definedName>
    <definedName name="VMAX">#N/A</definedName>
    <definedName name="VMF" localSheetId="11">#REF!</definedName>
    <definedName name="VMF" localSheetId="19">#REF!</definedName>
    <definedName name="VMF" localSheetId="14">#REF!</definedName>
    <definedName name="VMF">#REF!</definedName>
    <definedName name="VMOTOR" localSheetId="11">#REF!</definedName>
    <definedName name="VMOTOR" localSheetId="19">#REF!</definedName>
    <definedName name="VMOTOR" localSheetId="14">#REF!</definedName>
    <definedName name="VMOTOR">#REF!</definedName>
    <definedName name="VPUMP" localSheetId="11">#REF!</definedName>
    <definedName name="VPUMP" localSheetId="19">#REF!</definedName>
    <definedName name="VPUMP" localSheetId="14">#REF!</definedName>
    <definedName name="VPUMP">#REF!</definedName>
    <definedName name="VSV" localSheetId="11">#REF!</definedName>
    <definedName name="VSV" localSheetId="19">#REF!</definedName>
    <definedName name="VSV" localSheetId="14">#REF!</definedName>
    <definedName name="VSV">#REF!</definedName>
    <definedName name="VVAFP" localSheetId="11">#REF!</definedName>
    <definedName name="VVAFP" localSheetId="19">#REF!</definedName>
    <definedName name="VVAFP" localSheetId="14">#REF!</definedName>
    <definedName name="VVAFP">#REF!</definedName>
    <definedName name="VVMF" localSheetId="11">#REF!</definedName>
    <definedName name="VVMF" localSheetId="19">#REF!</definedName>
    <definedName name="VVMF" localSheetId="14">#REF!</definedName>
    <definedName name="VVMF">#REF!</definedName>
    <definedName name="VVV" localSheetId="11">#REF!</definedName>
    <definedName name="VVV" localSheetId="19">#REF!</definedName>
    <definedName name="VVV" localSheetId="14">#REF!</definedName>
    <definedName name="VVV">#REF!</definedName>
    <definedName name="VWEI" localSheetId="11">#REF!</definedName>
    <definedName name="VWEI" localSheetId="19">#REF!</definedName>
    <definedName name="VWEI" localSheetId="14">#REF!</definedName>
    <definedName name="VWEI">#REF!</definedName>
    <definedName name="w" localSheetId="11">#REF!</definedName>
    <definedName name="w" localSheetId="19">#REF!</definedName>
    <definedName name="w" localSheetId="14">#REF!</definedName>
    <definedName name="w">#REF!</definedName>
    <definedName name="WB" localSheetId="11">#REF!</definedName>
    <definedName name="WB" localSheetId="19">#REF!</definedName>
    <definedName name="WB" localSheetId="14">#REF!</definedName>
    <definedName name="WB">#REF!</definedName>
    <definedName name="WC" localSheetId="11">#REF!</definedName>
    <definedName name="WC" localSheetId="19">#REF!</definedName>
    <definedName name="WC" localSheetId="14">#REF!</definedName>
    <definedName name="WC">#REF!</definedName>
    <definedName name="WD" localSheetId="11">#REF!</definedName>
    <definedName name="WD" localSheetId="19">#REF!</definedName>
    <definedName name="WD" localSheetId="14">#REF!</definedName>
    <definedName name="WD">#REF!</definedName>
    <definedName name="WD_P" localSheetId="11">#REF!</definedName>
    <definedName name="WD_P" localSheetId="19">#REF!</definedName>
    <definedName name="WD_P" localSheetId="14">#REF!</definedName>
    <definedName name="WD_P">#REF!</definedName>
    <definedName name="WD_W" localSheetId="11">#REF!</definedName>
    <definedName name="WD_W" localSheetId="19">#REF!</definedName>
    <definedName name="WD_W" localSheetId="14">#REF!</definedName>
    <definedName name="WD_W">#REF!</definedName>
    <definedName name="we" localSheetId="11">#REF!</definedName>
    <definedName name="we" localSheetId="19">#REF!</definedName>
    <definedName name="we" localSheetId="14">#REF!</definedName>
    <definedName name="we">#REF!</definedName>
    <definedName name="WEI" localSheetId="11">#REF!</definedName>
    <definedName name="WEI" localSheetId="19">#REF!</definedName>
    <definedName name="WEI" localSheetId="14">#REF!</definedName>
    <definedName name="WEI">#REF!</definedName>
    <definedName name="WER">#N/A</definedName>
    <definedName name="WH" localSheetId="11">#REF!</definedName>
    <definedName name="WH" localSheetId="19">#REF!</definedName>
    <definedName name="WH" localSheetId="14">#REF!</definedName>
    <definedName name="WH">#REF!</definedName>
    <definedName name="WL" localSheetId="11">#REF!</definedName>
    <definedName name="WL" localSheetId="19">#REF!</definedName>
    <definedName name="WL" localSheetId="14">#REF!</definedName>
    <definedName name="WL">#REF!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업체별._.견적공사명." localSheetId="0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SO" localSheetId="11">#REF!</definedName>
    <definedName name="WSO" localSheetId="19">#REF!</definedName>
    <definedName name="WSO" localSheetId="14">#REF!</definedName>
    <definedName name="WSO">#REF!</definedName>
    <definedName name="Ws삼" localSheetId="11">#REF!</definedName>
    <definedName name="Ws삼" localSheetId="19">#REF!</definedName>
    <definedName name="Ws삼" localSheetId="14">#REF!</definedName>
    <definedName name="Ws삼">#REF!</definedName>
    <definedName name="Ws이" localSheetId="11">#REF!</definedName>
    <definedName name="Ws이" localSheetId="19">#REF!</definedName>
    <definedName name="Ws이" localSheetId="14">#REF!</definedName>
    <definedName name="Ws이">#REF!</definedName>
    <definedName name="Ws일" localSheetId="11">#REF!</definedName>
    <definedName name="Ws일" localSheetId="19">#REF!</definedName>
    <definedName name="Ws일" localSheetId="14">#REF!</definedName>
    <definedName name="Ws일">#REF!</definedName>
    <definedName name="x" localSheetId="11">#REF!</definedName>
    <definedName name="x" localSheetId="19">#REF!</definedName>
    <definedName name="x" localSheetId="14">#REF!</definedName>
    <definedName name="x">#REF!</definedName>
    <definedName name="X48호선_1_구조물철거집계표_국도48__List" localSheetId="11">#REF!</definedName>
    <definedName name="X48호선_1_구조물철거집계표_국도48__List" localSheetId="19">#REF!</definedName>
    <definedName name="X48호선_1_구조물철거집계표_국도48__List" localSheetId="14">#REF!</definedName>
    <definedName name="X48호선_1_구조물철거집계표_국도48__List">#REF!</definedName>
    <definedName name="XCVBGSDFGSER" localSheetId="11" hidden="1">#REF!</definedName>
    <definedName name="XCVBGSDFGSER" localSheetId="19" hidden="1">#REF!</definedName>
    <definedName name="XCVBGSDFGSER" localSheetId="14" hidden="1">#REF!</definedName>
    <definedName name="XCVBGSDFGSER" hidden="1">#REF!</definedName>
    <definedName name="xmrrlwhrjs" localSheetId="0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y" localSheetId="11">#REF!</definedName>
    <definedName name="y" localSheetId="19">#REF!</definedName>
    <definedName name="y" localSheetId="14">#REF!</definedName>
    <definedName name="y">#REF!</definedName>
    <definedName name="YC" localSheetId="11">#REF!</definedName>
    <definedName name="YC" localSheetId="19">#REF!</definedName>
    <definedName name="YC" localSheetId="14">#REF!</definedName>
    <definedName name="YC">#REF!</definedName>
    <definedName name="YE">#N/A</definedName>
    <definedName name="YEKA">#N/A</definedName>
    <definedName name="YHJ" localSheetId="11">#REF!</definedName>
    <definedName name="YHJ" localSheetId="19">#REF!</definedName>
    <definedName name="YHJ" localSheetId="14">#REF!</definedName>
    <definedName name="YHJ">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Z">#N/A</definedName>
    <definedName name="ZP" localSheetId="11">#REF!</definedName>
    <definedName name="ZP" localSheetId="19">#REF!</definedName>
    <definedName name="ZP" localSheetId="14">#REF!</definedName>
    <definedName name="ZP">#REF!</definedName>
    <definedName name="ㄱ" localSheetId="0" hidden="1">{#N/A,#N/A,FALSE,"부대2"}</definedName>
    <definedName name="ㄱ" hidden="1">{#N/A,#N/A,FALSE,"부대2"}</definedName>
    <definedName name="ㄱㄱㄱ" localSheetId="0" hidden="1">{#N/A,#N/A,FALSE,"표지목차"}</definedName>
    <definedName name="ㄱㄱㄱ" hidden="1">{#N/A,#N/A,FALSE,"표지목차"}</definedName>
    <definedName name="ㄱㄷ" localSheetId="11">#REF!</definedName>
    <definedName name="ㄱㄷ" localSheetId="19">#REF!</definedName>
    <definedName name="ㄱㄷ" localSheetId="14">#REF!</definedName>
    <definedName name="ㄱㄷ">#REF!</definedName>
    <definedName name="ㄱㄷㅇ" localSheetId="11">#REF!</definedName>
    <definedName name="ㄱㄷㅇ" localSheetId="19">#REF!</definedName>
    <definedName name="ㄱㄷㅇ" localSheetId="14">#REF!</definedName>
    <definedName name="ㄱㄷㅇ">#REF!</definedName>
    <definedName name="ㄱ홍" localSheetId="0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각" localSheetId="0" hidden="1">{#N/A,#N/A,FALSE,"부대2"}</definedName>
    <definedName name="각" hidden="1">{#N/A,#N/A,FALSE,"부대2"}</definedName>
    <definedName name="간" localSheetId="0" hidden="1">{"'도면'!$G$62:$H$63","'도면'!$G$62:$H$63"}</definedName>
    <definedName name="간" hidden="1">{"'도면'!$G$62:$H$63","'도면'!$G$62:$H$63"}</definedName>
    <definedName name="간노" localSheetId="11">#REF!</definedName>
    <definedName name="간노" localSheetId="12">#REF!</definedName>
    <definedName name="간노" localSheetId="10">#REF!</definedName>
    <definedName name="간노" localSheetId="19">#REF!</definedName>
    <definedName name="간노">#REF!</definedName>
    <definedName name="간접노무비" localSheetId="11">#REF!</definedName>
    <definedName name="간접노무비" localSheetId="19">#REF!</definedName>
    <definedName name="간접노무비" localSheetId="14">#REF!</definedName>
    <definedName name="간접노무비">#REF!</definedName>
    <definedName name="간접노무비요율" localSheetId="11">#REF!</definedName>
    <definedName name="간접노무비요율" localSheetId="19">#REF!</definedName>
    <definedName name="간접노무비요율" localSheetId="14">#REF!</definedName>
    <definedName name="간접노무비요율">#REF!</definedName>
    <definedName name="간접노무비율" localSheetId="11">#REF!</definedName>
    <definedName name="간접노무비율" localSheetId="19">#REF!</definedName>
    <definedName name="간접노무비율" localSheetId="14">#REF!</definedName>
    <definedName name="간접노무비율">#REF!</definedName>
    <definedName name="간접노무비표" localSheetId="11">#REF!</definedName>
    <definedName name="간접노무비표" localSheetId="19">#REF!</definedName>
    <definedName name="간접노무비표" localSheetId="14">#REF!</definedName>
    <definedName name="간접노무비표">#REF!</definedName>
    <definedName name="갈빌1호" localSheetId="11">#REF!</definedName>
    <definedName name="갈빌1호" localSheetId="19">#REF!</definedName>
    <definedName name="갈빌1호" localSheetId="14">#REF!</definedName>
    <definedName name="갈빌1호">#REF!</definedName>
    <definedName name="갈빌2호" localSheetId="11">#REF!</definedName>
    <definedName name="갈빌2호" localSheetId="19">#REF!</definedName>
    <definedName name="갈빌2호" localSheetId="14">#REF!</definedName>
    <definedName name="갈빌2호">#REF!</definedName>
    <definedName name="갈빌3호" localSheetId="11">#REF!</definedName>
    <definedName name="갈빌3호" localSheetId="19">#REF!</definedName>
    <definedName name="갈빌3호" localSheetId="14">#REF!</definedName>
    <definedName name="갈빌3호">#REF!</definedName>
    <definedName name="갑" localSheetId="11">#REF!</definedName>
    <definedName name="갑" localSheetId="12">#REF!</definedName>
    <definedName name="갑" localSheetId="10">#REF!</definedName>
    <definedName name="갑" localSheetId="19">#REF!</definedName>
    <definedName name="갑" localSheetId="14">#REF!</definedName>
    <definedName name="갑">#REF!</definedName>
    <definedName name="강" localSheetId="0" hidden="1">{#N/A,#N/A,FALSE,"부대2"}</definedName>
    <definedName name="강" hidden="1">{#N/A,#N/A,FALSE,"부대2"}</definedName>
    <definedName name="강명주바보" localSheetId="0" hidden="1">{"'도면'!$G$62:$H$63","'도면'!$G$62:$H$63"}</definedName>
    <definedName name="강명주바보" hidden="1">{"'도면'!$G$62:$H$63","'도면'!$G$62:$H$63"}</definedName>
    <definedName name="강정근" localSheetId="0" hidden="1">{"'도면'!$G$62:$H$63","'도면'!$G$62:$H$63"}</definedName>
    <definedName name="강정근" hidden="1">{"'도면'!$G$62:$H$63","'도면'!$G$62:$H$63"}</definedName>
    <definedName name="강탄성계수" localSheetId="11">#REF!</definedName>
    <definedName name="강탄성계수" localSheetId="19">#REF!</definedName>
    <definedName name="강탄성계수" localSheetId="14">#REF!</definedName>
    <definedName name="강탄성계수">#REF!</definedName>
    <definedName name="개거" localSheetId="11" hidden="1">#REF!</definedName>
    <definedName name="개거" localSheetId="19" hidden="1">#REF!</definedName>
    <definedName name="개거" localSheetId="14" hidden="1">#REF!</definedName>
    <definedName name="개거" hidden="1">#REF!</definedName>
    <definedName name="검ㄴ" localSheetId="0" hidden="1">{#N/A,#N/A,FALSE,"이정표"}</definedName>
    <definedName name="검ㄴ" hidden="1">{#N/A,#N/A,FALSE,"이정표"}</definedName>
    <definedName name="겨" localSheetId="0" hidden="1">{#N/A,#N/A,FALSE,"부대2"}</definedName>
    <definedName name="겨" hidden="1">{#N/A,#N/A,FALSE,"부대2"}</definedName>
    <definedName name="견" localSheetId="11">#REF!,#REF!</definedName>
    <definedName name="견" localSheetId="19">#REF!,#REF!</definedName>
    <definedName name="견" localSheetId="14">#REF!,#REF!</definedName>
    <definedName name="견">#REF!,#REF!</definedName>
    <definedName name="견적" localSheetId="11">#REF!</definedName>
    <definedName name="견적" localSheetId="19">#REF!</definedName>
    <definedName name="견적" localSheetId="14">#REF!</definedName>
    <definedName name="견적">#REF!</definedName>
    <definedName name="견적대비" localSheetId="0" hidden="1">{"SJ - 기본 보기",#N/A,FALSE,"공사별 외주견적"}</definedName>
    <definedName name="견적대비" hidden="1">{"SJ - 기본 보기",#N/A,FALSE,"공사별 외주견적"}</definedName>
    <definedName name="견적서" localSheetId="11">#REF!</definedName>
    <definedName name="견적서" localSheetId="19">#REF!</definedName>
    <definedName name="견적서" localSheetId="14">#REF!</definedName>
    <definedName name="견적서">#REF!</definedName>
    <definedName name="경비" localSheetId="11">#REF!</definedName>
    <definedName name="경비" localSheetId="12">#REF!</definedName>
    <definedName name="경비" localSheetId="10">#REF!</definedName>
    <definedName name="경비" localSheetId="19">#REF!</definedName>
    <definedName name="경비" localSheetId="14">#REF!</definedName>
    <definedName name="경비" localSheetId="13">#REF!</definedName>
    <definedName name="경비">#REF!</definedName>
    <definedName name="경비2" localSheetId="11">#REF!</definedName>
    <definedName name="경비2" localSheetId="19">#REF!</definedName>
    <definedName name="경비2" localSheetId="14">#REF!</definedName>
    <definedName name="경비2">#REF!</definedName>
    <definedName name="경비율" localSheetId="11">#REF!</definedName>
    <definedName name="경비율" localSheetId="19">#REF!</definedName>
    <definedName name="경비율" localSheetId="14">#REF!</definedName>
    <definedName name="경비율">#REF!</definedName>
    <definedName name="경비합" localSheetId="11">#REF!</definedName>
    <definedName name="경비합" localSheetId="19">#REF!</definedName>
    <definedName name="경비합" localSheetId="14">#REF!</definedName>
    <definedName name="경비합">#REF!</definedName>
    <definedName name="경상비1" localSheetId="11">#REF!</definedName>
    <definedName name="경상비1" localSheetId="19">#REF!</definedName>
    <definedName name="경상비1" localSheetId="14">#REF!</definedName>
    <definedName name="경상비1">#REF!</definedName>
    <definedName name="경유" localSheetId="11">#REF!</definedName>
    <definedName name="경유" localSheetId="19">#REF!</definedName>
    <definedName name="경유">#REF!</definedName>
    <definedName name="계" localSheetId="11">#REF!</definedName>
    <definedName name="계" localSheetId="12">#REF!</definedName>
    <definedName name="계" localSheetId="10">#REF!</definedName>
    <definedName name="계" localSheetId="19">#REF!</definedName>
    <definedName name="계" localSheetId="14">#REF!</definedName>
    <definedName name="계" localSheetId="13">#REF!</definedName>
    <definedName name="계">#REF!</definedName>
    <definedName name="고급기술자" localSheetId="11">#REF!</definedName>
    <definedName name="고급기술자" localSheetId="19">#REF!</definedName>
    <definedName name="고급기술자" localSheetId="14">#REF!</definedName>
    <definedName name="고급기술자">#REF!</definedName>
    <definedName name="고급전체" localSheetId="11">#REF!</definedName>
    <definedName name="고급전체" localSheetId="12">#REF!</definedName>
    <definedName name="고급전체" localSheetId="10">#REF!</definedName>
    <definedName name="고급전체" localSheetId="19">#REF!</definedName>
    <definedName name="고급전체" localSheetId="7">#REF!</definedName>
    <definedName name="고급전체" localSheetId="14">#REF!</definedName>
    <definedName name="고급전체" localSheetId="13">#REF!</definedName>
    <definedName name="고급전체">#REF!</definedName>
    <definedName name="곤ㅇ" localSheetId="0" hidden="1">{#N/A,#N/A,FALSE,"전력간선"}</definedName>
    <definedName name="곤ㅇ" hidden="1">{#N/A,#N/A,FALSE,"전력간선"}</definedName>
    <definedName name="골재.시멘트집꼐" localSheetId="11" hidden="1">#REF!</definedName>
    <definedName name="골재.시멘트집꼐" localSheetId="19" hidden="1">#REF!</definedName>
    <definedName name="골재.시멘트집꼐" localSheetId="14" hidden="1">#REF!</definedName>
    <definedName name="골재.시멘트집꼐" hidden="1">#REF!</definedName>
    <definedName name="곰" localSheetId="0" hidden="1">{#N/A,#N/A,FALSE,"구조1"}</definedName>
    <definedName name="곰" hidden="1">{#N/A,#N/A,FALSE,"구조1"}</definedName>
    <definedName name="공" localSheetId="0" hidden="1">{#N/A,#N/A,FALSE,"속도"}</definedName>
    <definedName name="공" hidden="1">{#N/A,#N/A,FALSE,"속도"}</definedName>
    <definedName name="공구" localSheetId="11">#REF!</definedName>
    <definedName name="공구" localSheetId="19">#REF!</definedName>
    <definedName name="공구" localSheetId="14">#REF!</definedName>
    <definedName name="공구">#REF!</definedName>
    <definedName name="공구손료" localSheetId="11">#REF!</definedName>
    <definedName name="공구손료" localSheetId="19">#REF!</definedName>
    <definedName name="공구손료" localSheetId="14">#REF!</definedName>
    <definedName name="공구손료">#REF!</definedName>
    <definedName name="공급가액" localSheetId="11">#REF!</definedName>
    <definedName name="공급가액" localSheetId="19">#REF!</definedName>
    <definedName name="공급가액" localSheetId="14">#REF!</definedName>
    <definedName name="공급가액">#REF!</definedName>
    <definedName name="공기" localSheetId="11">#REF!</definedName>
    <definedName name="공기" localSheetId="19">#REF!</definedName>
    <definedName name="공기" localSheetId="14">#REF!</definedName>
    <definedName name="공기">#REF!</definedName>
    <definedName name="공기_배관물량" localSheetId="11">#REF!</definedName>
    <definedName name="공기_배관물량" localSheetId="19">#REF!</definedName>
    <definedName name="공기_배관물량" localSheetId="14">#REF!</definedName>
    <definedName name="공기_배관물량">#REF!</definedName>
    <definedName name="공기변실" localSheetId="11">#REF!</definedName>
    <definedName name="공기변실" localSheetId="19">#REF!</definedName>
    <definedName name="공기변실" localSheetId="14">#REF!</definedName>
    <definedName name="공기변실">#REF!</definedName>
    <definedName name="공사명" localSheetId="11">#REF!</definedName>
    <definedName name="공사명" localSheetId="19">#REF!</definedName>
    <definedName name="공사명" localSheetId="14">#REF!</definedName>
    <definedName name="공사명">#REF!</definedName>
    <definedName name="공사비" localSheetId="11">#REF!</definedName>
    <definedName name="공사비" localSheetId="19">#REF!</definedName>
    <definedName name="공사비" localSheetId="14">#REF!</definedName>
    <definedName name="공사비">#REF!</definedName>
    <definedName name="공사비내역" localSheetId="11">#REF!</definedName>
    <definedName name="공사비내역" localSheetId="19">#REF!</definedName>
    <definedName name="공사비내역" localSheetId="14">#REF!</definedName>
    <definedName name="공사비내역">#REF!</definedName>
    <definedName name="공사원가" localSheetId="11">#REF!</definedName>
    <definedName name="공사원가" localSheetId="12">#REF!</definedName>
    <definedName name="공사원가" localSheetId="10">#REF!</definedName>
    <definedName name="공사원가" localSheetId="19">#REF!</definedName>
    <definedName name="공사원가" localSheetId="7">#REF!</definedName>
    <definedName name="공사원가" localSheetId="13">#REF!</definedName>
    <definedName name="공사원가">#REF!</definedName>
    <definedName name="공산" localSheetId="11">#REF!</definedName>
    <definedName name="공산" localSheetId="12">#REF!</definedName>
    <definedName name="공산" localSheetId="10">#REF!</definedName>
    <definedName name="공산" localSheetId="19">#REF!</definedName>
    <definedName name="공산" localSheetId="13">#REF!</definedName>
    <definedName name="공산">#REF!</definedName>
    <definedName name="공일" localSheetId="11">#REF!</definedName>
    <definedName name="공일" localSheetId="19">#REF!</definedName>
    <definedName name="공일" localSheetId="14">#REF!</definedName>
    <definedName name="공일">#REF!</definedName>
    <definedName name="공정" localSheetId="11">#REF!</definedName>
    <definedName name="공정" localSheetId="19">#REF!</definedName>
    <definedName name="공정" localSheetId="14">#REF!</definedName>
    <definedName name="공정">#REF!</definedName>
    <definedName name="공종" localSheetId="11">#REF!</definedName>
    <definedName name="공종" localSheetId="19">#REF!</definedName>
    <definedName name="공종" localSheetId="14">#REF!</definedName>
    <definedName name="공종">#REF!</definedName>
    <definedName name="공종01" localSheetId="11">#REF!</definedName>
    <definedName name="공종01" localSheetId="12">#REF!</definedName>
    <definedName name="공종01" localSheetId="10">#REF!</definedName>
    <definedName name="공종01" localSheetId="19">#REF!</definedName>
    <definedName name="공종01" localSheetId="14">#REF!</definedName>
    <definedName name="공종01" localSheetId="13">#REF!</definedName>
    <definedName name="공종01">#REF!</definedName>
    <definedName name="공종02" localSheetId="11">#REF!</definedName>
    <definedName name="공종02" localSheetId="12">#REF!</definedName>
    <definedName name="공종02" localSheetId="10">#REF!</definedName>
    <definedName name="공종02" localSheetId="19">#REF!</definedName>
    <definedName name="공종02" localSheetId="14">#REF!</definedName>
    <definedName name="공종02">#REF!</definedName>
    <definedName name="공종03" localSheetId="11">#REF!</definedName>
    <definedName name="공종03" localSheetId="12">#REF!</definedName>
    <definedName name="공종03" localSheetId="10">#REF!</definedName>
    <definedName name="공종03" localSheetId="19">#REF!</definedName>
    <definedName name="공종03" localSheetId="14">#REF!</definedName>
    <definedName name="공종03">#REF!</definedName>
    <definedName name="공종04" localSheetId="11">#REF!</definedName>
    <definedName name="공종04" localSheetId="12">#REF!</definedName>
    <definedName name="공종04" localSheetId="10">#REF!</definedName>
    <definedName name="공종04" localSheetId="19">#REF!</definedName>
    <definedName name="공종04" localSheetId="14">#REF!</definedName>
    <definedName name="공종04">#REF!</definedName>
    <definedName name="공종05" localSheetId="11">#REF!</definedName>
    <definedName name="공종05" localSheetId="12">#REF!</definedName>
    <definedName name="공종05" localSheetId="10">#REF!</definedName>
    <definedName name="공종05" localSheetId="19">#REF!</definedName>
    <definedName name="공종05" localSheetId="14">#REF!</definedName>
    <definedName name="공종05">#REF!</definedName>
    <definedName name="공종06" localSheetId="11">#REF!</definedName>
    <definedName name="공종06" localSheetId="12">#REF!</definedName>
    <definedName name="공종06" localSheetId="10">#REF!</definedName>
    <definedName name="공종06" localSheetId="19">#REF!</definedName>
    <definedName name="공종06" localSheetId="14">#REF!</definedName>
    <definedName name="공종06">#REF!</definedName>
    <definedName name="공종07" localSheetId="11">#REF!</definedName>
    <definedName name="공종07" localSheetId="12">#REF!</definedName>
    <definedName name="공종07" localSheetId="10">#REF!</definedName>
    <definedName name="공종07" localSheetId="19">#REF!</definedName>
    <definedName name="공종07" localSheetId="14">#REF!</definedName>
    <definedName name="공종07">#REF!</definedName>
    <definedName name="공종08" localSheetId="11">#REF!</definedName>
    <definedName name="공종08" localSheetId="12">#REF!</definedName>
    <definedName name="공종08" localSheetId="10">#REF!</definedName>
    <definedName name="공종08" localSheetId="19">#REF!</definedName>
    <definedName name="공종08" localSheetId="14">#REF!</definedName>
    <definedName name="공종08">#REF!</definedName>
    <definedName name="공종09" localSheetId="11">#REF!</definedName>
    <definedName name="공종09" localSheetId="12">#REF!</definedName>
    <definedName name="공종09" localSheetId="10">#REF!</definedName>
    <definedName name="공종09" localSheetId="19">#REF!</definedName>
    <definedName name="공종09" localSheetId="14">#REF!</definedName>
    <definedName name="공종09">#REF!</definedName>
    <definedName name="공종10" localSheetId="11">#REF!</definedName>
    <definedName name="공종10" localSheetId="12">#REF!</definedName>
    <definedName name="공종10" localSheetId="10">#REF!</definedName>
    <definedName name="공종10" localSheetId="19">#REF!</definedName>
    <definedName name="공종10" localSheetId="14">#REF!</definedName>
    <definedName name="공종10">#REF!</definedName>
    <definedName name="공종갯수" localSheetId="11">#REF!</definedName>
    <definedName name="공종갯수" localSheetId="19">#REF!</definedName>
    <definedName name="공종갯수" localSheetId="14">#REF!</definedName>
    <definedName name="공종갯수">#REF!</definedName>
    <definedName name="공통일위" localSheetId="11">#REF!</definedName>
    <definedName name="공통일위" localSheetId="19">#REF!</definedName>
    <definedName name="공통일위" localSheetId="14">#REF!</definedName>
    <definedName name="공통일위">#REF!</definedName>
    <definedName name="공현2교철근집계표" localSheetId="11">#REF!</definedName>
    <definedName name="공현2교철근집계표" localSheetId="19">#REF!</definedName>
    <definedName name="공현2교철근집계표" localSheetId="14">#REF!</definedName>
    <definedName name="공현2교철근집계표">#REF!</definedName>
    <definedName name="곸" localSheetId="0" hidden="1">{#N/A,#N/A,FALSE,"현장 NCR 분석";#N/A,#N/A,FALSE,"현장품질감사";#N/A,#N/A,FALSE,"현장품질감사"}</definedName>
    <definedName name="곸" hidden="1">{#N/A,#N/A,FALSE,"현장 NCR 분석";#N/A,#N/A,FALSE,"현장품질감사";#N/A,#N/A,FALSE,"현장품질감사"}</definedName>
    <definedName name="관급" localSheetId="11">#REF!,#REF!,#REF!</definedName>
    <definedName name="관급" localSheetId="19">#REF!,#REF!,#REF!</definedName>
    <definedName name="관급" localSheetId="14">#REF!,#REF!,#REF!</definedName>
    <definedName name="관급">#REF!,#REF!,#REF!</definedName>
    <definedName name="관급단가" localSheetId="11">#REF!</definedName>
    <definedName name="관급단가" localSheetId="19">#REF!</definedName>
    <definedName name="관급단가" localSheetId="14">#REF!</definedName>
    <definedName name="관급단가">#REF!</definedName>
    <definedName name="관급액" localSheetId="11">#REF!</definedName>
    <definedName name="관급액" localSheetId="19">#REF!</definedName>
    <definedName name="관급액" localSheetId="14">#REF!</definedName>
    <definedName name="관급액">#REF!</definedName>
    <definedName name="관급자재대" localSheetId="11">#REF!</definedName>
    <definedName name="관급자재대" localSheetId="19">#REF!</definedName>
    <definedName name="관급자재대" localSheetId="14">#REF!</definedName>
    <definedName name="관급자재대">#REF!</definedName>
    <definedName name="관급자재비" localSheetId="11">#REF!</definedName>
    <definedName name="관급자재비" localSheetId="19">#REF!</definedName>
    <definedName name="관급자재비" localSheetId="14">#REF!</definedName>
    <definedName name="관급자재비">#REF!</definedName>
    <definedName name="관로연장거리" localSheetId="11">#REF!</definedName>
    <definedName name="관로연장거리" localSheetId="19">#REF!</definedName>
    <definedName name="관로연장거리" localSheetId="14">#REF!</definedName>
    <definedName name="관로연장거리">#REF!</definedName>
    <definedName name="관정지반고" localSheetId="11">#REF!</definedName>
    <definedName name="관정지반고" localSheetId="19">#REF!</definedName>
    <definedName name="관정지반고" localSheetId="14">#REF!</definedName>
    <definedName name="관정지반고">#REF!</definedName>
    <definedName name="광산" localSheetId="11">#REF!</definedName>
    <definedName name="광산" localSheetId="12">#REF!</definedName>
    <definedName name="광산" localSheetId="10">#REF!</definedName>
    <definedName name="광산" localSheetId="19">#REF!</definedName>
    <definedName name="광산">#REF!</definedName>
    <definedName name="교" localSheetId="0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교폭" localSheetId="11">#REF!</definedName>
    <definedName name="교폭" localSheetId="19">#REF!</definedName>
    <definedName name="교폭" localSheetId="14">#REF!</definedName>
    <definedName name="교폭">#REF!</definedName>
    <definedName name="굡" localSheetId="0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localSheetId="0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localSheetId="11">#REF!</definedName>
    <definedName name="구" localSheetId="19">#REF!</definedName>
    <definedName name="구" localSheetId="14">#REF!</definedName>
    <definedName name="구">#REF!</definedName>
    <definedName name="구분" localSheetId="11">BlankMacro1</definedName>
    <definedName name="구분" localSheetId="19">BlankMacro1</definedName>
    <definedName name="구분" localSheetId="14">BlankMacro1</definedName>
    <definedName name="구분" localSheetId="0">BlankMacro1</definedName>
    <definedName name="구분">BlankMacro1</definedName>
    <definedName name="구분1" localSheetId="11">BlankMacro1</definedName>
    <definedName name="구분1" localSheetId="19">BlankMacro1</definedName>
    <definedName name="구분1" localSheetId="14">BlankMacro1</definedName>
    <definedName name="구분1" localSheetId="0">BlankMacro1</definedName>
    <definedName name="구분1">BlankMacro1</definedName>
    <definedName name="구분12" localSheetId="11">BlankMacro1</definedName>
    <definedName name="구분12" localSheetId="19">BlankMacro1</definedName>
    <definedName name="구분12" localSheetId="14">BlankMacro1</definedName>
    <definedName name="구분12" localSheetId="0">BlankMacro1</definedName>
    <definedName name="구분12">BlankMacro1</definedName>
    <definedName name="구분2" localSheetId="11">BlankMacro1</definedName>
    <definedName name="구분2" localSheetId="19">BlankMacro1</definedName>
    <definedName name="구분2" localSheetId="14">BlankMacro1</definedName>
    <definedName name="구분2" localSheetId="0">BlankMacro1</definedName>
    <definedName name="구분2">BlankMacro1</definedName>
    <definedName name="구산갑지" localSheetId="11" hidden="1">#REF!</definedName>
    <definedName name="구산갑지" localSheetId="19" hidden="1">#REF!</definedName>
    <definedName name="구산갑지" localSheetId="14" hidden="1">#REF!</definedName>
    <definedName name="구산갑지" hidden="1">#REF!</definedName>
    <definedName name="구조물공산출서" localSheetId="0" hidden="1">{"'도면'!$G$62:$H$63","'도면'!$G$62:$H$63"}</definedName>
    <definedName name="구조물공산출서" hidden="1">{"'도면'!$G$62:$H$63","'도면'!$G$62:$H$63"}</definedName>
    <definedName name="구조물산출서" localSheetId="0" hidden="1">{"'도면'!$G$62:$H$63","'도면'!$G$62:$H$63"}</definedName>
    <definedName name="구조물산출서" hidden="1">{"'도면'!$G$62:$H$63","'도면'!$G$62:$H$63"}</definedName>
    <definedName name="군유1" localSheetId="11">#REF!</definedName>
    <definedName name="군유1" localSheetId="19">#REF!</definedName>
    <definedName name="군유1" localSheetId="14">#REF!</definedName>
    <definedName name="군유1">#REF!</definedName>
    <definedName name="군유2" localSheetId="11">#REF!</definedName>
    <definedName name="군유2" localSheetId="19">#REF!</definedName>
    <definedName name="군유2" localSheetId="14">#REF!</definedName>
    <definedName name="군유2">#REF!</definedName>
    <definedName name="군유3" localSheetId="11">#REF!</definedName>
    <definedName name="군유3" localSheetId="19">#REF!</definedName>
    <definedName name="군유3" localSheetId="14">#REF!</definedName>
    <definedName name="군유3">#REF!</definedName>
    <definedName name="군유4" localSheetId="11">#REF!</definedName>
    <definedName name="군유4" localSheetId="19">#REF!</definedName>
    <definedName name="군유4" localSheetId="14">#REF!</definedName>
    <definedName name="군유4">#REF!</definedName>
    <definedName name="군유5" localSheetId="11">#REF!</definedName>
    <definedName name="군유5" localSheetId="19">#REF!</definedName>
    <definedName name="군유5" localSheetId="14">#REF!</definedName>
    <definedName name="군유5">#REF!</definedName>
    <definedName name="군유6" localSheetId="11">#REF!</definedName>
    <definedName name="군유6" localSheetId="19">#REF!</definedName>
    <definedName name="군유6" localSheetId="14">#REF!</definedName>
    <definedName name="군유6">#REF!</definedName>
    <definedName name="군유7" localSheetId="11">#REF!</definedName>
    <definedName name="군유7" localSheetId="19">#REF!</definedName>
    <definedName name="군유7" localSheetId="14">#REF!</definedName>
    <definedName name="군유7">#REF!</definedName>
    <definedName name="궁" localSheetId="0" hidden="1">{#N/A,#N/A,FALSE,"현장 NCR 분석";#N/A,#N/A,FALSE,"현장품질감사";#N/A,#N/A,FALSE,"현장품질감사"}</definedName>
    <definedName name="궁" hidden="1">{#N/A,#N/A,FALSE,"현장 NCR 분석";#N/A,#N/A,FALSE,"현장품질감사";#N/A,#N/A,FALSE,"현장품질감사"}</definedName>
    <definedName name="규" localSheetId="0" hidden="1">{#N/A,#N/A,FALSE,"전력간선"}</definedName>
    <definedName name="규" hidden="1">{#N/A,#N/A,FALSE,"전력간선"}</definedName>
    <definedName name="균" localSheetId="0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귱" localSheetId="0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금액" localSheetId="11">#REF!</definedName>
    <definedName name="금액" localSheetId="19">#REF!</definedName>
    <definedName name="금액" localSheetId="14">#REF!</definedName>
    <definedName name="금액">#REF!</definedName>
    <definedName name="기계" localSheetId="11">#REF!</definedName>
    <definedName name="기계" localSheetId="12">#REF!</definedName>
    <definedName name="기계" localSheetId="10">#REF!</definedName>
    <definedName name="기계" localSheetId="19">#REF!</definedName>
    <definedName name="기계" localSheetId="13">#REF!</definedName>
    <definedName name="기계">#REF!</definedName>
    <definedName name="기계3" localSheetId="11">BlankMacro1</definedName>
    <definedName name="기계3" localSheetId="19">BlankMacro1</definedName>
    <definedName name="기계3" localSheetId="14">BlankMacro1</definedName>
    <definedName name="기계3" localSheetId="0">BlankMacro1</definedName>
    <definedName name="기계3">BlankMacro1</definedName>
    <definedName name="기계4" localSheetId="11">BlankMacro1</definedName>
    <definedName name="기계4" localSheetId="19">BlankMacro1</definedName>
    <definedName name="기계4" localSheetId="14">BlankMacro1</definedName>
    <definedName name="기계4" localSheetId="0">BlankMacro1</definedName>
    <definedName name="기계4">BlankMacro1</definedName>
    <definedName name="기계리스트" localSheetId="0" hidden="1">{#N/A,#N/A,FALSE,"현장 NCR 분석";#N/A,#N/A,FALSE,"현장품질감사";#N/A,#N/A,FALSE,"현장품질감사"}</definedName>
    <definedName name="기계리스트" hidden="1">{#N/A,#N/A,FALSE,"현장 NCR 분석";#N/A,#N/A,FALSE,"현장품질감사";#N/A,#N/A,FALSE,"현장품질감사"}</definedName>
    <definedName name="기술료" localSheetId="11">#REF!</definedName>
    <definedName name="기술료" localSheetId="12">#REF!</definedName>
    <definedName name="기술료" localSheetId="10">#REF!</definedName>
    <definedName name="기술료" localSheetId="19">#REF!</definedName>
    <definedName name="기술료" localSheetId="7">#REF!</definedName>
    <definedName name="기술료" localSheetId="14">#REF!</definedName>
    <definedName name="기술료" localSheetId="13">#REF!</definedName>
    <definedName name="기술료">#REF!</definedName>
    <definedName name="기자재내역서" localSheetId="0" hidden="1">{#N/A,#N/A,FALSE,"현장 NCR 분석";#N/A,#N/A,FALSE,"현장품질감사";#N/A,#N/A,FALSE,"현장품질감사"}</definedName>
    <definedName name="기자재내역서" hidden="1">{#N/A,#N/A,FALSE,"현장 NCR 분석";#N/A,#N/A,FALSE,"현장품질감사";#N/A,#N/A,FALSE,"현장품질감사"}</definedName>
    <definedName name="기초데이타" localSheetId="11">#REF!</definedName>
    <definedName name="기초데이타" localSheetId="19">#REF!</definedName>
    <definedName name="기초데이타" localSheetId="14">#REF!</definedName>
    <definedName name="기초데이타">#REF!</definedName>
    <definedName name="기초액" localSheetId="11">#REF!</definedName>
    <definedName name="기초액" localSheetId="19">#REF!</definedName>
    <definedName name="기초액" localSheetId="14">#REF!</definedName>
    <definedName name="기초액">#REF!</definedName>
    <definedName name="기타경비" localSheetId="11">#REF!</definedName>
    <definedName name="기타경비" localSheetId="19">#REF!</definedName>
    <definedName name="기타경비" localSheetId="14">#REF!</definedName>
    <definedName name="기타경비">#REF!</definedName>
    <definedName name="기타경비요율" localSheetId="11">#REF!</definedName>
    <definedName name="기타경비요율" localSheetId="19">#REF!</definedName>
    <definedName name="기타경비요율" localSheetId="14">#REF!</definedName>
    <definedName name="기타경비요율">#REF!</definedName>
    <definedName name="기타경비표" localSheetId="11">#REF!</definedName>
    <definedName name="기타경비표" localSheetId="19">#REF!</definedName>
    <definedName name="기타경비표" localSheetId="14">#REF!</definedName>
    <definedName name="기타경비표">#REF!</definedName>
    <definedName name="김종현" localSheetId="11">#REF!</definedName>
    <definedName name="김종현" localSheetId="19">#REF!</definedName>
    <definedName name="김종현" localSheetId="14">#REF!</definedName>
    <definedName name="김종현">#REF!</definedName>
    <definedName name="깡" localSheetId="0" hidden="1">{#N/A,#N/A,FALSE,"현장 NCR 분석";#N/A,#N/A,FALSE,"현장품질감사";#N/A,#N/A,FALSE,"현장품질감사"}</definedName>
    <definedName name="깡" hidden="1">{#N/A,#N/A,FALSE,"현장 NCR 분석";#N/A,#N/A,FALSE,"현장품질감사";#N/A,#N/A,FALSE,"현장품질감사"}</definedName>
    <definedName name="깨기" localSheetId="0" hidden="1">{"'중기작업1'!$A$1:$V$18"}</definedName>
    <definedName name="깨기" hidden="1">{"'중기작업1'!$A$1:$V$18"}</definedName>
    <definedName name="ㄴ" localSheetId="11">#REF!</definedName>
    <definedName name="ㄴ" localSheetId="19">#REF!</definedName>
    <definedName name="ㄴ" localSheetId="14">#REF!</definedName>
    <definedName name="ㄴ">#REF!</definedName>
    <definedName name="ㄴㄴ" localSheetId="11">#REF!</definedName>
    <definedName name="ㄴㄴ" localSheetId="19">#REF!</definedName>
    <definedName name="ㄴㄴ" localSheetId="14">#REF!</definedName>
    <definedName name="ㄴㄴ">#REF!</definedName>
    <definedName name="ㄴㄴㄴㄴㄴㄴ" localSheetId="11">BlankMacro1</definedName>
    <definedName name="ㄴㄴㄴㄴㄴㄴ" localSheetId="19">BlankMacro1</definedName>
    <definedName name="ㄴㄴㄴㄴㄴㄴ" localSheetId="14">BlankMacro1</definedName>
    <definedName name="ㄴㄴㄴㄴㄴㄴ" localSheetId="0">BlankMacro1</definedName>
    <definedName name="ㄴㄴㄴㄴㄴㄴ">BlankMacro1</definedName>
    <definedName name="ㄴㄴㅇㅁ" localSheetId="11">#REF!</definedName>
    <definedName name="ㄴㄴㅇㅁ" localSheetId="19">#REF!</definedName>
    <definedName name="ㄴㄴㅇㅁ" localSheetId="14">#REF!</definedName>
    <definedName name="ㄴㄴㅇㅁ">#REF!</definedName>
    <definedName name="ㄴㄷㄳㅈ" localSheetId="0" hidden="1">{"'도면'!$G$62:$H$63","'도면'!$G$62:$H$63"}</definedName>
    <definedName name="ㄴㄷㄳㅈ" hidden="1">{"'도면'!$G$62:$H$63","'도면'!$G$62:$H$63"}</definedName>
    <definedName name="ㄴㄺㄷ" localSheetId="0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ㅁㄴㅇㄹ" localSheetId="11" hidden="1">#REF!</definedName>
    <definedName name="ㄴㅁㄴㅇㄹ" localSheetId="19" hidden="1">#REF!</definedName>
    <definedName name="ㄴㅁㄴㅇㄹ" localSheetId="14" hidden="1">#REF!</definedName>
    <definedName name="ㄴㅁㄴㅇㄹ" hidden="1">#REF!</definedName>
    <definedName name="ㄴㅁㅇ" localSheetId="0" hidden="1">{#N/A,#N/A,FALSE,"조골재"}</definedName>
    <definedName name="ㄴㅁㅇ" hidden="1">{#N/A,#N/A,FALSE,"조골재"}</definedName>
    <definedName name="ㄴㅇㄹ" localSheetId="0" hidden="1">{#N/A,#N/A,FALSE,"전력간선"}</definedName>
    <definedName name="ㄴㅇㄹ" hidden="1">{#N/A,#N/A,FALSE,"전력간선"}</definedName>
    <definedName name="ㄴㅇㄹㄷ" localSheetId="11" hidden="1">#REF!</definedName>
    <definedName name="ㄴㅇㄹㄷ" localSheetId="19" hidden="1">#REF!</definedName>
    <definedName name="ㄴㅇㄹㄷ" localSheetId="14" hidden="1">#REF!</definedName>
    <definedName name="ㄴㅇㄹㄷ" hidden="1">#REF!</definedName>
    <definedName name="ㄴㅇㄻ" localSheetId="11" hidden="1">#REF!</definedName>
    <definedName name="ㄴㅇㄻ" localSheetId="19" hidden="1">#REF!</definedName>
    <definedName name="ㄴㅇㄻ" localSheetId="14" hidden="1">#REF!</definedName>
    <definedName name="ㄴㅇㄻ" hidden="1">#REF!</definedName>
    <definedName name="ㄴㅇㅎ" localSheetId="0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나" localSheetId="0" hidden="1">{#N/A,#N/A,FALSE,"부대2"}</definedName>
    <definedName name="나" hidden="1">{#N/A,#N/A,FALSE,"부대2"}</definedName>
    <definedName name="나." localSheetId="11">#REF!</definedName>
    <definedName name="나." localSheetId="19">#REF!</definedName>
    <definedName name="나." localSheetId="14">#REF!</definedName>
    <definedName name="나.">#REF!</definedName>
    <definedName name="낙찰가">#N/A</definedName>
    <definedName name="남산1호" localSheetId="11">#REF!</definedName>
    <definedName name="남산1호" localSheetId="19">#REF!</definedName>
    <definedName name="남산1호" localSheetId="14">#REF!</definedName>
    <definedName name="남산1호">#REF!</definedName>
    <definedName name="남산2호" localSheetId="11">#REF!</definedName>
    <definedName name="남산2호" localSheetId="19">#REF!</definedName>
    <definedName name="남산2호" localSheetId="14">#REF!</definedName>
    <definedName name="남산2호">#REF!</definedName>
    <definedName name="낭" localSheetId="0" hidden="1">{#N/A,#N/A,FALSE,"현장 NCR 분석";#N/A,#N/A,FALSE,"현장품질감사";#N/A,#N/A,FALSE,"현장품질감사"}</definedName>
    <definedName name="낭" hidden="1">{#N/A,#N/A,FALSE,"현장 NCR 분석";#N/A,#N/A,FALSE,"현장품질감사";#N/A,#N/A,FALSE,"현장품질감사"}</definedName>
    <definedName name="내역서" localSheetId="11">#REF!</definedName>
    <definedName name="내역서" localSheetId="12">#REF!</definedName>
    <definedName name="내역서" localSheetId="10">#REF!</definedName>
    <definedName name="내역서" localSheetId="19">#REF!</definedName>
    <definedName name="내역서" localSheetId="7">#REF!</definedName>
    <definedName name="내역서" localSheetId="14" hidden="1">{#N/A,#N/A,FALSE,"현장 NCR 분석";#N/A,#N/A,FALSE,"현장품질감사";#N/A,#N/A,FALSE,"현장품질감사"}</definedName>
    <definedName name="내역서" localSheetId="13">#REF!</definedName>
    <definedName name="내역서">#REF!</definedName>
    <definedName name="내진" localSheetId="11">#REF!</definedName>
    <definedName name="내진" localSheetId="19">#REF!</definedName>
    <definedName name="내진" localSheetId="14">#REF!</definedName>
    <definedName name="내진">#REF!</definedName>
    <definedName name="너" localSheetId="0" hidden="1">{#N/A,#N/A,FALSE,"현장 NCR 분석";#N/A,#N/A,FALSE,"현장품질감사";#N/A,#N/A,FALSE,"현장품질감사"}</definedName>
    <definedName name="너" hidden="1">{#N/A,#N/A,FALSE,"현장 NCR 분석";#N/A,#N/A,FALSE,"현장품질감사";#N/A,#N/A,FALSE,"현장품질감사"}</definedName>
    <definedName name="넝" localSheetId="0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노" localSheetId="0" hidden="1">{"'도면'!$G$62:$H$63","'도면'!$G$62:$H$63"}</definedName>
    <definedName name="노" hidden="1">{"'도면'!$G$62:$H$63","'도면'!$G$62:$H$63"}</definedName>
    <definedName name="노곡1호" localSheetId="11">#REF!</definedName>
    <definedName name="노곡1호" localSheetId="19">#REF!</definedName>
    <definedName name="노곡1호" localSheetId="14">#REF!</definedName>
    <definedName name="노곡1호">#REF!</definedName>
    <definedName name="노곡2호" localSheetId="11">#REF!</definedName>
    <definedName name="노곡2호" localSheetId="19">#REF!</definedName>
    <definedName name="노곡2호" localSheetId="14">#REF!</definedName>
    <definedName name="노곡2호">#REF!</definedName>
    <definedName name="노곡3호" localSheetId="11">#REF!</definedName>
    <definedName name="노곡3호" localSheetId="19">#REF!</definedName>
    <definedName name="노곡3호" localSheetId="14">#REF!</definedName>
    <definedName name="노곡3호">#REF!</definedName>
    <definedName name="노곡4호" localSheetId="11">#REF!</definedName>
    <definedName name="노곡4호" localSheetId="19">#REF!</definedName>
    <definedName name="노곡4호" localSheetId="14">#REF!</definedName>
    <definedName name="노곡4호">#REF!</definedName>
    <definedName name="노무" localSheetId="11">#REF!</definedName>
    <definedName name="노무" localSheetId="12">#REF!</definedName>
    <definedName name="노무" localSheetId="10">#REF!</definedName>
    <definedName name="노무" localSheetId="19">#REF!</definedName>
    <definedName name="노무" localSheetId="14">#REF!</definedName>
    <definedName name="노무" localSheetId="13">#REF!</definedName>
    <definedName name="노무">#REF!</definedName>
    <definedName name="노무비" localSheetId="11">#REF!</definedName>
    <definedName name="노무비" localSheetId="12">#REF!</definedName>
    <definedName name="노무비" localSheetId="10">#REF!</definedName>
    <definedName name="노무비" localSheetId="19">#REF!</definedName>
    <definedName name="노무비" localSheetId="14">#REF!</definedName>
    <definedName name="노무비" localSheetId="13">#REF!</definedName>
    <definedName name="노무비">#REF!</definedName>
    <definedName name="노무비합" localSheetId="11">#REF!</definedName>
    <definedName name="노무비합" localSheetId="19">#REF!</definedName>
    <definedName name="노무비합" localSheetId="14">#REF!</definedName>
    <definedName name="노무비합">#REF!</definedName>
    <definedName name="노부비" localSheetId="11">#REF!</definedName>
    <definedName name="노부비" localSheetId="19">#REF!</definedName>
    <definedName name="노부비" localSheetId="14">#REF!</definedName>
    <definedName name="노부비">#REF!</definedName>
    <definedName name="노임" localSheetId="11">#REF!</definedName>
    <definedName name="노임" localSheetId="19">#REF!</definedName>
    <definedName name="노임" localSheetId="14">#REF!</definedName>
    <definedName name="노임">#REF!</definedName>
    <definedName name="노임1" localSheetId="11">BlankMacro1</definedName>
    <definedName name="노임1" localSheetId="19">BlankMacro1</definedName>
    <definedName name="노임1" localSheetId="14">BlankMacro1</definedName>
    <definedName name="노임1" localSheetId="0">BlankMacro1</definedName>
    <definedName name="노임1">BlankMacro1</definedName>
    <definedName name="노임2" localSheetId="11">BlankMacro1</definedName>
    <definedName name="노임2" localSheetId="19">BlankMacro1</definedName>
    <definedName name="노임2" localSheetId="14">BlankMacro1</definedName>
    <definedName name="노임2" localSheetId="0">BlankMacro1</definedName>
    <definedName name="노임2">BlankMacro1</definedName>
    <definedName name="노임3" localSheetId="11">BlankMacro1</definedName>
    <definedName name="노임3" localSheetId="19">BlankMacro1</definedName>
    <definedName name="노임3" localSheetId="14">BlankMacro1</definedName>
    <definedName name="노임3" localSheetId="0">BlankMacro1</definedName>
    <definedName name="노임3">BlankMacro1</definedName>
    <definedName name="노임단가" localSheetId="11">#REF!</definedName>
    <definedName name="노임단가" localSheetId="19">#REF!</definedName>
    <definedName name="노임단가" localSheetId="14">#REF!</definedName>
    <definedName name="노임단가">#REF!</definedName>
    <definedName name="농림" localSheetId="11">#REF!</definedName>
    <definedName name="농림" localSheetId="12">#REF!</definedName>
    <definedName name="농림" localSheetId="10">#REF!</definedName>
    <definedName name="농림" localSheetId="19">#REF!</definedName>
    <definedName name="농림" localSheetId="13">#REF!</definedName>
    <definedName name="농림">#REF!</definedName>
    <definedName name="농원1호" localSheetId="11">#REF!</definedName>
    <definedName name="농원1호" localSheetId="19">#REF!</definedName>
    <definedName name="농원1호" localSheetId="14">#REF!</definedName>
    <definedName name="농원1호">#REF!</definedName>
    <definedName name="농원2호" localSheetId="11">#REF!</definedName>
    <definedName name="농원2호" localSheetId="19">#REF!</definedName>
    <definedName name="농원2호" localSheetId="14">#REF!</definedName>
    <definedName name="농원2호">#REF!</definedName>
    <definedName name="ㄷ1931" localSheetId="11">#REF!</definedName>
    <definedName name="ㄷ1931" localSheetId="12">#REF!</definedName>
    <definedName name="ㄷ1931" localSheetId="10">#REF!</definedName>
    <definedName name="ㄷ1931" localSheetId="19">#REF!</definedName>
    <definedName name="ㄷ1931" localSheetId="7">#REF!</definedName>
    <definedName name="ㄷ1931" localSheetId="13">#REF!</definedName>
    <definedName name="ㄷ1931">#REF!</definedName>
    <definedName name="ㄷㄱ" localSheetId="0" hidden="1">{#N/A,#N/A,FALSE,"포장2"}</definedName>
    <definedName name="ㄷㄱ" hidden="1">{#N/A,#N/A,FALSE,"포장2"}</definedName>
    <definedName name="ㄷㄱㅈ" localSheetId="0" hidden="1">{"'도면'!$G$62:$H$63","'도면'!$G$62:$H$63"}</definedName>
    <definedName name="ㄷㄱㅈ" hidden="1">{"'도면'!$G$62:$H$63","'도면'!$G$62:$H$63"}</definedName>
    <definedName name="ㄷㄱㅍ" localSheetId="0" hidden="1">{#N/A,#N/A,FALSE,"포장1";#N/A,#N/A,FALSE,"포장1"}</definedName>
    <definedName name="ㄷㄱㅍ" hidden="1">{#N/A,#N/A,FALSE,"포장1";#N/A,#N/A,FALSE,"포장1"}</definedName>
    <definedName name="ㄷㄷ" localSheetId="11">BlankMacro1</definedName>
    <definedName name="ㄷㄷ" localSheetId="19">BlankMacro1</definedName>
    <definedName name="ㄷㄷ" localSheetId="14">BlankMacro1</definedName>
    <definedName name="ㄷㄷ" localSheetId="0">BlankMacro1</definedName>
    <definedName name="ㄷㄷ">BlankMacro1</definedName>
    <definedName name="ㄷㄷㄷ" localSheetId="11">BlankMacro1</definedName>
    <definedName name="ㄷㄷㄷ" localSheetId="19">BlankMacro1</definedName>
    <definedName name="ㄷㄷㄷ" localSheetId="14">BlankMacro1</definedName>
    <definedName name="ㄷㄷㄷ" localSheetId="0">BlankMacro1</definedName>
    <definedName name="ㄷㄷㄷ">BlankMacro1</definedName>
    <definedName name="다" localSheetId="0" hidden="1">{#N/A,#N/A,FALSE,"구조2"}</definedName>
    <definedName name="다" hidden="1">{#N/A,#N/A,FALSE,"구조2"}</definedName>
    <definedName name="다." localSheetId="11">#REF!</definedName>
    <definedName name="다." localSheetId="19">#REF!</definedName>
    <definedName name="다." localSheetId="14">#REF!</definedName>
    <definedName name="다.">#REF!</definedName>
    <definedName name="다라" localSheetId="0" hidden="1">{#N/A,#N/A,FALSE,"표지목차"}</definedName>
    <definedName name="다라" hidden="1">{#N/A,#N/A,FALSE,"표지목차"}</definedName>
    <definedName name="단가2" localSheetId="11">#REF!,#REF!</definedName>
    <definedName name="단가2" localSheetId="19">#REF!,#REF!</definedName>
    <definedName name="단가2" localSheetId="14">#REF!,#REF!</definedName>
    <definedName name="단가2">#REF!,#REF!</definedName>
    <definedName name="단가검토" localSheetId="11">#REF!</definedName>
    <definedName name="단가검토" localSheetId="19">#REF!</definedName>
    <definedName name="단가검토" localSheetId="14">#REF!</definedName>
    <definedName name="단가검토">#REF!</definedName>
    <definedName name="단가비교표" localSheetId="11">#REF!,#REF!</definedName>
    <definedName name="단가비교표" localSheetId="19">#REF!,#REF!</definedName>
    <definedName name="단가비교표" localSheetId="14">#REF!,#REF!</definedName>
    <definedName name="단가비교표">#REF!,#REF!</definedName>
    <definedName name="단가산출" localSheetId="11">#REF!</definedName>
    <definedName name="단가산출" localSheetId="19">#REF!</definedName>
    <definedName name="단가산출" localSheetId="14">#REF!</definedName>
    <definedName name="단가산출">#REF!</definedName>
    <definedName name="단가적용표" localSheetId="11">#REF!</definedName>
    <definedName name="단가적용표" localSheetId="12">#REF!</definedName>
    <definedName name="단가적용표" localSheetId="10">#REF!</definedName>
    <definedName name="단가적용표" localSheetId="19">#REF!</definedName>
    <definedName name="단가적용표" localSheetId="7">#REF!</definedName>
    <definedName name="단가적용표" localSheetId="13">#REF!</definedName>
    <definedName name="단가적용표">#REF!</definedName>
    <definedName name="단빔플랜지" localSheetId="11">#REF!</definedName>
    <definedName name="단빔플랜지" localSheetId="19">#REF!</definedName>
    <definedName name="단빔플랜지" localSheetId="14">#REF!</definedName>
    <definedName name="단빔플랜지">#REF!</definedName>
    <definedName name="당" localSheetId="0" hidden="1">{#N/A,#N/A,FALSE,"현장 NCR 분석";#N/A,#N/A,FALSE,"현장품질감사";#N/A,#N/A,FALSE,"현장품질감사"}</definedName>
    <definedName name="당" hidden="1">{#N/A,#N/A,FALSE,"현장 NCR 분석";#N/A,#N/A,FALSE,"현장품질감사";#N/A,#N/A,FALSE,"현장품질감사"}</definedName>
    <definedName name="당사" localSheetId="11">#REF!</definedName>
    <definedName name="당사" localSheetId="19">#REF!</definedName>
    <definedName name="당사" localSheetId="14">#REF!</definedName>
    <definedName name="당사">#REF!</definedName>
    <definedName name="대각교철근집계표" localSheetId="11">#REF!</definedName>
    <definedName name="대각교철근집계표" localSheetId="19">#REF!</definedName>
    <definedName name="대각교철근집계표" localSheetId="14">#REF!</definedName>
    <definedName name="대각교철근집계표">#REF!</definedName>
    <definedName name="대구" localSheetId="11">#REF!</definedName>
    <definedName name="대구" localSheetId="19">#REF!</definedName>
    <definedName name="대구" localSheetId="14">#REF!</definedName>
    <definedName name="대구">#REF!</definedName>
    <definedName name="대기영역" localSheetId="11">#REF!</definedName>
    <definedName name="대기영역" localSheetId="19">#REF!</definedName>
    <definedName name="대기영역" localSheetId="14">#REF!</definedName>
    <definedName name="대기영역">#REF!</definedName>
    <definedName name="대송교" localSheetId="11">#REF!</definedName>
    <definedName name="대송교" localSheetId="19">#REF!</definedName>
    <definedName name="대송교" localSheetId="14">#REF!</definedName>
    <definedName name="대송교">#REF!</definedName>
    <definedName name="댈타5" localSheetId="11">#REF!</definedName>
    <definedName name="댈타5" localSheetId="19">#REF!</definedName>
    <definedName name="댈타5" localSheetId="14">#REF!</definedName>
    <definedName name="댈타5">#REF!</definedName>
    <definedName name="댐업무정의">#N/A</definedName>
    <definedName name="댜" localSheetId="0" hidden="1">{#N/A,#N/A,FALSE,"토공2"}</definedName>
    <definedName name="댜" hidden="1">{#N/A,#N/A,FALSE,"토공2"}</definedName>
    <definedName name="댜댜" localSheetId="0" hidden="1">{"'도면'!$G$62:$H$63","'도면'!$G$62:$H$63"}</definedName>
    <definedName name="댜댜" hidden="1">{"'도면'!$G$62:$H$63","'도면'!$G$62:$H$63"}</definedName>
    <definedName name="더" localSheetId="0" hidden="1">{#N/A,#N/A,FALSE,"전력간선"}</definedName>
    <definedName name="더" hidden="1">{#N/A,#N/A,FALSE,"전력간선"}</definedName>
    <definedName name="덕산1호" localSheetId="11">#REF!</definedName>
    <definedName name="덕산1호" localSheetId="19">#REF!</definedName>
    <definedName name="덕산1호" localSheetId="14">#REF!</definedName>
    <definedName name="덕산1호">#REF!</definedName>
    <definedName name="덕산2호" localSheetId="11">#REF!</definedName>
    <definedName name="덕산2호" localSheetId="19">#REF!</definedName>
    <definedName name="덕산2호" localSheetId="14">#REF!</definedName>
    <definedName name="덕산2호">#REF!</definedName>
    <definedName name="덕산3호" localSheetId="11">#REF!</definedName>
    <definedName name="덕산3호" localSheetId="19">#REF!</definedName>
    <definedName name="덕산3호" localSheetId="14">#REF!</definedName>
    <definedName name="덕산3호">#REF!</definedName>
    <definedName name="덕산4호" localSheetId="11">#REF!</definedName>
    <definedName name="덕산4호" localSheetId="19">#REF!</definedName>
    <definedName name="덕산4호" localSheetId="14">#REF!</definedName>
    <definedName name="덕산4호">#REF!</definedName>
    <definedName name="덕전1호" localSheetId="11">#REF!</definedName>
    <definedName name="덕전1호" localSheetId="19">#REF!</definedName>
    <definedName name="덕전1호" localSheetId="14">#REF!</definedName>
    <definedName name="덕전1호">#REF!</definedName>
    <definedName name="덕전2호" localSheetId="11">#REF!</definedName>
    <definedName name="덕전2호" localSheetId="19">#REF!</definedName>
    <definedName name="덕전2호" localSheetId="14">#REF!</definedName>
    <definedName name="덕전2호">#REF!</definedName>
    <definedName name="덕전3호" localSheetId="11">#REF!</definedName>
    <definedName name="덕전3호" localSheetId="19">#REF!</definedName>
    <definedName name="덕전3호" localSheetId="14">#REF!</definedName>
    <definedName name="덕전3호">#REF!</definedName>
    <definedName name="덕지1호" localSheetId="11">#REF!</definedName>
    <definedName name="덕지1호" localSheetId="19">#REF!</definedName>
    <definedName name="덕지1호" localSheetId="14">#REF!</definedName>
    <definedName name="덕지1호">#REF!</definedName>
    <definedName name="덕천1호" localSheetId="11">#REF!</definedName>
    <definedName name="덕천1호" localSheetId="19">#REF!</definedName>
    <definedName name="덕천1호" localSheetId="14">#REF!</definedName>
    <definedName name="덕천1호">#REF!</definedName>
    <definedName name="덕천2호" localSheetId="11">#REF!</definedName>
    <definedName name="덕천2호" localSheetId="19">#REF!</definedName>
    <definedName name="덕천2호" localSheetId="14">#REF!</definedName>
    <definedName name="덕천2호">#REF!</definedName>
    <definedName name="덕천3호" localSheetId="11">#REF!</definedName>
    <definedName name="덕천3호" localSheetId="19">#REF!</definedName>
    <definedName name="덕천3호" localSheetId="14">#REF!</definedName>
    <definedName name="덕천3호">#REF!</definedName>
    <definedName name="덕천4호" localSheetId="11">#REF!</definedName>
    <definedName name="덕천4호" localSheetId="19">#REF!</definedName>
    <definedName name="덕천4호" localSheetId="14">#REF!</definedName>
    <definedName name="덕천4호">#REF!</definedName>
    <definedName name="도급공사" localSheetId="11">#REF!</definedName>
    <definedName name="도급공사" localSheetId="19">#REF!</definedName>
    <definedName name="도급공사" localSheetId="14">#REF!</definedName>
    <definedName name="도급공사">#REF!</definedName>
    <definedName name="도급공사비" localSheetId="11">#REF!</definedName>
    <definedName name="도급공사비" localSheetId="19">#REF!</definedName>
    <definedName name="도급공사비" localSheetId="14">#REF!</definedName>
    <definedName name="도급공사비">#REF!</definedName>
    <definedName name="도급단가" localSheetId="11">#REF!</definedName>
    <definedName name="도급단가" localSheetId="19">#REF!</definedName>
    <definedName name="도급단가" localSheetId="14">#REF!</definedName>
    <definedName name="도급단가">#REF!</definedName>
    <definedName name="도급예산액" localSheetId="11">#REF!</definedName>
    <definedName name="도급예산액" localSheetId="19">#REF!</definedName>
    <definedName name="도급예산액" localSheetId="14">#REF!</definedName>
    <definedName name="도급예산액">#REF!</definedName>
    <definedName name="도급예상액" localSheetId="11">#REF!</definedName>
    <definedName name="도급예상액" localSheetId="19">#REF!</definedName>
    <definedName name="도급예상액" localSheetId="14">#REF!</definedName>
    <definedName name="도급예상액">#REF!</definedName>
    <definedName name="도급예정액" localSheetId="11">#REF!</definedName>
    <definedName name="도급예정액" localSheetId="19">#REF!</definedName>
    <definedName name="도급예정액" localSheetId="14">#REF!</definedName>
    <definedName name="도급예정액">#REF!</definedName>
    <definedName name="도화고급" localSheetId="11">#REF!</definedName>
    <definedName name="도화고급" localSheetId="19">#REF!</definedName>
    <definedName name="도화고급" localSheetId="14">#REF!</definedName>
    <definedName name="도화고급">#REF!</definedName>
    <definedName name="도화중급" localSheetId="11">#REF!</definedName>
    <definedName name="도화중급" localSheetId="19">#REF!</definedName>
    <definedName name="도화중급" localSheetId="14">#REF!</definedName>
    <definedName name="도화중급">#REF!</definedName>
    <definedName name="도화초급" localSheetId="11">#REF!</definedName>
    <definedName name="도화초급" localSheetId="19">#REF!</definedName>
    <definedName name="도화초급" localSheetId="14">#REF!</definedName>
    <definedName name="도화초급">#REF!</definedName>
    <definedName name="돌" localSheetId="11">#REF!</definedName>
    <definedName name="돌" localSheetId="19">#REF!</definedName>
    <definedName name="돌" localSheetId="14">#REF!</definedName>
    <definedName name="돌">#REF!</definedName>
    <definedName name="동" localSheetId="0" hidden="1">{#N/A,#N/A,FALSE,"구조2"}</definedName>
    <definedName name="동" hidden="1">{#N/A,#N/A,FALSE,"구조2"}</definedName>
    <definedName name="동해설명서" localSheetId="0" hidden="1">{"'도면'!$G$62:$H$63","'도면'!$G$62:$H$63"}</definedName>
    <definedName name="동해설명서" hidden="1">{"'도면'!$G$62:$H$63","'도면'!$G$62:$H$63"}</definedName>
    <definedName name="두기1" localSheetId="11">#REF!</definedName>
    <definedName name="두기1" localSheetId="19">#REF!</definedName>
    <definedName name="두기1" localSheetId="14">#REF!</definedName>
    <definedName name="두기1">#REF!</definedName>
    <definedName name="두기1호" localSheetId="11">#REF!</definedName>
    <definedName name="두기1호" localSheetId="19">#REF!</definedName>
    <definedName name="두기1호" localSheetId="14">#REF!</definedName>
    <definedName name="두기1호">#REF!</definedName>
    <definedName name="두기2" localSheetId="11">#REF!</definedName>
    <definedName name="두기2" localSheetId="19">#REF!</definedName>
    <definedName name="두기2" localSheetId="14">#REF!</definedName>
    <definedName name="두기2">#REF!</definedName>
    <definedName name="두기2호" localSheetId="11">#REF!</definedName>
    <definedName name="두기2호" localSheetId="19">#REF!</definedName>
    <definedName name="두기2호" localSheetId="14">#REF!</definedName>
    <definedName name="두기2호">#REF!</definedName>
    <definedName name="두기3" localSheetId="11">#REF!</definedName>
    <definedName name="두기3" localSheetId="19">#REF!</definedName>
    <definedName name="두기3" localSheetId="14">#REF!</definedName>
    <definedName name="두기3">#REF!</definedName>
    <definedName name="두기3호" localSheetId="11">#REF!</definedName>
    <definedName name="두기3호" localSheetId="19">#REF!</definedName>
    <definedName name="두기3호" localSheetId="14">#REF!</definedName>
    <definedName name="두기3호">#REF!</definedName>
    <definedName name="ㄹ" localSheetId="0" hidden="1">{#N/A,#N/A,FALSE,"현장 NCR 분석";#N/A,#N/A,FALSE,"현장품질감사";#N/A,#N/A,FALSE,"현장품질감사"}</definedName>
    <definedName name="ㄹ" hidden="1">{#N/A,#N/A,FALSE,"현장 NCR 분석";#N/A,#N/A,FALSE,"현장품질감사";#N/A,#N/A,FALSE,"현장품질감사"}</definedName>
    <definedName name="ㄹㄴ" localSheetId="11" hidden="1">#REF!</definedName>
    <definedName name="ㄹㄴ" localSheetId="19" hidden="1">#REF!</definedName>
    <definedName name="ㄹㄴ" localSheetId="14" hidden="1">#REF!</definedName>
    <definedName name="ㄹㄴ" hidden="1">#REF!</definedName>
    <definedName name="ㄹㄹㄹ" localSheetId="11">#REF!</definedName>
    <definedName name="ㄹㄹㄹ" localSheetId="19">#REF!</definedName>
    <definedName name="ㄹㄹㄹ" localSheetId="14">#REF!</definedName>
    <definedName name="ㄹㄹㄹ">#REF!</definedName>
    <definedName name="ㄹㄹㄹ.ㅣㅣ" localSheetId="0" hidden="1">{#N/A,#N/A,FALSE,"이정표"}</definedName>
    <definedName name="ㄹㄹㄹ.ㅣㅣ" hidden="1">{#N/A,#N/A,FALSE,"이정표"}</definedName>
    <definedName name="ㄹㄹㄹㄹㄹㄹㄹㄹㄹㄹㄹㄹㄹㄹㄹㄹㄹㄹㄹㄹ" localSheetId="0" hidden="1">{"'도면'!$G$62:$H$63","'도면'!$G$62:$H$63"}</definedName>
    <definedName name="ㄹㄹㄹㄹㄹㄹㄹㄹㄹㄹㄹㄹㄹㄹㄹㄹㄹㄹㄹㄹ" hidden="1">{"'도면'!$G$62:$H$63","'도면'!$G$62:$H$63"}</definedName>
    <definedName name="ㄹㅇㅁㄴ" localSheetId="0" hidden="1">{"'도면'!$G$62:$H$63","'도면'!$G$62:$H$63"}</definedName>
    <definedName name="ㄹㅇㅁㄴ" hidden="1">{"'도면'!$G$62:$H$63","'도면'!$G$62:$H$63"}</definedName>
    <definedName name="ㄹㅇㅎㅇㅀ" localSheetId="0" hidden="1">{#N/A,#N/A,FALSE,"부대2"}</definedName>
    <definedName name="ㄹㅇㅎㅇㅀ" hidden="1">{#N/A,#N/A,FALSE,"부대2"}</definedName>
    <definedName name="러ㅏㄹ" localSheetId="11">#REF!</definedName>
    <definedName name="러ㅏㄹ" localSheetId="19">#REF!</definedName>
    <definedName name="러ㅏㄹ" localSheetId="14">#REF!</definedName>
    <definedName name="러ㅏㄹ">#REF!</definedName>
    <definedName name="ㅀㄶrdhs" localSheetId="0" hidden="1">{#N/A,#N/A,FALSE,"이정표"}</definedName>
    <definedName name="ㅀㄶrdhs" hidden="1">{#N/A,#N/A,FALSE,"이정표"}</definedName>
    <definedName name="ㅁ1" localSheetId="11">#REF!</definedName>
    <definedName name="ㅁ1" localSheetId="19">#REF!</definedName>
    <definedName name="ㅁ1" localSheetId="14">#REF!</definedName>
    <definedName name="ㅁ1">#REF!</definedName>
    <definedName name="ㅁ100" localSheetId="11">#REF!</definedName>
    <definedName name="ㅁ100" localSheetId="12">#REF!</definedName>
    <definedName name="ㅁ100" localSheetId="10">#REF!</definedName>
    <definedName name="ㅁ100" localSheetId="19">#REF!</definedName>
    <definedName name="ㅁ100" localSheetId="7">#REF!</definedName>
    <definedName name="ㅁ100" localSheetId="14">#REF!</definedName>
    <definedName name="ㅁ100" localSheetId="13">#REF!</definedName>
    <definedName name="ㅁ100">#REF!</definedName>
    <definedName name="ㅁ1000" localSheetId="11">#REF!</definedName>
    <definedName name="ㅁ1000" localSheetId="19">#REF!</definedName>
    <definedName name="ㅁ1000" localSheetId="14">#REF!</definedName>
    <definedName name="ㅁ1000">#REF!</definedName>
    <definedName name="ㅁ1382" localSheetId="11">#REF!</definedName>
    <definedName name="ㅁ1382" localSheetId="19">#REF!</definedName>
    <definedName name="ㅁ1382" localSheetId="14">#REF!</definedName>
    <definedName name="ㅁ1382">#REF!</definedName>
    <definedName name="ㅁ1700" localSheetId="11">#REF!</definedName>
    <definedName name="ㅁ1700" localSheetId="19">#REF!</definedName>
    <definedName name="ㅁ1700" localSheetId="14">#REF!</definedName>
    <definedName name="ㅁ1700">#REF!</definedName>
    <definedName name="ㅁ1800" localSheetId="11">#REF!</definedName>
    <definedName name="ㅁ1800" localSheetId="19">#REF!</definedName>
    <definedName name="ㅁ1800" localSheetId="14">#REF!</definedName>
    <definedName name="ㅁ1800">#REF!</definedName>
    <definedName name="ㅁ1882" localSheetId="11">#REF!</definedName>
    <definedName name="ㅁ1882" localSheetId="19">#REF!</definedName>
    <definedName name="ㅁ1882" localSheetId="14">#REF!</definedName>
    <definedName name="ㅁ1882">#REF!</definedName>
    <definedName name="ㅁ191" localSheetId="11">#REF!</definedName>
    <definedName name="ㅁ191" localSheetId="12">#REF!</definedName>
    <definedName name="ㅁ191" localSheetId="10">#REF!</definedName>
    <definedName name="ㅁ191" localSheetId="19">#REF!</definedName>
    <definedName name="ㅁ191" localSheetId="7">#REF!</definedName>
    <definedName name="ㅁ191" localSheetId="13">#REF!</definedName>
    <definedName name="ㅁ191">#REF!</definedName>
    <definedName name="ㅁ2200" localSheetId="11">#REF!</definedName>
    <definedName name="ㅁ2200" localSheetId="19">#REF!</definedName>
    <definedName name="ㅁ2200" localSheetId="14">#REF!</definedName>
    <definedName name="ㅁ2200">#REF!</definedName>
    <definedName name="ㅁ2400" localSheetId="11">#REF!</definedName>
    <definedName name="ㅁ2400" localSheetId="19">#REF!</definedName>
    <definedName name="ㅁ2400" localSheetId="14">#REF!</definedName>
    <definedName name="ㅁ2400">#REF!</definedName>
    <definedName name="ㅁ500" localSheetId="11">#REF!</definedName>
    <definedName name="ㅁ500" localSheetId="19">#REF!</definedName>
    <definedName name="ㅁ500" localSheetId="14">#REF!</definedName>
    <definedName name="ㅁ500">#REF!</definedName>
    <definedName name="ㅁ636" localSheetId="11">#REF!</definedName>
    <definedName name="ㅁ636" localSheetId="19">#REF!</definedName>
    <definedName name="ㅁ636" localSheetId="14">#REF!</definedName>
    <definedName name="ㅁ636">#REF!</definedName>
    <definedName name="ㅁㄴ" localSheetId="0" hidden="1">{#N/A,#N/A,FALSE,"현장 NCR 분석";#N/A,#N/A,FALSE,"현장품질감사";#N/A,#N/A,FALSE,"현장품질감사"}</definedName>
    <definedName name="ㅁㄴ" hidden="1">{#N/A,#N/A,FALSE,"현장 NCR 분석";#N/A,#N/A,FALSE,"현장품질감사";#N/A,#N/A,FALSE,"현장품질감사"}</definedName>
    <definedName name="ㅁㄴㅇ" localSheetId="0" hidden="1">{#N/A,#N/A,FALSE,"포장1";#N/A,#N/A,FALSE,"포장1"}</definedName>
    <definedName name="ㅁㄴㅇ" hidden="1">{#N/A,#N/A,FALSE,"포장1";#N/A,#N/A,FALSE,"포장1"}</definedName>
    <definedName name="ㅁㄴㅇㄹ" localSheetId="11" hidden="1">#REF!</definedName>
    <definedName name="ㅁㄴㅇㄹ" localSheetId="19" hidden="1">#REF!</definedName>
    <definedName name="ㅁㄴㅇㄹ" localSheetId="14" hidden="1">#REF!</definedName>
    <definedName name="ㅁㄴㅇㄹ" hidden="1">#REF!</definedName>
    <definedName name="ㅁㄴㅇ류" localSheetId="11" hidden="1">#REF!</definedName>
    <definedName name="ㅁㄴㅇ류" localSheetId="19" hidden="1">#REF!</definedName>
    <definedName name="ㅁㄴㅇ류" localSheetId="14" hidden="1">#REF!</definedName>
    <definedName name="ㅁㄴㅇ류" hidden="1">#REF!</definedName>
    <definedName name="ㅁㄴㅇㄻㄴㅇㄹㄴ" localSheetId="11" hidden="1">#REF!</definedName>
    <definedName name="ㅁㄴㅇㄻㄴㅇㄹㄴ" localSheetId="19" hidden="1">#REF!</definedName>
    <definedName name="ㅁㄴㅇㄻㄴㅇㄹㄴ" localSheetId="14" hidden="1">#REF!</definedName>
    <definedName name="ㅁㄴㅇㄻㄴㅇㄹㄴ" hidden="1">#REF!</definedName>
    <definedName name="ㅁㄴㅊㅍㅁㅌㅊ펌ㄴㅇㄹ" localSheetId="11" hidden="1">#REF!</definedName>
    <definedName name="ㅁㄴㅊㅍㅁㅌㅊ펌ㄴㅇㄹ" localSheetId="19" hidden="1">#REF!</definedName>
    <definedName name="ㅁㄴㅊㅍㅁㅌㅊ펌ㄴㅇㄹ" localSheetId="14" hidden="1">#REF!</definedName>
    <definedName name="ㅁㄴㅊㅍㅁㅌㅊ펌ㄴㅇㄹ" hidden="1">#REF!</definedName>
    <definedName name="ㅁㄻㄴㅇㄹㄴㅇㄹㄴ" localSheetId="11" hidden="1">#REF!</definedName>
    <definedName name="ㅁㄻㄴㅇㄹㄴㅇㄹㄴ" localSheetId="19" hidden="1">#REF!</definedName>
    <definedName name="ㅁㄻㄴㅇㄹㄴㅇㄹㄴ" localSheetId="14" hidden="1">#REF!</definedName>
    <definedName name="ㅁㄻㄴㅇㄹㄴㅇㄹㄴ" hidden="1">#REF!</definedName>
    <definedName name="ㅁㅁ" localSheetId="0" hidden="1">{#N/A,#N/A,FALSE,"현장 NCR 분석";#N/A,#N/A,FALSE,"현장품질감사";#N/A,#N/A,FALSE,"현장품질감사"}</definedName>
    <definedName name="ㅁㅁ" hidden="1">{#N/A,#N/A,FALSE,"현장 NCR 분석";#N/A,#N/A,FALSE,"현장품질감사";#N/A,#N/A,FALSE,"현장품질감사"}</definedName>
    <definedName name="ㅁㅁ185" localSheetId="11">#REF!</definedName>
    <definedName name="ㅁㅁ185" localSheetId="19">#REF!</definedName>
    <definedName name="ㅁㅁ185" localSheetId="14">#REF!</definedName>
    <definedName name="ㅁㅁ185">#REF!</definedName>
    <definedName name="ㅁㅁ23">#N/A</definedName>
    <definedName name="ㅁㅁㅁㅁㅁㅁ" localSheetId="11" hidden="1">#REF!</definedName>
    <definedName name="ㅁㅁㅁㅁㅁㅁ" localSheetId="19" hidden="1">#REF!</definedName>
    <definedName name="ㅁㅁㅁㅁㅁㅁ" localSheetId="14" hidden="1">#REF!</definedName>
    <definedName name="ㅁㅁㅁㅁㅁㅁ" hidden="1">#REF!</definedName>
    <definedName name="ㅁㅇ" localSheetId="11">#REF!</definedName>
    <definedName name="ㅁㅇ" localSheetId="19">#REF!</definedName>
    <definedName name="ㅁㅇ" localSheetId="14">#REF!</definedName>
    <definedName name="ㅁㅇ">#REF!</definedName>
    <definedName name="ㅁ인ㅍㅁ닟ㅍㅁㄴㅇㄹ" localSheetId="11" hidden="1">#REF!</definedName>
    <definedName name="ㅁ인ㅍㅁ닟ㅍㅁㄴㅇㄹ" localSheetId="19" hidden="1">#REF!</definedName>
    <definedName name="ㅁ인ㅍㅁ닟ㅍㅁㄴㅇㄹ" localSheetId="14" hidden="1">#REF!</definedName>
    <definedName name="ㅁ인ㅍㅁ닟ㅍㅁㄴㅇㄹ" hidden="1">#REF!</definedName>
    <definedName name="ㅁ읾ㄴㅇㄻ" localSheetId="11" hidden="1">#REF!</definedName>
    <definedName name="ㅁ읾ㄴㅇㄻ" localSheetId="19" hidden="1">#REF!</definedName>
    <definedName name="ㅁ읾ㄴㅇㄻ" localSheetId="14" hidden="1">#REF!</definedName>
    <definedName name="ㅁ읾ㄴㅇㄻ" hidden="1">#REF!</definedName>
    <definedName name="ㅁㅈㄷ" localSheetId="0" hidden="1">{#N/A,#N/A,FALSE,"배수1"}</definedName>
    <definedName name="ㅁㅈㄷ" hidden="1">{#N/A,#N/A,FALSE,"배수1"}</definedName>
    <definedName name="ㅁㅈㄷㅅㅂㄱ흎ㅊ퓨" localSheetId="11" hidden="1">#REF!</definedName>
    <definedName name="ㅁㅈㄷㅅㅂㄱ흎ㅊ퓨" localSheetId="19" hidden="1">#REF!</definedName>
    <definedName name="ㅁㅈㄷㅅㅂㄱ흎ㅊ퓨" localSheetId="14" hidden="1">#REF!</definedName>
    <definedName name="ㅁㅈㄷㅅㅂㄱ흎ㅊ퓨" hidden="1">#REF!</definedName>
    <definedName name="ㅁㅊㅇㅍㅁㄴㅇㄻㄴㅇㄹ" localSheetId="11" hidden="1">#REF!</definedName>
    <definedName name="ㅁㅊㅇㅍㅁㄴㅇㄻㄴㅇㄹ" localSheetId="19" hidden="1">#REF!</definedName>
    <definedName name="ㅁㅊㅇㅍㅁㄴㅇㄻㄴㅇㄹ" localSheetId="14" hidden="1">#REF!</definedName>
    <definedName name="ㅁㅊㅇㅍㅁㄴㅇㄻㄴㅇㄹ" hidden="1">#REF!</definedName>
    <definedName name="ㅁㅎ" localSheetId="0" hidden="1">{#N/A,#N/A,FALSE,"부대2"}</definedName>
    <definedName name="ㅁㅎ" hidden="1">{#N/A,#N/A,FALSE,"부대2"}</definedName>
    <definedName name="마">#N/A</definedName>
    <definedName name="망" localSheetId="0" hidden="1">{#N/A,#N/A,FALSE,"부대2"}</definedName>
    <definedName name="망" hidden="1">{#N/A,#N/A,FALSE,"부대2"}</definedName>
    <definedName name="맨홀펌프장" localSheetId="11">#REF!</definedName>
    <definedName name="맨홀펌프장" localSheetId="19">#REF!</definedName>
    <definedName name="맨홀펌프장" localSheetId="14">#REF!</definedName>
    <definedName name="맨홀펌프장">#REF!</definedName>
    <definedName name="맨홀펌프장_배관" localSheetId="11">#REF!</definedName>
    <definedName name="맨홀펌프장_배관" localSheetId="19">#REF!</definedName>
    <definedName name="맨홀펌프장_배관" localSheetId="14">#REF!</definedName>
    <definedName name="맨홀펌프장_배관">#REF!</definedName>
    <definedName name="메1" localSheetId="11">#REF!</definedName>
    <definedName name="메1" localSheetId="19">#REF!</definedName>
    <definedName name="메1" localSheetId="14">#REF!</definedName>
    <definedName name="메1">#REF!</definedName>
    <definedName name="면적" localSheetId="11">#REF!</definedName>
    <definedName name="면적" localSheetId="19">#REF!</definedName>
    <definedName name="면적" localSheetId="14">#REF!</definedName>
    <definedName name="면적">#REF!</definedName>
    <definedName name="명수" localSheetId="11">#REF!</definedName>
    <definedName name="명수" localSheetId="12">#REF!</definedName>
    <definedName name="명수" localSheetId="19">#REF!</definedName>
    <definedName name="명수">#REF!</definedName>
    <definedName name="몰라" localSheetId="11">BlankMacro1</definedName>
    <definedName name="몰라" localSheetId="19">BlankMacro1</definedName>
    <definedName name="몰라" localSheetId="14">BlankMacro1</definedName>
    <definedName name="몰라" localSheetId="0">BlankMacro1</definedName>
    <definedName name="몰라">BlankMacro1</definedName>
    <definedName name="몰라2" localSheetId="11">BlankMacro1</definedName>
    <definedName name="몰라2" localSheetId="19">BlankMacro1</definedName>
    <definedName name="몰라2" localSheetId="14">BlankMacro1</definedName>
    <definedName name="몰라2" localSheetId="0">BlankMacro1</definedName>
    <definedName name="몰라2">BlankMacro1</definedName>
    <definedName name="무농1호" localSheetId="11">#REF!</definedName>
    <definedName name="무농1호" localSheetId="19">#REF!</definedName>
    <definedName name="무농1호" localSheetId="14">#REF!</definedName>
    <definedName name="무농1호">#REF!</definedName>
    <definedName name="무농2호" localSheetId="11">#REF!</definedName>
    <definedName name="무농2호" localSheetId="19">#REF!</definedName>
    <definedName name="무농2호" localSheetId="14">#REF!</definedName>
    <definedName name="무농2호">#REF!</definedName>
    <definedName name="뮤" localSheetId="11">#REF!</definedName>
    <definedName name="뮤" localSheetId="19">#REF!</definedName>
    <definedName name="뮤" localSheetId="14">#REF!</definedName>
    <definedName name="뮤">#REF!</definedName>
    <definedName name="뮤2" localSheetId="11">#REF!</definedName>
    <definedName name="뮤2" localSheetId="19">#REF!</definedName>
    <definedName name="뮤2" localSheetId="14">#REF!</definedName>
    <definedName name="뮤2">#REF!</definedName>
    <definedName name="ㅂ" localSheetId="0" hidden="1">{#N/A,#N/A,FALSE,"현장 NCR 분석";#N/A,#N/A,FALSE,"현장품질감사";#N/A,#N/A,FALSE,"현장품질감사"}</definedName>
    <definedName name="ㅂ" hidden="1">{#N/A,#N/A,FALSE,"현장 NCR 분석";#N/A,#N/A,FALSE,"현장품질감사";#N/A,#N/A,FALSE,"현장품질감사"}</definedName>
    <definedName name="ㅂㅂ" localSheetId="11">#REF!</definedName>
    <definedName name="ㅂㅂ" localSheetId="19">#REF!</definedName>
    <definedName name="ㅂㅂ" localSheetId="14">#REF!</definedName>
    <definedName name="ㅂㅂ">#REF!</definedName>
    <definedName name="ㅂㅂㅂ" localSheetId="0" hidden="1">{"'중기작업1'!$A$1:$V$18"}</definedName>
    <definedName name="ㅂㅂㅂ" hidden="1">{"'중기작업1'!$A$1:$V$18"}</definedName>
    <definedName name="ㅂㅈㄷㄱ" localSheetId="0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ㅈㄷㅈㄷㄱㄱㄱ" localSheetId="0" hidden="1">{"'도면'!$G$62:$H$63","'도면'!$G$62:$H$63"}</definedName>
    <definedName name="ㅂㅈㄷㅈㄷㄱㄱㄱ" hidden="1">{"'도면'!$G$62:$H$63","'도면'!$G$62:$H$63"}</definedName>
    <definedName name="박" localSheetId="0" hidden="1">{"'도면'!$G$62:$H$63","'도면'!$G$62:$H$63"}</definedName>
    <definedName name="박" hidden="1">{"'도면'!$G$62:$H$63","'도면'!$G$62:$H$63"}</definedName>
    <definedName name="박성영" localSheetId="0" hidden="1">{"'도면'!$G$62:$H$63","'도면'!$G$62:$H$63"}</definedName>
    <definedName name="박성영" hidden="1">{"'도면'!$G$62:$H$63","'도면'!$G$62:$H$63"}</definedName>
    <definedName name="발" localSheetId="0" hidden="1">{"'도면'!$G$62:$H$63","'도면'!$G$62:$H$63"}</definedName>
    <definedName name="발" hidden="1">{"'도면'!$G$62:$H$63","'도면'!$G$62:$H$63"}</definedName>
    <definedName name="발주" localSheetId="0" hidden="1">{"'도면'!$G$62:$H$63","'도면'!$G$62:$H$63"}</definedName>
    <definedName name="발주" hidden="1">{"'도면'!$G$62:$H$63","'도면'!$G$62:$H$63"}</definedName>
    <definedName name="방음벽" localSheetId="11" hidden="1">#REF!</definedName>
    <definedName name="방음벽" localSheetId="19" hidden="1">#REF!</definedName>
    <definedName name="방음벽" localSheetId="14" hidden="1">#REF!</definedName>
    <definedName name="방음벽" hidden="1">#REF!</definedName>
    <definedName name="방호벽" localSheetId="11">#REF!</definedName>
    <definedName name="방호벽" localSheetId="19">#REF!</definedName>
    <definedName name="방호벽" localSheetId="14">#REF!</definedName>
    <definedName name="방호벽">#REF!</definedName>
    <definedName name="배수로" localSheetId="0" hidden="1">{"'중기작업1'!$A$1:$V$18"}</definedName>
    <definedName name="배수로" hidden="1">{"'중기작업1'!$A$1:$V$18"}</definedName>
    <definedName name="배토판19ton">"Picture 11"</definedName>
    <definedName name="배토판32ton">"Picture 10"</definedName>
    <definedName name="번들1호" localSheetId="11">#REF!</definedName>
    <definedName name="번들1호" localSheetId="19">#REF!</definedName>
    <definedName name="번들1호" localSheetId="14">#REF!</definedName>
    <definedName name="번들1호">#REF!</definedName>
    <definedName name="번들2호" localSheetId="11">#REF!</definedName>
    <definedName name="번들2호" localSheetId="19">#REF!</definedName>
    <definedName name="번들2호" localSheetId="14">#REF!</definedName>
    <definedName name="번들2호">#REF!</definedName>
    <definedName name="번들3호" localSheetId="11">#REF!</definedName>
    <definedName name="번들3호" localSheetId="19">#REF!</definedName>
    <definedName name="번들3호" localSheetId="14">#REF!</definedName>
    <definedName name="번들3호">#REF!</definedName>
    <definedName name="병" localSheetId="0" hidden="1">{#N/A,#N/A,FALSE,"이정표"}</definedName>
    <definedName name="병" hidden="1">{#N/A,#N/A,FALSE,"이정표"}</definedName>
    <definedName name="보_링_공" localSheetId="11">#REF!</definedName>
    <definedName name="보_링_공" localSheetId="19">#REF!</definedName>
    <definedName name="보_링_공" localSheetId="14">#REF!</definedName>
    <definedName name="보_링_공">#REF!</definedName>
    <definedName name="보통인부" localSheetId="11">#REF!</definedName>
    <definedName name="보통인부" localSheetId="19">#REF!</definedName>
    <definedName name="보통인부" localSheetId="14">#REF!</definedName>
    <definedName name="보통인부">#REF!</definedName>
    <definedName name="보험공제비용" localSheetId="11">#REF!</definedName>
    <definedName name="보험공제비용" localSheetId="12">#REF!</definedName>
    <definedName name="보험공제비용" localSheetId="10">#REF!</definedName>
    <definedName name="보험공제비용" localSheetId="19">#REF!</definedName>
    <definedName name="보험공제비용" localSheetId="14">#REF!</definedName>
    <definedName name="보험공제비용" localSheetId="13">#REF!</definedName>
    <definedName name="보험공제비용">#REF!</definedName>
    <definedName name="복ㅇ" localSheetId="0" hidden="1">{#N/A,#N/A,FALSE,"부대2"}</definedName>
    <definedName name="복ㅇ" hidden="1">{#N/A,#N/A,FALSE,"부대2"}</definedName>
    <definedName name="뵹" localSheetId="0" hidden="1">{#N/A,#N/A,FALSE,"구조1"}</definedName>
    <definedName name="뵹" hidden="1">{#N/A,#N/A,FALSE,"구조1"}</definedName>
    <definedName name="부" localSheetId="0" hidden="1">{#N/A,#N/A,FALSE,"부대2"}</definedName>
    <definedName name="부" hidden="1">{#N/A,#N/A,FALSE,"부대2"}</definedName>
    <definedName name="부가" localSheetId="11">#REF!</definedName>
    <definedName name="부가" localSheetId="12">#REF!</definedName>
    <definedName name="부가" localSheetId="10">#REF!</definedName>
    <definedName name="부가" localSheetId="19">#REF!</definedName>
    <definedName name="부가" localSheetId="13">#REF!</definedName>
    <definedName name="부가">#REF!</definedName>
    <definedName name="부가가치세" localSheetId="11">#REF!</definedName>
    <definedName name="부가가치세" localSheetId="12">#REF!</definedName>
    <definedName name="부가가치세" localSheetId="10">#REF!</definedName>
    <definedName name="부가가치세" localSheetId="19">#REF!</definedName>
    <definedName name="부가가치세" localSheetId="14">#REF!</definedName>
    <definedName name="부가가치세" localSheetId="13">#REF!</definedName>
    <definedName name="부가가치세">#REF!</definedName>
    <definedName name="부가가치세요율" localSheetId="11">#REF!</definedName>
    <definedName name="부가가치세요율" localSheetId="19">#REF!</definedName>
    <definedName name="부가가치세요율" localSheetId="14">#REF!</definedName>
    <definedName name="부가가치세요율">#REF!</definedName>
    <definedName name="부가가치표" localSheetId="11">#REF!</definedName>
    <definedName name="부가가치표" localSheetId="19">#REF!</definedName>
    <definedName name="부가가치표" localSheetId="14">#REF!</definedName>
    <definedName name="부가가치표">#REF!</definedName>
    <definedName name="부가세" localSheetId="11">#REF!</definedName>
    <definedName name="부가세" localSheetId="19">#REF!</definedName>
    <definedName name="부가세" localSheetId="14">#REF!</definedName>
    <definedName name="부가세">#REF!</definedName>
    <definedName name="부대구조" localSheetId="0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0" hidden="1">{#N/A,#N/A,FALSE,"단가표지"}</definedName>
    <definedName name="부대방안" hidden="1">{#N/A,#N/A,FALSE,"단가표지"}</definedName>
    <definedName name="부대일위대가" localSheetId="11">#REF!</definedName>
    <definedName name="부대일위대가" localSheetId="19">#REF!</definedName>
    <definedName name="부대일위대가" localSheetId="14">#REF!</definedName>
    <definedName name="부대일위대가">#REF!</definedName>
    <definedName name="부산2" localSheetId="11">#REF!</definedName>
    <definedName name="부산2" localSheetId="19">#REF!</definedName>
    <definedName name="부산2" localSheetId="14">#REF!</definedName>
    <definedName name="부산2">#REF!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수공" localSheetId="0" hidden="1">{"'중기작업1'!$A$1:$V$18"}</definedName>
    <definedName name="분수공" hidden="1">{"'중기작업1'!$A$1:$V$18"}</definedName>
    <definedName name="분할" localSheetId="11">#REF!</definedName>
    <definedName name="분할" localSheetId="19">#REF!</definedName>
    <definedName name="분할" localSheetId="14">#REF!</definedName>
    <definedName name="분할">#REF!</definedName>
    <definedName name="불도져무한궤도12톤" localSheetId="11">#REF!</definedName>
    <definedName name="불도져무한궤도12톤" localSheetId="19">#REF!</definedName>
    <definedName name="불도져무한궤도12톤" localSheetId="14">#REF!</definedName>
    <definedName name="불도져무한궤도12톤">#REF!</definedName>
    <definedName name="불도져무한궤도7톤" localSheetId="11">#REF!</definedName>
    <definedName name="불도져무한궤도7톤" localSheetId="19">#REF!</definedName>
    <definedName name="불도져무한궤도7톤" localSheetId="14">#REF!</definedName>
    <definedName name="불도져무한궤도7톤">#REF!</definedName>
    <definedName name="붕" localSheetId="0" hidden="1">{#N/A,#N/A,FALSE,"현장 NCR 분석";#N/A,#N/A,FALSE,"현장품질감사";#N/A,#N/A,FALSE,"현장품질감사"}</definedName>
    <definedName name="붕" hidden="1">{#N/A,#N/A,FALSE,"현장 NCR 분석";#N/A,#N/A,FALSE,"현장품질감사";#N/A,#N/A,FALSE,"현장품질감사"}</definedName>
    <definedName name="브이c" localSheetId="11">#REF!</definedName>
    <definedName name="브이c" localSheetId="19">#REF!</definedName>
    <definedName name="브이c" localSheetId="14">#REF!</definedName>
    <definedName name="브이c">#REF!</definedName>
    <definedName name="비" localSheetId="0" hidden="1">{#N/A,#N/A,FALSE,"포장2"}</definedName>
    <definedName name="비" hidden="1">{#N/A,#N/A,FALSE,"포장2"}</definedName>
    <definedName name="비___목" localSheetId="11">#REF!</definedName>
    <definedName name="비___목" localSheetId="19">#REF!</definedName>
    <definedName name="비___목" localSheetId="14">#REF!</definedName>
    <definedName name="비___목">#REF!</definedName>
    <definedName name="비계" localSheetId="11">#REF!</definedName>
    <definedName name="비계" localSheetId="19">#REF!</definedName>
    <definedName name="비계" localSheetId="14">#REF!</definedName>
    <definedName name="비계">#REF!</definedName>
    <definedName name="비목1" localSheetId="11">#REF!</definedName>
    <definedName name="비목1" localSheetId="19">#REF!</definedName>
    <definedName name="비목1" localSheetId="14">#REF!</definedName>
    <definedName name="비목1">#REF!</definedName>
    <definedName name="비목2" localSheetId="11">#REF!</definedName>
    <definedName name="비목2" localSheetId="19">#REF!</definedName>
    <definedName name="비목2" localSheetId="14">#REF!</definedName>
    <definedName name="비목2">#REF!</definedName>
    <definedName name="비목3" localSheetId="11">#REF!</definedName>
    <definedName name="비목3" localSheetId="19">#REF!</definedName>
    <definedName name="비목3" localSheetId="14">#REF!</definedName>
    <definedName name="비목3">#REF!</definedName>
    <definedName name="비목4" localSheetId="11">#REF!</definedName>
    <definedName name="비목4" localSheetId="19">#REF!</definedName>
    <definedName name="비목4" localSheetId="14">#REF!</definedName>
    <definedName name="비목4">#REF!</definedName>
    <definedName name="비상주인건비" localSheetId="11">#REF!</definedName>
    <definedName name="비상주인건비" localSheetId="12">#REF!</definedName>
    <definedName name="비상주인건비" localSheetId="10">#REF!</definedName>
    <definedName name="비상주인건비" localSheetId="19">#REF!</definedName>
    <definedName name="비상주인건비" localSheetId="14">#REF!</definedName>
    <definedName name="비상주인건비">#REF!</definedName>
    <definedName name="비율" localSheetId="11">#REF!</definedName>
    <definedName name="비율" localSheetId="19">#REF!</definedName>
    <definedName name="비율" localSheetId="14">#REF!</definedName>
    <definedName name="비율">#REF!</definedName>
    <definedName name="빔간격" localSheetId="11">#REF!</definedName>
    <definedName name="빔간격" localSheetId="19">#REF!</definedName>
    <definedName name="빔간격" localSheetId="14">#REF!</definedName>
    <definedName name="빔간격">#REF!</definedName>
    <definedName name="빔높이" localSheetId="11">#REF!</definedName>
    <definedName name="빔높이" localSheetId="19">#REF!</definedName>
    <definedName name="빔높이" localSheetId="14">#REF!</definedName>
    <definedName name="빔높이">#REF!</definedName>
    <definedName name="뿅" localSheetId="0" hidden="1">{#N/A,#N/A,FALSE,"구조1"}</definedName>
    <definedName name="뿅" hidden="1">{#N/A,#N/A,FALSE,"구조1"}</definedName>
    <definedName name="쁑" localSheetId="0" hidden="1">{#N/A,#N/A,FALSE,"배수1"}</definedName>
    <definedName name="쁑" hidden="1">{#N/A,#N/A,FALSE,"배수1"}</definedName>
    <definedName name="ㅅ" localSheetId="0" hidden="1">{"'도면'!$G$62:$H$63","'도면'!$G$62:$H$63"}</definedName>
    <definedName name="ㅅ" hidden="1">{"'도면'!$G$62:$H$63","'도면'!$G$62:$H$63"}</definedName>
    <definedName name="ㅅㄱ" localSheetId="0" hidden="1">{#N/A,#N/A,FALSE,"부대2"}</definedName>
    <definedName name="ㅅㄱ" hidden="1">{#N/A,#N/A,FALSE,"부대2"}</definedName>
    <definedName name="ㅅㅅㅅㅅ" localSheetId="11">BlankMacro1</definedName>
    <definedName name="ㅅㅅㅅㅅ" localSheetId="19">BlankMacro1</definedName>
    <definedName name="ㅅㅅㅅㅅ" localSheetId="14">BlankMacro1</definedName>
    <definedName name="ㅅㅅㅅㅅ" localSheetId="0">BlankMacro1</definedName>
    <definedName name="ㅅㅅㅅㅅ">BlankMacro1</definedName>
    <definedName name="사사미" localSheetId="0" hidden="1">{"'도면'!$G$62:$H$63","'도면'!$G$62:$H$63"}</definedName>
    <definedName name="사사미" hidden="1">{"'도면'!$G$62:$H$63","'도면'!$G$62:$H$63"}</definedName>
    <definedName name="산돌이" localSheetId="0" hidden="1">{#N/A,#N/A,FALSE,"단가표지"}</definedName>
    <definedName name="산돌이" hidden="1">{#N/A,#N/A,FALSE,"단가표지"}</definedName>
    <definedName name="산재" localSheetId="11">#REF!</definedName>
    <definedName name="산재" localSheetId="12">#REF!</definedName>
    <definedName name="산재" localSheetId="10">#REF!</definedName>
    <definedName name="산재" localSheetId="19">#REF!</definedName>
    <definedName name="산재" localSheetId="13">#REF!</definedName>
    <definedName name="산재">#REF!</definedName>
    <definedName name="산재보험료" localSheetId="11">#REF!</definedName>
    <definedName name="산재보험료" localSheetId="19">#REF!</definedName>
    <definedName name="산재보험료" localSheetId="14">#REF!</definedName>
    <definedName name="산재보험료">#REF!</definedName>
    <definedName name="산재보험료요율" localSheetId="11">#REF!</definedName>
    <definedName name="산재보험료요율" localSheetId="19">#REF!</definedName>
    <definedName name="산재보험료요율" localSheetId="14">#REF!</definedName>
    <definedName name="산재보험료요율">#REF!</definedName>
    <definedName name="산재보험료율" localSheetId="11">#REF!</definedName>
    <definedName name="산재보험료율" localSheetId="19">#REF!</definedName>
    <definedName name="산재보험료율" localSheetId="14">#REF!</definedName>
    <definedName name="산재보험료율">#REF!</definedName>
    <definedName name="산재보험료표" localSheetId="11">#REF!</definedName>
    <definedName name="산재보험료표" localSheetId="19">#REF!</definedName>
    <definedName name="산재보험료표" localSheetId="14">#REF!</definedName>
    <definedName name="산재보험료표">#REF!</definedName>
    <definedName name="산출" localSheetId="11">#REF!</definedName>
    <definedName name="산출" localSheetId="19">#REF!</definedName>
    <definedName name="산출" localSheetId="14">#REF!</definedName>
    <definedName name="산출">#REF!</definedName>
    <definedName name="산출경비" localSheetId="11">#REF!</definedName>
    <definedName name="산출경비" localSheetId="19">#REF!</definedName>
    <definedName name="산출경비" localSheetId="14">#REF!</definedName>
    <definedName name="산출경비">#REF!</definedName>
    <definedName name="산출근거2" localSheetId="11">BlankMacro1</definedName>
    <definedName name="산출근거2" localSheetId="19">BlankMacro1</definedName>
    <definedName name="산출근거2" localSheetId="14">BlankMacro1</definedName>
    <definedName name="산출근거2" localSheetId="0">BlankMacro1</definedName>
    <definedName name="산출근거2">BlankMacro1</definedName>
    <definedName name="삼" localSheetId="11">#REF!</definedName>
    <definedName name="삼" localSheetId="19">#REF!</definedName>
    <definedName name="삼" localSheetId="14">#REF!</definedName>
    <definedName name="삼">#REF!</definedName>
    <definedName name="상리설계설명서" localSheetId="0" hidden="1">{"'도면'!$G$62:$H$63","'도면'!$G$62:$H$63"}</definedName>
    <definedName name="상리설계설명서" hidden="1">{"'도면'!$G$62:$H$63","'도면'!$G$62:$H$63"}</definedName>
    <definedName name="상림1호" localSheetId="11">#REF!</definedName>
    <definedName name="상림1호" localSheetId="19">#REF!</definedName>
    <definedName name="상림1호" localSheetId="14">#REF!</definedName>
    <definedName name="상림1호">#REF!</definedName>
    <definedName name="상림2호" localSheetId="11">#REF!</definedName>
    <definedName name="상림2호" localSheetId="19">#REF!</definedName>
    <definedName name="상림2호" localSheetId="14">#REF!</definedName>
    <definedName name="상림2호">#REF!</definedName>
    <definedName name="상림3호" localSheetId="11">#REF!</definedName>
    <definedName name="상림3호" localSheetId="19">#REF!</definedName>
    <definedName name="상림3호" localSheetId="14">#REF!</definedName>
    <definedName name="상림3호">#REF!</definedName>
    <definedName name="상주인건비" localSheetId="11">#REF!</definedName>
    <definedName name="상주인건비" localSheetId="12">#REF!</definedName>
    <definedName name="상주인건비" localSheetId="10">#REF!</definedName>
    <definedName name="상주인건비" localSheetId="19">#REF!</definedName>
    <definedName name="상주인건비" localSheetId="14">#REF!</definedName>
    <definedName name="상주인건비" localSheetId="13">#REF!</definedName>
    <definedName name="상주인건비">#REF!</definedName>
    <definedName name="생사1호" localSheetId="11">#REF!</definedName>
    <definedName name="생사1호" localSheetId="19">#REF!</definedName>
    <definedName name="생사1호" localSheetId="14">#REF!</definedName>
    <definedName name="생사1호">#REF!</definedName>
    <definedName name="생사2호" localSheetId="11">#REF!</definedName>
    <definedName name="생사2호" localSheetId="19">#REF!</definedName>
    <definedName name="생사2호" localSheetId="14">#REF!</definedName>
    <definedName name="생사2호">#REF!</definedName>
    <definedName name="생사기존" localSheetId="11">#REF!</definedName>
    <definedName name="생사기존" localSheetId="19">#REF!</definedName>
    <definedName name="생사기존" localSheetId="14">#REF!</definedName>
    <definedName name="생사기존">#REF!</definedName>
    <definedName name="서정석" localSheetId="11">#REF!</definedName>
    <definedName name="서정석" localSheetId="12">#REF!</definedName>
    <definedName name="서정석" localSheetId="10">#REF!</definedName>
    <definedName name="서정석" localSheetId="19">#REF!</definedName>
    <definedName name="서정석" localSheetId="7">#REF!</definedName>
    <definedName name="서정석" localSheetId="13">#REF!</definedName>
    <definedName name="서정석">#REF!</definedName>
    <definedName name="선량1호" localSheetId="11">#REF!</definedName>
    <definedName name="선량1호" localSheetId="19">#REF!</definedName>
    <definedName name="선량1호" localSheetId="14">#REF!</definedName>
    <definedName name="선량1호">#REF!</definedName>
    <definedName name="선량2호" localSheetId="11">#REF!</definedName>
    <definedName name="선량2호" localSheetId="19">#REF!</definedName>
    <definedName name="선량2호" localSheetId="14">#REF!</definedName>
    <definedName name="선량2호">#REF!</definedName>
    <definedName name="선량3호" localSheetId="11">#REF!</definedName>
    <definedName name="선량3호" localSheetId="19">#REF!</definedName>
    <definedName name="선량3호" localSheetId="14">#REF!</definedName>
    <definedName name="선량3호">#REF!</definedName>
    <definedName name="선량4호" localSheetId="11">#REF!</definedName>
    <definedName name="선량4호" localSheetId="19">#REF!</definedName>
    <definedName name="선량4호" localSheetId="14">#REF!</definedName>
    <definedName name="선량4호">#REF!</definedName>
    <definedName name="선량5호" localSheetId="11">#REF!</definedName>
    <definedName name="선량5호" localSheetId="19">#REF!</definedName>
    <definedName name="선량5호" localSheetId="14">#REF!</definedName>
    <definedName name="선량5호">#REF!</definedName>
    <definedName name="설계가">#N/A</definedName>
    <definedName name="성산1호" localSheetId="11">#REF!</definedName>
    <definedName name="성산1호" localSheetId="19">#REF!</definedName>
    <definedName name="성산1호" localSheetId="14">#REF!</definedName>
    <definedName name="성산1호">#REF!</definedName>
    <definedName name="성산2호" localSheetId="11">#REF!</definedName>
    <definedName name="성산2호" localSheetId="19">#REF!</definedName>
    <definedName name="성산2호" localSheetId="14">#REF!</definedName>
    <definedName name="성산2호">#REF!</definedName>
    <definedName name="성산3호" localSheetId="11">#REF!</definedName>
    <definedName name="성산3호" localSheetId="19">#REF!</definedName>
    <definedName name="성산3호" localSheetId="14">#REF!</definedName>
    <definedName name="성산3호">#REF!</definedName>
    <definedName name="성산4호" localSheetId="11">#REF!</definedName>
    <definedName name="성산4호" localSheetId="19">#REF!</definedName>
    <definedName name="성산4호" localSheetId="14">#REF!</definedName>
    <definedName name="성산4호">#REF!</definedName>
    <definedName name="성산5호" localSheetId="11">#REF!</definedName>
    <definedName name="성산5호" localSheetId="19">#REF!</definedName>
    <definedName name="성산5호" localSheetId="14">#REF!</definedName>
    <definedName name="성산5호">#REF!</definedName>
    <definedName name="성영" localSheetId="0" hidden="1">{"'도면'!$G$62:$H$63","'도면'!$G$62:$H$63"}</definedName>
    <definedName name="성영" hidden="1">{"'도면'!$G$62:$H$63","'도면'!$G$62:$H$63"}</definedName>
    <definedName name="세부내역" localSheetId="11">#REF!</definedName>
    <definedName name="세부내역" localSheetId="19">#REF!</definedName>
    <definedName name="세부내역" localSheetId="14">#REF!</definedName>
    <definedName name="세부내역">#REF!</definedName>
    <definedName name="셩" localSheetId="0" hidden="1">{#N/A,#N/A,FALSE,"구조1"}</definedName>
    <definedName name="셩" hidden="1">{#N/A,#N/A,FALSE,"구조1"}</definedName>
    <definedName name="소" localSheetId="0" hidden="1">{#N/A,#N/A,FALSE,"현장 NCR 분석";#N/A,#N/A,FALSE,"현장품질감사";#N/A,#N/A,FALSE,"현장품질감사"}</definedName>
    <definedName name="소" hidden="1">{#N/A,#N/A,FALSE,"현장 NCR 분석";#N/A,#N/A,FALSE,"현장품질감사";#N/A,#N/A,FALSE,"현장품질감사"}</definedName>
    <definedName name="소계" localSheetId="11">#REF!</definedName>
    <definedName name="소계" localSheetId="12">#REF!</definedName>
    <definedName name="소계" localSheetId="10">#REF!</definedName>
    <definedName name="소계" localSheetId="19">#REF!</definedName>
    <definedName name="소계" localSheetId="14">#REF!</definedName>
    <definedName name="소계" localSheetId="13">#REF!</definedName>
    <definedName name="소계">#REF!</definedName>
    <definedName name="소일위대가1" localSheetId="11">#REF!</definedName>
    <definedName name="소일위대가1" localSheetId="19">#REF!</definedName>
    <definedName name="소일위대가1" localSheetId="14">#REF!</definedName>
    <definedName name="소일위대가1">#REF!</definedName>
    <definedName name="솔" localSheetId="0" hidden="1">{"'도면'!$G$62:$H$63","'도면'!$G$62:$H$63"}</definedName>
    <definedName name="솔" hidden="1">{"'도면'!$G$62:$H$63","'도면'!$G$62:$H$63"}</definedName>
    <definedName name="송" localSheetId="0" hidden="1">{#N/A,#N/A,FALSE,"부대1"}</definedName>
    <definedName name="송" hidden="1">{#N/A,#N/A,FALSE,"부대1"}</definedName>
    <definedName name="송수관로구경" localSheetId="11">#REF!</definedName>
    <definedName name="송수관로구경" localSheetId="19">#REF!</definedName>
    <definedName name="송수관로구경" localSheetId="14">#REF!</definedName>
    <definedName name="송수관로구경">#REF!</definedName>
    <definedName name="송천1" localSheetId="11">#REF!</definedName>
    <definedName name="송천1" localSheetId="19">#REF!</definedName>
    <definedName name="송천1" localSheetId="14">#REF!</definedName>
    <definedName name="송천1">#REF!</definedName>
    <definedName name="송천2" localSheetId="11">#REF!</definedName>
    <definedName name="송천2" localSheetId="19">#REF!</definedName>
    <definedName name="송천2" localSheetId="14">#REF!</definedName>
    <definedName name="송천2">#REF!</definedName>
    <definedName name="쇼" localSheetId="0" hidden="1">{#N/A,#N/A,FALSE,"포장1";#N/A,#N/A,FALSE,"포장1"}</definedName>
    <definedName name="쇼" hidden="1">{#N/A,#N/A,FALSE,"포장1";#N/A,#N/A,FALSE,"포장1"}</definedName>
    <definedName name="쇼ㅓㄹ" localSheetId="0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수량" localSheetId="11">#REF!</definedName>
    <definedName name="수량" localSheetId="19">#REF!</definedName>
    <definedName name="수량" localSheetId="14">#REF!</definedName>
    <definedName name="수량">#REF!</definedName>
    <definedName name="수량산출" localSheetId="11">BlankMacro1</definedName>
    <definedName name="수량산출" localSheetId="19">BlankMacro1</definedName>
    <definedName name="수량산출" localSheetId="14">BlankMacro1</definedName>
    <definedName name="수량산출" localSheetId="0">BlankMacro1</definedName>
    <definedName name="수량산출">BlankMacro1</definedName>
    <definedName name="수량산출2" localSheetId="11">BlankMacro1</definedName>
    <definedName name="수량산출2" localSheetId="19">BlankMacro1</definedName>
    <definedName name="수량산출2" localSheetId="14">BlankMacro1</definedName>
    <definedName name="수량산출2" localSheetId="0">BlankMacro1</definedName>
    <definedName name="수량산출2">BlankMacro1</definedName>
    <definedName name="수량산출3" localSheetId="11">BlankMacro1</definedName>
    <definedName name="수량산출3" localSheetId="19">BlankMacro1</definedName>
    <definedName name="수량산출3" localSheetId="14">BlankMacro1</definedName>
    <definedName name="수량산출3" localSheetId="0">BlankMacro1</definedName>
    <definedName name="수량산출3">BlankMacro1</definedName>
    <definedName name="수량산출5" localSheetId="11">BlankMacro1</definedName>
    <definedName name="수량산출5" localSheetId="19">BlankMacro1</definedName>
    <definedName name="수량산출5" localSheetId="14">BlankMacro1</definedName>
    <definedName name="수량산출5" localSheetId="0">BlankMacro1</definedName>
    <definedName name="수량산출5">BlankMacro1</definedName>
    <definedName name="수량산출6" localSheetId="11">BlankMacro1</definedName>
    <definedName name="수량산출6" localSheetId="19">BlankMacro1</definedName>
    <definedName name="수량산출6" localSheetId="14">BlankMacro1</definedName>
    <definedName name="수량산출6" localSheetId="0">BlankMacro1</definedName>
    <definedName name="수량산출6">BlankMacro1</definedName>
    <definedName name="수량산출서" localSheetId="0" hidden="1">{"'도면'!$G$62:$H$63","'도면'!$G$62:$H$63"}</definedName>
    <definedName name="수량산출서" hidden="1">{"'도면'!$G$62:$H$63","'도면'!$G$62:$H$63"}</definedName>
    <definedName name="수량산출서2" localSheetId="11">#REF!</definedName>
    <definedName name="수량산출서2" localSheetId="19">#REF!</definedName>
    <definedName name="수량산출서2" localSheetId="14">#REF!</definedName>
    <definedName name="수량산출서2">#REF!</definedName>
    <definedName name="수량산출서표지" localSheetId="11">BlankMacro1</definedName>
    <definedName name="수량산출서표지" localSheetId="19">BlankMacro1</definedName>
    <definedName name="수량산출서표지" localSheetId="14">BlankMacro1</definedName>
    <definedName name="수량산출서표지" localSheetId="0">BlankMacro1</definedName>
    <definedName name="수량산출서표지">BlankMacro1</definedName>
    <definedName name="수량산출서표지1" localSheetId="11">BlankMacro1</definedName>
    <definedName name="수량산출서표지1" localSheetId="19">BlankMacro1</definedName>
    <definedName name="수량산출서표지1" localSheetId="14">BlankMacro1</definedName>
    <definedName name="수량산출서표지1" localSheetId="0">BlankMacro1</definedName>
    <definedName name="수량산출서표지1">BlankMacro1</definedName>
    <definedName name="수량최소화" localSheetId="0" hidden="1">{#N/A,#N/A,FALSE,"이정표"}</definedName>
    <definedName name="수량최소화" hidden="1">{#N/A,#N/A,FALSE,"이정표"}</definedName>
    <definedName name="수목" localSheetId="11">#REF!</definedName>
    <definedName name="수목" localSheetId="19">#REF!</definedName>
    <definedName name="수목" localSheetId="14">#REF!</definedName>
    <definedName name="수목">#REF!</definedName>
    <definedName name="수원공자재" localSheetId="11">#REF!</definedName>
    <definedName name="수원공자재" localSheetId="19">#REF!</definedName>
    <definedName name="수원공자재" localSheetId="14">#REF!</definedName>
    <definedName name="수원공자재">#REF!</definedName>
    <definedName name="수중모타1" localSheetId="11">#REF!</definedName>
    <definedName name="수중모타1" localSheetId="19">#REF!</definedName>
    <definedName name="수중모타1" localSheetId="14">#REF!</definedName>
    <definedName name="수중모타1">#REF!</definedName>
    <definedName name="수중모타10" localSheetId="11">#REF!</definedName>
    <definedName name="수중모타10" localSheetId="19">#REF!</definedName>
    <definedName name="수중모타10" localSheetId="14">#REF!</definedName>
    <definedName name="수중모타10">#REF!</definedName>
    <definedName name="수중모타15" localSheetId="11">#REF!</definedName>
    <definedName name="수중모타15" localSheetId="19">#REF!</definedName>
    <definedName name="수중모타15" localSheetId="14">#REF!</definedName>
    <definedName name="수중모타15">#REF!</definedName>
    <definedName name="수중모타2" localSheetId="11">#REF!</definedName>
    <definedName name="수중모타2" localSheetId="19">#REF!</definedName>
    <definedName name="수중모타2" localSheetId="14">#REF!</definedName>
    <definedName name="수중모타2">#REF!</definedName>
    <definedName name="수중모타20" localSheetId="11">#REF!</definedName>
    <definedName name="수중모타20" localSheetId="19">#REF!</definedName>
    <definedName name="수중모타20" localSheetId="14">#REF!</definedName>
    <definedName name="수중모타20">#REF!</definedName>
    <definedName name="수중모타25" localSheetId="11">#REF!</definedName>
    <definedName name="수중모타25" localSheetId="19">#REF!</definedName>
    <definedName name="수중모타25" localSheetId="14">#REF!</definedName>
    <definedName name="수중모타25">#REF!</definedName>
    <definedName name="수중모타3" localSheetId="11">#REF!</definedName>
    <definedName name="수중모타3" localSheetId="19">#REF!</definedName>
    <definedName name="수중모타3" localSheetId="14">#REF!</definedName>
    <definedName name="수중모타3">#REF!</definedName>
    <definedName name="수중모타30" localSheetId="11">#REF!</definedName>
    <definedName name="수중모타30" localSheetId="19">#REF!</definedName>
    <definedName name="수중모타30" localSheetId="14">#REF!</definedName>
    <definedName name="수중모타30">#REF!</definedName>
    <definedName name="수중모타5" localSheetId="11">#REF!</definedName>
    <definedName name="수중모타5" localSheetId="19">#REF!</definedName>
    <definedName name="수중모타5" localSheetId="14">#REF!</definedName>
    <definedName name="수중모타5">#REF!</definedName>
    <definedName name="수중모타7.5" localSheetId="11">#REF!</definedName>
    <definedName name="수중모타7.5" localSheetId="19">#REF!</definedName>
    <definedName name="수중모타7.5" localSheetId="14">#REF!</definedName>
    <definedName name="수중모타7.5">#REF!</definedName>
    <definedName name="수중모터펌프단가" localSheetId="11">#REF!</definedName>
    <definedName name="수중모터펌프단가" localSheetId="19">#REF!</definedName>
    <definedName name="수중모터펌프단가" localSheetId="14">#REF!</definedName>
    <definedName name="수중모터펌프단가">#REF!</definedName>
    <definedName name="수중케이블단가" localSheetId="11">#REF!</definedName>
    <definedName name="수중케이블단가" localSheetId="19">#REF!</definedName>
    <definedName name="수중케이블단가" localSheetId="14">#REF!</definedName>
    <definedName name="수중케이블단가">#REF!</definedName>
    <definedName name="수ㅠㅁ" localSheetId="0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순공사비" localSheetId="11">#REF!</definedName>
    <definedName name="순공사비" localSheetId="19">#REF!</definedName>
    <definedName name="순공사비" localSheetId="14">#REF!</definedName>
    <definedName name="순공사비">#REF!</definedName>
    <definedName name="순공사비산출서" localSheetId="0" hidden="1">{"'도면'!$G$62:$H$63","'도면'!$G$62:$H$63"}</definedName>
    <definedName name="순공사비산출서" hidden="1">{"'도면'!$G$62:$H$63","'도면'!$G$62:$H$63"}</definedName>
    <definedName name="순공사원가" localSheetId="11">#REF!</definedName>
    <definedName name="순공사원가" localSheetId="19">#REF!</definedName>
    <definedName name="순공사원가" localSheetId="14">#REF!</definedName>
    <definedName name="순공사원가">#REF!</definedName>
    <definedName name="숱" localSheetId="0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슬래브" localSheetId="11">#REF!</definedName>
    <definedName name="슬래브" localSheetId="19">#REF!</definedName>
    <definedName name="슬래브" localSheetId="14">#REF!</definedName>
    <definedName name="슬래브">#REF!</definedName>
    <definedName name="시3" localSheetId="11">BlankMacro1</definedName>
    <definedName name="시3" localSheetId="19">BlankMacro1</definedName>
    <definedName name="시3" localSheetId="14">BlankMacro1</definedName>
    <definedName name="시3" localSheetId="0">BlankMacro1</definedName>
    <definedName name="시3">BlankMacro1</definedName>
    <definedName name="시4" localSheetId="11">BlankMacro1</definedName>
    <definedName name="시4" localSheetId="19">BlankMacro1</definedName>
    <definedName name="시4" localSheetId="14">BlankMacro1</definedName>
    <definedName name="시4" localSheetId="0">BlankMacro1</definedName>
    <definedName name="시4">BlankMacro1</definedName>
    <definedName name="시중노임1">#N/A</definedName>
    <definedName name="시추" localSheetId="0" hidden="1">{#N/A,#N/A,FALSE,"배수2"}</definedName>
    <definedName name="시추" hidden="1">{#N/A,#N/A,FALSE,"배수2"}</definedName>
    <definedName name="신성" localSheetId="11">#REF!</definedName>
    <definedName name="신성" localSheetId="19">#REF!</definedName>
    <definedName name="신성" localSheetId="14">#REF!</definedName>
    <definedName name="신성">#REF!</definedName>
    <definedName name="신성1" localSheetId="11">#REF!</definedName>
    <definedName name="신성1" localSheetId="19">#REF!</definedName>
    <definedName name="신성1" localSheetId="14">#REF!</definedName>
    <definedName name="신성1">#REF!</definedName>
    <definedName name="신성2" localSheetId="11">#REF!</definedName>
    <definedName name="신성2" localSheetId="19">#REF!</definedName>
    <definedName name="신성2" localSheetId="14">#REF!</definedName>
    <definedName name="신성2">#REF!</definedName>
    <definedName name="신성3" localSheetId="11">#REF!</definedName>
    <definedName name="신성3" localSheetId="19">#REF!</definedName>
    <definedName name="신성3" localSheetId="14">#REF!</definedName>
    <definedName name="신성3">#REF!</definedName>
    <definedName name="신성4" localSheetId="11">#REF!</definedName>
    <definedName name="신성4" localSheetId="19">#REF!</definedName>
    <definedName name="신성4" localSheetId="14">#REF!</definedName>
    <definedName name="신성4">#REF!</definedName>
    <definedName name="신성5" localSheetId="11">#REF!</definedName>
    <definedName name="신성5" localSheetId="19">#REF!</definedName>
    <definedName name="신성5" localSheetId="14">#REF!</definedName>
    <definedName name="신성5">#REF!</definedName>
    <definedName name="신성6" localSheetId="11">#REF!</definedName>
    <definedName name="신성6" localSheetId="19">#REF!</definedName>
    <definedName name="신성6" localSheetId="14">#REF!</definedName>
    <definedName name="신성6">#REF!</definedName>
    <definedName name="신성7" localSheetId="11">#REF!</definedName>
    <definedName name="신성7" localSheetId="19">#REF!</definedName>
    <definedName name="신성7" localSheetId="14">#REF!</definedName>
    <definedName name="신성7">#REF!</definedName>
    <definedName name="신성감" localSheetId="11">#REF!</definedName>
    <definedName name="신성감" localSheetId="19">#REF!</definedName>
    <definedName name="신성감" localSheetId="14">#REF!</definedName>
    <definedName name="신성감">#REF!</definedName>
    <definedName name="신한기성" localSheetId="11">#REF!</definedName>
    <definedName name="신한기성" localSheetId="19">#REF!</definedName>
    <definedName name="신한기성" localSheetId="14">#REF!</definedName>
    <definedName name="신한기성">#REF!</definedName>
    <definedName name="신흥1호" localSheetId="11">#REF!</definedName>
    <definedName name="신흥1호" localSheetId="19">#REF!</definedName>
    <definedName name="신흥1호" localSheetId="14">#REF!</definedName>
    <definedName name="신흥1호">#REF!</definedName>
    <definedName name="신흥2호" localSheetId="11">#REF!</definedName>
    <definedName name="신흥2호" localSheetId="19">#REF!</definedName>
    <definedName name="신흥2호" localSheetId="14">#REF!</definedName>
    <definedName name="신흥2호">#REF!</definedName>
    <definedName name="실경상" localSheetId="11">#REF!</definedName>
    <definedName name="실경상" localSheetId="19">#REF!</definedName>
    <definedName name="실경상" localSheetId="14">#REF!</definedName>
    <definedName name="실경상">#REF!</definedName>
    <definedName name="실적1" localSheetId="11">#REF!</definedName>
    <definedName name="실적1" localSheetId="19">#REF!</definedName>
    <definedName name="실적1" localSheetId="14">#REF!</definedName>
    <definedName name="실적1">#REF!</definedName>
    <definedName name="실행" localSheetId="11">#REF!</definedName>
    <definedName name="실행" localSheetId="19">#REF!</definedName>
    <definedName name="실행" localSheetId="14">#REF!</definedName>
    <definedName name="실행">#REF!</definedName>
    <definedName name="실행집계" localSheetId="11">#REF!</definedName>
    <definedName name="실행집계" localSheetId="19">#REF!</definedName>
    <definedName name="실행집계" localSheetId="14">#REF!</definedName>
    <definedName name="실행집계">#REF!</definedName>
    <definedName name="심우" localSheetId="11">#REF!</definedName>
    <definedName name="심우" localSheetId="19">#REF!</definedName>
    <definedName name="심우" localSheetId="14">#REF!</definedName>
    <definedName name="심우">#REF!</definedName>
    <definedName name="심우을" localSheetId="11">#REF!</definedName>
    <definedName name="심우을" localSheetId="19">#REF!</definedName>
    <definedName name="심우을" localSheetId="14">#REF!</definedName>
    <definedName name="심우을">#REF!</definedName>
    <definedName name="씨" localSheetId="11">#REF!</definedName>
    <definedName name="씨" localSheetId="19">#REF!</definedName>
    <definedName name="씨" localSheetId="14">#REF!</definedName>
    <definedName name="씨">#REF!</definedName>
    <definedName name="씨그마ck" localSheetId="11">#REF!</definedName>
    <definedName name="씨그마ck" localSheetId="19">#REF!</definedName>
    <definedName name="씨그마ck" localSheetId="14">#REF!</definedName>
    <definedName name="씨그마ck">#REF!</definedName>
    <definedName name="씨그마y" localSheetId="11">#REF!</definedName>
    <definedName name="씨그마y" localSheetId="19">#REF!</definedName>
    <definedName name="씨그마y" localSheetId="14">#REF!</definedName>
    <definedName name="씨그마y">#REF!</definedName>
    <definedName name="ㅇㄴ">#N/A</definedName>
    <definedName name="ㅇㄴㄹ">#N/A</definedName>
    <definedName name="ㅇㄹ" localSheetId="0" hidden="1">{#N/A,#N/A,FALSE,"현장 NCR 분석";#N/A,#N/A,FALSE,"현장품질감사";#N/A,#N/A,FALSE,"현장품질감사"}</definedName>
    <definedName name="ㅇㄹ" hidden="1">{#N/A,#N/A,FALSE,"현장 NCR 분석";#N/A,#N/A,FALSE,"현장품질감사";#N/A,#N/A,FALSE,"현장품질감사"}</definedName>
    <definedName name="ㅇㄹㄹ" localSheetId="11" hidden="1">#REF!</definedName>
    <definedName name="ㅇㄹㄹ" localSheetId="19" hidden="1">#REF!</definedName>
    <definedName name="ㅇㄹㄹ" localSheetId="14" hidden="1">#REF!</definedName>
    <definedName name="ㅇㄹㄹ" hidden="1">#REF!</definedName>
    <definedName name="ㅇㄻㄴㅇㄻㄴㅇㄹ" localSheetId="11" hidden="1">#REF!</definedName>
    <definedName name="ㅇㄻㄴㅇㄻㄴㅇㄹ" localSheetId="19" hidden="1">#REF!</definedName>
    <definedName name="ㅇㄻㄴㅇㄻㄴㅇㄹ" localSheetId="14" hidden="1">#REF!</definedName>
    <definedName name="ㅇㄻㄴㅇㄻㄴㅇㄹ" hidden="1">#REF!</definedName>
    <definedName name="ㅇㅇ">#N/A</definedName>
    <definedName name="ㅇㅇㅇ" localSheetId="11">#REF!</definedName>
    <definedName name="ㅇㅇㅇ" localSheetId="19">#REF!</definedName>
    <definedName name="ㅇㅇㅇ" localSheetId="14">#REF!</definedName>
    <definedName name="ㅇㅇㅇ">#REF!</definedName>
    <definedName name="ㅇㅈ" localSheetId="11">#REF!</definedName>
    <definedName name="ㅇㅈ" localSheetId="19">#REF!</definedName>
    <definedName name="ㅇㅈ" localSheetId="14">#REF!</definedName>
    <definedName name="ㅇㅈ">#REF!</definedName>
    <definedName name="ㅇㅈㄷㅄㅂㅈㄷㄱ" localSheetId="11" hidden="1">#REF!</definedName>
    <definedName name="ㅇㅈㄷㅄㅂㅈㄷㄱ" localSheetId="19" hidden="1">#REF!</definedName>
    <definedName name="ㅇㅈㄷㅄㅂㅈㄷㄱ" localSheetId="14" hidden="1">#REF!</definedName>
    <definedName name="ㅇㅈㄷㅄㅂㅈㄷㄱ" hidden="1">#REF!</definedName>
    <definedName name="ㅇㅎ" localSheetId="0" hidden="1">{#N/A,#N/A,FALSE,"부대1"}</definedName>
    <definedName name="ㅇㅎ" hidden="1">{#N/A,#N/A,FALSE,"부대1"}</definedName>
    <definedName name="아연도강관단가" localSheetId="11">#REF!</definedName>
    <definedName name="아연도강관단가" localSheetId="19">#REF!</definedName>
    <definedName name="아연도강관단가" localSheetId="14">#REF!</definedName>
    <definedName name="아연도강관단가">#REF!</definedName>
    <definedName name="아연도배관단가" localSheetId="11">#REF!</definedName>
    <definedName name="아연도배관단가" localSheetId="19">#REF!</definedName>
    <definedName name="아연도배관단가" localSheetId="14">#REF!</definedName>
    <definedName name="아연도배관단가">#REF!</definedName>
    <definedName name="아연도배관자재" localSheetId="11">#REF!</definedName>
    <definedName name="아연도배관자재" localSheetId="19">#REF!</definedName>
    <definedName name="아연도배관자재" localSheetId="14">#REF!</definedName>
    <definedName name="아연도배관자재">#REF!</definedName>
    <definedName name="안방1호" localSheetId="11">#REF!</definedName>
    <definedName name="안방1호" localSheetId="19">#REF!</definedName>
    <definedName name="안방1호" localSheetId="14">#REF!</definedName>
    <definedName name="안방1호">#REF!</definedName>
    <definedName name="안방2호" localSheetId="11">#REF!</definedName>
    <definedName name="안방2호" localSheetId="19">#REF!</definedName>
    <definedName name="안방2호" localSheetId="14">#REF!</definedName>
    <definedName name="안방2호">#REF!</definedName>
    <definedName name="안전" localSheetId="11">#REF!</definedName>
    <definedName name="안전" localSheetId="12">#REF!</definedName>
    <definedName name="안전" localSheetId="10">#REF!</definedName>
    <definedName name="안전" localSheetId="19">#REF!</definedName>
    <definedName name="안전" localSheetId="14">#REF!</definedName>
    <definedName name="안전" localSheetId="13">#REF!</definedName>
    <definedName name="안전">#REF!</definedName>
    <definedName name="안전관리비" localSheetId="11">#REF!</definedName>
    <definedName name="안전관리비" localSheetId="19">#REF!</definedName>
    <definedName name="안전관리비" localSheetId="14">#REF!</definedName>
    <definedName name="안전관리비">#REF!</definedName>
    <definedName name="안전관리비요율" localSheetId="11">#REF!</definedName>
    <definedName name="안전관리비요율" localSheetId="19">#REF!</definedName>
    <definedName name="안전관리비요율" localSheetId="14">#REF!</definedName>
    <definedName name="안전관리비요율">#REF!</definedName>
    <definedName name="안전관리비율" localSheetId="11">#REF!</definedName>
    <definedName name="안전관리비율" localSheetId="19">#REF!</definedName>
    <definedName name="안전관리비율" localSheetId="14">#REF!</definedName>
    <definedName name="안전관리비율">#REF!</definedName>
    <definedName name="안전관리비표" localSheetId="11">#REF!</definedName>
    <definedName name="안전관리비표" localSheetId="19">#REF!</definedName>
    <definedName name="안전관리비표" localSheetId="14">#REF!</definedName>
    <definedName name="안전관리비표">#REF!</definedName>
    <definedName name="안정수위" localSheetId="11">#REF!</definedName>
    <definedName name="안정수위" localSheetId="19">#REF!</definedName>
    <definedName name="안정수위" localSheetId="14">#REF!</definedName>
    <definedName name="안정수위">#REF!</definedName>
    <definedName name="알d" localSheetId="11">#REF!</definedName>
    <definedName name="알d" localSheetId="19">#REF!</definedName>
    <definedName name="알d" localSheetId="14">#REF!</definedName>
    <definedName name="알d">#REF!</definedName>
    <definedName name="알파1" localSheetId="11">#REF!</definedName>
    <definedName name="알파1" localSheetId="19">#REF!</definedName>
    <definedName name="알파1" localSheetId="14">#REF!</definedName>
    <definedName name="알파1">#REF!</definedName>
    <definedName name="알파2" localSheetId="11">#REF!</definedName>
    <definedName name="알파2" localSheetId="19">#REF!</definedName>
    <definedName name="알파2" localSheetId="14">#REF!</definedName>
    <definedName name="알파2">#REF!</definedName>
    <definedName name="암거재료집계" localSheetId="0" hidden="1">{"'중기작업1'!$A$1:$V$18"}</definedName>
    <definedName name="암거재료집계" hidden="1">{"'중기작업1'!$A$1:$V$18"}</definedName>
    <definedName name="앙" localSheetId="0" hidden="1">{#N/A,#N/A,FALSE,"부대2"}</definedName>
    <definedName name="앙" hidden="1">{#N/A,#N/A,FALSE,"부대2"}</definedName>
    <definedName name="앞들1호" localSheetId="11">#REF!</definedName>
    <definedName name="앞들1호" localSheetId="19">#REF!</definedName>
    <definedName name="앞들1호" localSheetId="14">#REF!</definedName>
    <definedName name="앞들1호">#REF!</definedName>
    <definedName name="앞들2호" localSheetId="11">#REF!</definedName>
    <definedName name="앞들2호" localSheetId="19">#REF!</definedName>
    <definedName name="앞들2호" localSheetId="14">#REF!</definedName>
    <definedName name="앞들2호">#REF!</definedName>
    <definedName name="앨c" localSheetId="11">#REF!</definedName>
    <definedName name="앨c" localSheetId="19">#REF!</definedName>
    <definedName name="앨c" localSheetId="14">#REF!</definedName>
    <definedName name="앨c">#REF!</definedName>
    <definedName name="앨e" localSheetId="11">#REF!</definedName>
    <definedName name="앨e" localSheetId="19">#REF!</definedName>
    <definedName name="앨e" localSheetId="14">#REF!</definedName>
    <definedName name="앨e">#REF!</definedName>
    <definedName name="약대건축" localSheetId="11">#REF!</definedName>
    <definedName name="약대건축" localSheetId="12">#REF!</definedName>
    <definedName name="약대건축" localSheetId="10">#REF!</definedName>
    <definedName name="약대건축" localSheetId="19">#REF!</definedName>
    <definedName name="약대건축" localSheetId="14">#REF!</definedName>
    <definedName name="약대건축" localSheetId="13">#REF!</definedName>
    <definedName name="약대건축">#REF!</definedName>
    <definedName name="약대기계" localSheetId="11">#REF!</definedName>
    <definedName name="약대기계" localSheetId="12">#REF!</definedName>
    <definedName name="약대기계" localSheetId="10">#REF!</definedName>
    <definedName name="약대기계" localSheetId="19">#REF!</definedName>
    <definedName name="약대기계" localSheetId="14">#REF!</definedName>
    <definedName name="약대기계" localSheetId="13">#REF!</definedName>
    <definedName name="약대기계">#REF!</definedName>
    <definedName name="약대소방" localSheetId="11">#REF!</definedName>
    <definedName name="약대소방" localSheetId="12">#REF!</definedName>
    <definedName name="약대소방" localSheetId="10">#REF!</definedName>
    <definedName name="약대소방" localSheetId="19">#REF!</definedName>
    <definedName name="약대소방" localSheetId="14">#REF!</definedName>
    <definedName name="약대소방">#REF!</definedName>
    <definedName name="약대전기" localSheetId="11">#REF!</definedName>
    <definedName name="약대전기" localSheetId="12">#REF!</definedName>
    <definedName name="약대전기" localSheetId="10">#REF!</definedName>
    <definedName name="약대전기" localSheetId="19">#REF!</definedName>
    <definedName name="약대전기" localSheetId="14">#REF!</definedName>
    <definedName name="약대전기">#REF!</definedName>
    <definedName name="약대토목" localSheetId="11">#REF!</definedName>
    <definedName name="약대토목" localSheetId="12">#REF!</definedName>
    <definedName name="약대토목" localSheetId="10">#REF!</definedName>
    <definedName name="약대토목" localSheetId="19">#REF!</definedName>
    <definedName name="약대토목" localSheetId="14">#REF!</definedName>
    <definedName name="약대토목">#REF!</definedName>
    <definedName name="약대통신" localSheetId="11">#REF!</definedName>
    <definedName name="약대통신" localSheetId="12">#REF!</definedName>
    <definedName name="약대통신" localSheetId="10">#REF!</definedName>
    <definedName name="약대통신" localSheetId="19">#REF!</definedName>
    <definedName name="약대통신" localSheetId="14">#REF!</definedName>
    <definedName name="약대통신">#REF!</definedName>
    <definedName name="양수량" localSheetId="11">#REF!</definedName>
    <definedName name="양수량" localSheetId="19">#REF!</definedName>
    <definedName name="양수량" localSheetId="14">#REF!</definedName>
    <definedName name="양수량">#REF!</definedName>
    <definedName name="양승호" localSheetId="0" hidden="1">{"'도면'!$G$62:$H$63","'도면'!$G$62:$H$63"}</definedName>
    <definedName name="양승호" hidden="1">{"'도면'!$G$62:$H$63","'도면'!$G$62:$H$63"}</definedName>
    <definedName name="양식" localSheetId="11">#REF!</definedName>
    <definedName name="양식" localSheetId="19">#REF!</definedName>
    <definedName name="양식" localSheetId="14">#REF!</definedName>
    <definedName name="양식">#REF!</definedName>
    <definedName name="억이상" localSheetId="0" hidden="1">{#N/A,#N/A,FALSE,"2~8번"}</definedName>
    <definedName name="억이상" hidden="1">{#N/A,#N/A,FALSE,"2~8번"}</definedName>
    <definedName name="업체" localSheetId="11" hidden="1">#REF!</definedName>
    <definedName name="업체" localSheetId="19" hidden="1">#REF!</definedName>
    <definedName name="업체" localSheetId="14" hidden="1">#REF!</definedName>
    <definedName name="업체" hidden="1">#REF!</definedName>
    <definedName name="업체기성" localSheetId="11">#REF!</definedName>
    <definedName name="업체기성" localSheetId="19">#REF!</definedName>
    <definedName name="업체기성" localSheetId="14">#REF!</definedName>
    <definedName name="업체기성">#REF!</definedName>
    <definedName name="업체요건" localSheetId="0" hidden="1">{#N/A,#N/A,FALSE,"표지목차"}</definedName>
    <definedName name="업체요건" hidden="1">{#N/A,#N/A,FALSE,"표지목차"}</definedName>
    <definedName name="엉" localSheetId="0" hidden="1">{#N/A,#N/A,FALSE,"부대2"}</definedName>
    <definedName name="엉" hidden="1">{#N/A,#N/A,FALSE,"부대2"}</definedName>
    <definedName name="오수처리" localSheetId="0" hidden="1">{"'도면'!$G$62:$H$63","'도면'!$G$62:$H$63"}</definedName>
    <definedName name="오수처리" hidden="1">{"'도면'!$G$62:$H$63","'도면'!$G$62:$H$63"}</definedName>
    <definedName name="오수처리조공사" localSheetId="0" hidden="1">{"'도면'!$G$62:$H$63","'도면'!$G$62:$H$63"}</definedName>
    <definedName name="오수처리조공사" hidden="1">{"'도면'!$G$62:$H$63","'도면'!$G$62:$H$63"}</definedName>
    <definedName name="오주1호" localSheetId="11">#REF!</definedName>
    <definedName name="오주1호" localSheetId="19">#REF!</definedName>
    <definedName name="오주1호" localSheetId="14">#REF!</definedName>
    <definedName name="오주1호">#REF!</definedName>
    <definedName name="오주2호" localSheetId="11">#REF!</definedName>
    <definedName name="오주2호" localSheetId="19">#REF!</definedName>
    <definedName name="오주2호" localSheetId="14">#REF!</definedName>
    <definedName name="오주2호">#REF!</definedName>
    <definedName name="오주3호" localSheetId="11">#REF!</definedName>
    <definedName name="오주3호" localSheetId="19">#REF!</definedName>
    <definedName name="오주3호" localSheetId="14">#REF!</definedName>
    <definedName name="오주3호">#REF!</definedName>
    <definedName name="오주4호" localSheetId="11">#REF!</definedName>
    <definedName name="오주4호" localSheetId="19">#REF!</definedName>
    <definedName name="오주4호" localSheetId="14">#REF!</definedName>
    <definedName name="오주4호">#REF!</definedName>
    <definedName name="옳ㄴㅇㅎ.ㅇㅎ로" localSheetId="0" hidden="1">{#N/A,#N/A,FALSE,"배수2"}</definedName>
    <definedName name="옳ㄴㅇㅎ.ㅇㅎ로" hidden="1">{#N/A,#N/A,FALSE,"배수2"}</definedName>
    <definedName name="옹2되" localSheetId="11">#REF!</definedName>
    <definedName name="옹2되" localSheetId="19">#REF!</definedName>
    <definedName name="옹2되" localSheetId="14">#REF!</definedName>
    <definedName name="옹2되">#REF!</definedName>
    <definedName name="옹2부" localSheetId="11">#REF!</definedName>
    <definedName name="옹2부" localSheetId="19">#REF!</definedName>
    <definedName name="옹2부" localSheetId="14">#REF!</definedName>
    <definedName name="옹2부">#REF!</definedName>
    <definedName name="옹2블캡" localSheetId="11">#REF!</definedName>
    <definedName name="옹2블캡" localSheetId="19">#REF!</definedName>
    <definedName name="옹2블캡" localSheetId="14">#REF!</definedName>
    <definedName name="옹2블캡">#REF!</definedName>
    <definedName name="옹2블표" localSheetId="11">#REF!</definedName>
    <definedName name="옹2블표" localSheetId="19">#REF!</definedName>
    <definedName name="옹2블표" localSheetId="14">#REF!</definedName>
    <definedName name="옹2블표">#REF!</definedName>
    <definedName name="옹2상" localSheetId="11">#REF!</definedName>
    <definedName name="옹2상" localSheetId="19">#REF!</definedName>
    <definedName name="옹2상" localSheetId="14">#REF!</definedName>
    <definedName name="옹2상">#REF!</definedName>
    <definedName name="옹2속" localSheetId="11">#REF!</definedName>
    <definedName name="옹2속" localSheetId="19">#REF!</definedName>
    <definedName name="옹2속" localSheetId="14">#REF!</definedName>
    <definedName name="옹2속">#REF!</definedName>
    <definedName name="옹2잔" localSheetId="11">#REF!</definedName>
    <definedName name="옹2잔" localSheetId="19">#REF!</definedName>
    <definedName name="옹2잔" localSheetId="14">#REF!</definedName>
    <definedName name="옹2잔">#REF!</definedName>
    <definedName name="옹2잡" localSheetId="11">#REF!</definedName>
    <definedName name="옹2잡" localSheetId="19">#REF!</definedName>
    <definedName name="옹2잡" localSheetId="14">#REF!</definedName>
    <definedName name="옹2잡">#REF!</definedName>
    <definedName name="옹2지1" localSheetId="11">#REF!</definedName>
    <definedName name="옹2지1" localSheetId="19">#REF!</definedName>
    <definedName name="옹2지1" localSheetId="14">#REF!</definedName>
    <definedName name="옹2지1">#REF!</definedName>
    <definedName name="옹2지2" localSheetId="11">#REF!</definedName>
    <definedName name="옹2지2" localSheetId="19">#REF!</definedName>
    <definedName name="옹2지2" localSheetId="14">#REF!</definedName>
    <definedName name="옹2지2">#REF!</definedName>
    <definedName name="옹2지3" localSheetId="11">#REF!</definedName>
    <definedName name="옹2지3" localSheetId="19">#REF!</definedName>
    <definedName name="옹2지3" localSheetId="14">#REF!</definedName>
    <definedName name="옹2지3">#REF!</definedName>
    <definedName name="옹2터" localSheetId="11">#REF!</definedName>
    <definedName name="옹2터" localSheetId="19">#REF!</definedName>
    <definedName name="옹2터" localSheetId="14">#REF!</definedName>
    <definedName name="옹2터">#REF!</definedName>
    <definedName name="옹2합" localSheetId="11">#REF!</definedName>
    <definedName name="옹2합" localSheetId="19">#REF!</definedName>
    <definedName name="옹2합" localSheetId="14">#REF!</definedName>
    <definedName name="옹2합">#REF!</definedName>
    <definedName name="옹되" localSheetId="11">#REF!</definedName>
    <definedName name="옹되" localSheetId="19">#REF!</definedName>
    <definedName name="옹되" localSheetId="14">#REF!</definedName>
    <definedName name="옹되">#REF!</definedName>
    <definedName name="옹벽" localSheetId="11">#REF!</definedName>
    <definedName name="옹벽" localSheetId="19">#REF!</definedName>
    <definedName name="옹벽" localSheetId="14">#REF!</definedName>
    <definedName name="옹벽">#REF!</definedName>
    <definedName name="옹부" localSheetId="11">#REF!</definedName>
    <definedName name="옹부" localSheetId="19">#REF!</definedName>
    <definedName name="옹부" localSheetId="14">#REF!</definedName>
    <definedName name="옹부">#REF!</definedName>
    <definedName name="옹블캡" localSheetId="11">#REF!</definedName>
    <definedName name="옹블캡" localSheetId="19">#REF!</definedName>
    <definedName name="옹블캡" localSheetId="14">#REF!</definedName>
    <definedName name="옹블캡">#REF!</definedName>
    <definedName name="옹블표" localSheetId="11">#REF!</definedName>
    <definedName name="옹블표" localSheetId="19">#REF!</definedName>
    <definedName name="옹블표" localSheetId="14">#REF!</definedName>
    <definedName name="옹블표">#REF!</definedName>
    <definedName name="옹상" localSheetId="11">#REF!</definedName>
    <definedName name="옹상" localSheetId="19">#REF!</definedName>
    <definedName name="옹상" localSheetId="14">#REF!</definedName>
    <definedName name="옹상">#REF!</definedName>
    <definedName name="옹속" localSheetId="11">#REF!</definedName>
    <definedName name="옹속" localSheetId="19">#REF!</definedName>
    <definedName name="옹속" localSheetId="14">#REF!</definedName>
    <definedName name="옹속">#REF!</definedName>
    <definedName name="옹잔" localSheetId="11">#REF!</definedName>
    <definedName name="옹잔" localSheetId="19">#REF!</definedName>
    <definedName name="옹잔" localSheetId="14">#REF!</definedName>
    <definedName name="옹잔">#REF!</definedName>
    <definedName name="옹잡" localSheetId="11">#REF!</definedName>
    <definedName name="옹잡" localSheetId="19">#REF!</definedName>
    <definedName name="옹잡" localSheetId="14">#REF!</definedName>
    <definedName name="옹잡">#REF!</definedName>
    <definedName name="옹지1" localSheetId="11">#REF!</definedName>
    <definedName name="옹지1" localSheetId="19">#REF!</definedName>
    <definedName name="옹지1" localSheetId="14">#REF!</definedName>
    <definedName name="옹지1">#REF!</definedName>
    <definedName name="옹지2" localSheetId="11">#REF!</definedName>
    <definedName name="옹지2" localSheetId="19">#REF!</definedName>
    <definedName name="옹지2" localSheetId="14">#REF!</definedName>
    <definedName name="옹지2">#REF!</definedName>
    <definedName name="옹지3" localSheetId="11">#REF!</definedName>
    <definedName name="옹지3" localSheetId="19">#REF!</definedName>
    <definedName name="옹지3" localSheetId="14">#REF!</definedName>
    <definedName name="옹지3">#REF!</definedName>
    <definedName name="옹터" localSheetId="11">#REF!</definedName>
    <definedName name="옹터" localSheetId="19">#REF!</definedName>
    <definedName name="옹터" localSheetId="14">#REF!</definedName>
    <definedName name="옹터">#REF!</definedName>
    <definedName name="옹합" localSheetId="11">#REF!</definedName>
    <definedName name="옹합" localSheetId="19">#REF!</definedName>
    <definedName name="옹합" localSheetId="14">#REF!</definedName>
    <definedName name="옹합">#REF!</definedName>
    <definedName name="왕암내역" localSheetId="11">#REF!</definedName>
    <definedName name="왕암내역" localSheetId="19">#REF!</definedName>
    <definedName name="왕암내역" localSheetId="14">#REF!</definedName>
    <definedName name="왕암내역">#REF!</definedName>
    <definedName name="요동1호" localSheetId="11">#REF!</definedName>
    <definedName name="요동1호" localSheetId="19">#REF!</definedName>
    <definedName name="요동1호" localSheetId="14">#REF!</definedName>
    <definedName name="요동1호">#REF!</definedName>
    <definedName name="요동2호" localSheetId="11">#REF!</definedName>
    <definedName name="요동2호" localSheetId="19">#REF!</definedName>
    <definedName name="요동2호" localSheetId="14">#REF!</definedName>
    <definedName name="요동2호">#REF!</definedName>
    <definedName name="용" localSheetId="0" hidden="1">{#N/A,#N/A,FALSE,"구조1"}</definedName>
    <definedName name="용" hidden="1">{#N/A,#N/A,FALSE,"구조1"}</definedName>
    <definedName name="용마" localSheetId="11">BlankMacro1</definedName>
    <definedName name="용마" localSheetId="19">BlankMacro1</definedName>
    <definedName name="용마" localSheetId="14">BlankMacro1</definedName>
    <definedName name="용마" localSheetId="0">BlankMacro1</definedName>
    <definedName name="용마">BlankMacro1</definedName>
    <definedName name="용마1" localSheetId="11">BlankMacro1</definedName>
    <definedName name="용마1" localSheetId="19">BlankMacro1</definedName>
    <definedName name="용마1" localSheetId="14">BlankMacro1</definedName>
    <definedName name="용마1" localSheetId="0">BlankMacro1</definedName>
    <definedName name="용마1">BlankMacro1</definedName>
    <definedName name="우강공감율" localSheetId="11">#REF!</definedName>
    <definedName name="우강공감율" localSheetId="19">#REF!</definedName>
    <definedName name="우강공감율" localSheetId="14">#REF!</definedName>
    <definedName name="우강공감율">#REF!</definedName>
    <definedName name="우강기본율" localSheetId="11">#REF!</definedName>
    <definedName name="우강기본율" localSheetId="19">#REF!</definedName>
    <definedName name="우강기본율" localSheetId="14">#REF!</definedName>
    <definedName name="우강기본율">#REF!</definedName>
    <definedName name="우강사업율" localSheetId="11">#REF!</definedName>
    <definedName name="우강사업율" localSheetId="19">#REF!</definedName>
    <definedName name="우강사업율" localSheetId="14">#REF!</definedName>
    <definedName name="우강사업율">#REF!</definedName>
    <definedName name="우강세부율" localSheetId="11">#REF!</definedName>
    <definedName name="우강세부율" localSheetId="19">#REF!</definedName>
    <definedName name="우강세부율" localSheetId="14">#REF!</definedName>
    <definedName name="우강세부율">#REF!</definedName>
    <definedName name="우산" localSheetId="11">#REF!</definedName>
    <definedName name="우산" localSheetId="19">#REF!</definedName>
    <definedName name="우산" localSheetId="14">#REF!</definedName>
    <definedName name="우산">#REF!</definedName>
    <definedName name="우우" localSheetId="11">#REF!</definedName>
    <definedName name="우우" localSheetId="19">#REF!</definedName>
    <definedName name="우우" localSheetId="14">#REF!</definedName>
    <definedName name="우우">#REF!</definedName>
    <definedName name="운암" localSheetId="11">#REF!</definedName>
    <definedName name="운암" localSheetId="19">#REF!</definedName>
    <definedName name="운암" localSheetId="14">#REF!</definedName>
    <definedName name="운암">#REF!</definedName>
    <definedName name="운호1호" localSheetId="11">#REF!</definedName>
    <definedName name="운호1호" localSheetId="19">#REF!</definedName>
    <definedName name="운호1호" localSheetId="14">#REF!</definedName>
    <definedName name="운호1호">#REF!</definedName>
    <definedName name="운호2호" localSheetId="11">#REF!</definedName>
    <definedName name="운호2호" localSheetId="19">#REF!</definedName>
    <definedName name="운호2호" localSheetId="14">#REF!</definedName>
    <definedName name="운호2호">#REF!</definedName>
    <definedName name="운호3호" localSheetId="11">#REF!</definedName>
    <definedName name="운호3호" localSheetId="19">#REF!</definedName>
    <definedName name="운호3호" localSheetId="14">#REF!</definedName>
    <definedName name="운호3호">#REF!</definedName>
    <definedName name="울산프랜지" localSheetId="11">#REF!</definedName>
    <definedName name="울산프랜지" localSheetId="19">#REF!</definedName>
    <definedName name="울산프랜지" localSheetId="14">#REF!</definedName>
    <definedName name="울산프랜지">#REF!</definedName>
    <definedName name="원" localSheetId="11">#REF!</definedName>
    <definedName name="원" localSheetId="19">#REF!</definedName>
    <definedName name="원" localSheetId="14">#REF!</definedName>
    <definedName name="원">#REF!</definedName>
    <definedName name="원_가_계_산_서" localSheetId="11">#REF!</definedName>
    <definedName name="원_가_계_산_서" localSheetId="19">#REF!</definedName>
    <definedName name="원_가_계_산_서" localSheetId="14">#REF!</definedName>
    <definedName name="원_가_계_산_서">#REF!</definedName>
    <definedName name="원가" localSheetId="0" hidden="1">{#N/A,#N/A,FALSE,"운반시간"}</definedName>
    <definedName name="원가" hidden="1">{#N/A,#N/A,FALSE,"운반시간"}</definedName>
    <definedName name="원가계산명" localSheetId="11">#REF!</definedName>
    <definedName name="원가계산명" localSheetId="19">#REF!</definedName>
    <definedName name="원가계산명" localSheetId="14">#REF!</definedName>
    <definedName name="원가계산명">#REF!</definedName>
    <definedName name="원운1호" localSheetId="11">#REF!</definedName>
    <definedName name="원운1호" localSheetId="19">#REF!</definedName>
    <definedName name="원운1호" localSheetId="14">#REF!</definedName>
    <definedName name="원운1호">#REF!</definedName>
    <definedName name="원운2호" localSheetId="11">#REF!</definedName>
    <definedName name="원운2호" localSheetId="19">#REF!</definedName>
    <definedName name="원운2호" localSheetId="14">#REF!</definedName>
    <definedName name="원운2호">#REF!</definedName>
    <definedName name="위치">#N/A</definedName>
    <definedName name="유량" localSheetId="11">#REF!</definedName>
    <definedName name="유량" localSheetId="19">#REF!</definedName>
    <definedName name="유량" localSheetId="14">#REF!</definedName>
    <definedName name="유량">#REF!</definedName>
    <definedName name="육" localSheetId="11">#REF!</definedName>
    <definedName name="육" localSheetId="19">#REF!</definedName>
    <definedName name="육" localSheetId="14">#REF!</definedName>
    <definedName name="육">#REF!</definedName>
    <definedName name="육리1호" localSheetId="11">#REF!</definedName>
    <definedName name="육리1호" localSheetId="19">#REF!</definedName>
    <definedName name="육리1호" localSheetId="14">#REF!</definedName>
    <definedName name="육리1호">#REF!</definedName>
    <definedName name="육리2호" localSheetId="11">#REF!</definedName>
    <definedName name="육리2호" localSheetId="19">#REF!</definedName>
    <definedName name="육리2호" localSheetId="14">#REF!</definedName>
    <definedName name="육리2호">#REF!</definedName>
    <definedName name="융" localSheetId="0" hidden="1">{#N/A,#N/A,FALSE,"현장 NCR 분석";#N/A,#N/A,FALSE,"현장품질감사";#N/A,#N/A,FALSE,"현장품질감사"}</definedName>
    <definedName name="융" hidden="1">{#N/A,#N/A,FALSE,"현장 NCR 분석";#N/A,#N/A,FALSE,"현장품질감사";#N/A,#N/A,FALSE,"현장품질감사"}</definedName>
    <definedName name="은산1호" localSheetId="11">#REF!</definedName>
    <definedName name="은산1호" localSheetId="19">#REF!</definedName>
    <definedName name="은산1호" localSheetId="14">#REF!</definedName>
    <definedName name="은산1호">#REF!</definedName>
    <definedName name="은산2호" localSheetId="11">#REF!</definedName>
    <definedName name="은산2호" localSheetId="19">#REF!</definedName>
    <definedName name="은산2호" localSheetId="14">#REF!</definedName>
    <definedName name="은산2호">#REF!</definedName>
    <definedName name="은산3호" localSheetId="11">#REF!</definedName>
    <definedName name="은산3호" localSheetId="19">#REF!</definedName>
    <definedName name="은산3호" localSheetId="14">#REF!</definedName>
    <definedName name="은산3호">#REF!</definedName>
    <definedName name="은산4호" localSheetId="11">#REF!</definedName>
    <definedName name="은산4호" localSheetId="19">#REF!</definedName>
    <definedName name="은산4호" localSheetId="14">#REF!</definedName>
    <definedName name="은산4호">#REF!</definedName>
    <definedName name="을" localSheetId="11">#REF!</definedName>
    <definedName name="을" localSheetId="19">#REF!</definedName>
    <definedName name="을" localSheetId="14">#REF!</definedName>
    <definedName name="을">#REF!</definedName>
    <definedName name="을지양식" localSheetId="11">#REF!</definedName>
    <definedName name="을지양식" localSheetId="19">#REF!</definedName>
    <definedName name="을지양식" localSheetId="14">#REF!</definedName>
    <definedName name="을지양식">#REF!</definedName>
    <definedName name="의" localSheetId="0" hidden="1">{#N/A,#N/A,FALSE,"운반시간"}</definedName>
    <definedName name="의" hidden="1">{#N/A,#N/A,FALSE,"운반시간"}</definedName>
    <definedName name="이" localSheetId="11">#REF!</definedName>
    <definedName name="이" localSheetId="19">#REF!</definedName>
    <definedName name="이" localSheetId="14">#REF!</definedName>
    <definedName name="이">#REF!</definedName>
    <definedName name="이공구가설비" localSheetId="11">#REF!</definedName>
    <definedName name="이공구가설비" localSheetId="19">#REF!</definedName>
    <definedName name="이공구가설비" localSheetId="14">#REF!</definedName>
    <definedName name="이공구가설비">#REF!</definedName>
    <definedName name="이공구간접노무비" localSheetId="11">#REF!</definedName>
    <definedName name="이공구간접노무비" localSheetId="19">#REF!</definedName>
    <definedName name="이공구간접노무비" localSheetId="14">#REF!</definedName>
    <definedName name="이공구간접노무비">#REF!</definedName>
    <definedName name="이공구공사원가" localSheetId="11">#REF!</definedName>
    <definedName name="이공구공사원가" localSheetId="19">#REF!</definedName>
    <definedName name="이공구공사원가" localSheetId="14">#REF!</definedName>
    <definedName name="이공구공사원가">#REF!</definedName>
    <definedName name="이공구기타경비" localSheetId="11">#REF!</definedName>
    <definedName name="이공구기타경비" localSheetId="19">#REF!</definedName>
    <definedName name="이공구기타경비" localSheetId="14">#REF!</definedName>
    <definedName name="이공구기타경비">#REF!</definedName>
    <definedName name="이공구산재보험료" localSheetId="11">#REF!</definedName>
    <definedName name="이공구산재보험료" localSheetId="19">#REF!</definedName>
    <definedName name="이공구산재보험료" localSheetId="14">#REF!</definedName>
    <definedName name="이공구산재보험료">#REF!</definedName>
    <definedName name="이공구안전관리비" localSheetId="11">#REF!</definedName>
    <definedName name="이공구안전관리비" localSheetId="19">#REF!</definedName>
    <definedName name="이공구안전관리비" localSheetId="14">#REF!</definedName>
    <definedName name="이공구안전관리비">#REF!</definedName>
    <definedName name="이공구이윤" localSheetId="11">#REF!</definedName>
    <definedName name="이공구이윤" localSheetId="19">#REF!</definedName>
    <definedName name="이공구이윤" localSheetId="14">#REF!</definedName>
    <definedName name="이공구이윤">#REF!</definedName>
    <definedName name="이공구일반관리비" localSheetId="11">#REF!</definedName>
    <definedName name="이공구일반관리비" localSheetId="19">#REF!</definedName>
    <definedName name="이공구일반관리비" localSheetId="14">#REF!</definedName>
    <definedName name="이공구일반관리비">#REF!</definedName>
    <definedName name="이런" localSheetId="11">BlankMacro1</definedName>
    <definedName name="이런" localSheetId="19">BlankMacro1</definedName>
    <definedName name="이런" localSheetId="14">BlankMacro1</definedName>
    <definedName name="이런" localSheetId="0">BlankMacro1</definedName>
    <definedName name="이런">BlankMacro1</definedName>
    <definedName name="이런1" localSheetId="11">BlankMacro1</definedName>
    <definedName name="이런1" localSheetId="19">BlankMacro1</definedName>
    <definedName name="이런1" localSheetId="14">BlankMacro1</definedName>
    <definedName name="이런1" localSheetId="0">BlankMacro1</definedName>
    <definedName name="이런1">BlankMacro1</definedName>
    <definedName name="이름충돌" localSheetId="0" hidden="1">{"'도면'!$G$62:$H$63","'도면'!$G$62:$H$63"}</definedName>
    <definedName name="이름충돌" hidden="1">{"'도면'!$G$62:$H$63","'도면'!$G$62:$H$63"}</definedName>
    <definedName name="이삼" localSheetId="11">#REF!</definedName>
    <definedName name="이삼" localSheetId="19">#REF!</definedName>
    <definedName name="이삼" localSheetId="14">#REF!</definedName>
    <definedName name="이삼">#REF!</definedName>
    <definedName name="이식" localSheetId="11">#REF!</definedName>
    <definedName name="이식" localSheetId="19">#REF!</definedName>
    <definedName name="이식" localSheetId="14">#REF!</definedName>
    <definedName name="이식">#REF!</definedName>
    <definedName name="이윤" localSheetId="11">#REF!</definedName>
    <definedName name="이윤" localSheetId="12">#REF!</definedName>
    <definedName name="이윤" localSheetId="10">#REF!</definedName>
    <definedName name="이윤" localSheetId="19">#REF!</definedName>
    <definedName name="이윤" localSheetId="14">#REF!</definedName>
    <definedName name="이윤" localSheetId="13">#REF!</definedName>
    <definedName name="이윤">#REF!</definedName>
    <definedName name="이윤요율" localSheetId="11">#REF!</definedName>
    <definedName name="이윤요율" localSheetId="19">#REF!</definedName>
    <definedName name="이윤요율" localSheetId="14">#REF!</definedName>
    <definedName name="이윤요율">#REF!</definedName>
    <definedName name="이윤표" localSheetId="11">#REF!</definedName>
    <definedName name="이윤표" localSheetId="19">#REF!</definedName>
    <definedName name="이윤표" localSheetId="14">#REF!</definedName>
    <definedName name="이윤표">#REF!</definedName>
    <definedName name="이토_배관물량" localSheetId="11">#REF!</definedName>
    <definedName name="이토_배관물량" localSheetId="19">#REF!</definedName>
    <definedName name="이토_배관물량" localSheetId="14">#REF!</definedName>
    <definedName name="이토_배관물량">#REF!</definedName>
    <definedName name="이토변실" localSheetId="11">#REF!</definedName>
    <definedName name="이토변실" localSheetId="19">#REF!</definedName>
    <definedName name="이토변실" localSheetId="14">#REF!</definedName>
    <definedName name="이토변실">#REF!</definedName>
    <definedName name="이학주" localSheetId="0" hidden="1">{"'도면'!$G$62:$H$63","'도면'!$G$62:$H$63"}</definedName>
    <definedName name="이학주" hidden="1">{"'도면'!$G$62:$H$63","'도면'!$G$62:$H$63"}</definedName>
    <definedName name="이학주2" localSheetId="0" hidden="1">{"'도면'!$G$62:$H$63","'도면'!$G$62:$H$63"}</definedName>
    <definedName name="이학주2" hidden="1">{"'도면'!$G$62:$H$63","'도면'!$G$62:$H$63"}</definedName>
    <definedName name="이학주A" localSheetId="0" hidden="1">{"'도면'!$G$62:$H$63","'도면'!$G$62:$H$63"}</definedName>
    <definedName name="이학주A" hidden="1">{"'도면'!$G$62:$H$63","'도면'!$G$62:$H$63"}</definedName>
    <definedName name="이현구" localSheetId="11">#REF!</definedName>
    <definedName name="이현구" localSheetId="19">#REF!</definedName>
    <definedName name="이현구" localSheetId="14">#REF!</definedName>
    <definedName name="이현구">#REF!</definedName>
    <definedName name="인공" localSheetId="11">#REF!</definedName>
    <definedName name="인공" localSheetId="19">#REF!</definedName>
    <definedName name="인공" localSheetId="14">#REF!</definedName>
    <definedName name="인공">#REF!</definedName>
    <definedName name="인부" localSheetId="11">#REF!</definedName>
    <definedName name="인부" localSheetId="19">#REF!</definedName>
    <definedName name="인부" localSheetId="14">#REF!</definedName>
    <definedName name="인부">#REF!</definedName>
    <definedName name="인쇄" localSheetId="0" hidden="1">{"'소요인력'!$A$1:$E$12"}</definedName>
    <definedName name="인쇄" hidden="1">{"'소요인력'!$A$1:$E$12"}</definedName>
    <definedName name="인쇄비1" localSheetId="0" hidden="1">{"'소요인력'!$A$1:$E$12"}</definedName>
    <definedName name="인쇄비1" hidden="1">{"'소요인력'!$A$1:$E$12"}</definedName>
    <definedName name="인원" localSheetId="11">#REF!</definedName>
    <definedName name="인원" localSheetId="19">#REF!</definedName>
    <definedName name="인원" localSheetId="14">#REF!</definedName>
    <definedName name="인원">#REF!</definedName>
    <definedName name="인입공사비" localSheetId="11">#REF!</definedName>
    <definedName name="인입공사비" localSheetId="19">#REF!</definedName>
    <definedName name="인입공사비" localSheetId="14">#REF!</definedName>
    <definedName name="인입공사비">#REF!</definedName>
    <definedName name="일공구직영비" localSheetId="11">#REF!</definedName>
    <definedName name="일공구직영비" localSheetId="19">#REF!</definedName>
    <definedName name="일공구직영비" localSheetId="14">#REF!</definedName>
    <definedName name="일공구직영비">#REF!</definedName>
    <definedName name="일반" localSheetId="11">#REF!</definedName>
    <definedName name="일반" localSheetId="12">#REF!</definedName>
    <definedName name="일반" localSheetId="10">#REF!</definedName>
    <definedName name="일반" localSheetId="19">#REF!</definedName>
    <definedName name="일반" localSheetId="13">#REF!</definedName>
    <definedName name="일반">#REF!</definedName>
    <definedName name="일반관리비" localSheetId="11">#REF!</definedName>
    <definedName name="일반관리비" localSheetId="19">#REF!</definedName>
    <definedName name="일반관리비" localSheetId="14">#REF!</definedName>
    <definedName name="일반관리비">#REF!</definedName>
    <definedName name="일반관리비요율" localSheetId="11">#REF!</definedName>
    <definedName name="일반관리비요율" localSheetId="19">#REF!</definedName>
    <definedName name="일반관리비요율" localSheetId="14">#REF!</definedName>
    <definedName name="일반관리비요율">#REF!</definedName>
    <definedName name="일반관리비율" localSheetId="11">#REF!</definedName>
    <definedName name="일반관리비율" localSheetId="19">#REF!</definedName>
    <definedName name="일반관리비율" localSheetId="14">#REF!</definedName>
    <definedName name="일반관리비율">#REF!</definedName>
    <definedName name="일반관리비표" localSheetId="11">#REF!</definedName>
    <definedName name="일반관리비표" localSheetId="19">#REF!</definedName>
    <definedName name="일반관리비표" localSheetId="14">#REF!</definedName>
    <definedName name="일반관리비표">#REF!</definedName>
    <definedName name="일수" localSheetId="11">#REF!</definedName>
    <definedName name="일수" localSheetId="12">#REF!</definedName>
    <definedName name="일수" localSheetId="19">#REF!</definedName>
    <definedName name="일수">#REF!</definedName>
    <definedName name="일위" localSheetId="11">#REF!,#REF!</definedName>
    <definedName name="일위" localSheetId="19">#REF!,#REF!</definedName>
    <definedName name="일위" localSheetId="14">#REF!,#REF!</definedName>
    <definedName name="일위">#REF!,#REF!</definedName>
    <definedName name="일위대가" localSheetId="11">#REF!</definedName>
    <definedName name="일위대가" localSheetId="19">#REF!</definedName>
    <definedName name="일위대가" localSheetId="14">#REF!</definedName>
    <definedName name="일위대가">#REF!</definedName>
    <definedName name="일위대가폼" localSheetId="11">#REF!</definedName>
    <definedName name="일위대가폼" localSheetId="19">#REF!</definedName>
    <definedName name="일위대가폼" localSheetId="14">#REF!</definedName>
    <definedName name="일위대가폼">#REF!</definedName>
    <definedName name="일위목록" localSheetId="11">#REF!</definedName>
    <definedName name="일위목록" localSheetId="19">#REF!</definedName>
    <definedName name="일위목록" localSheetId="14">#REF!</definedName>
    <definedName name="일위목록">#REF!</definedName>
    <definedName name="일위호표" localSheetId="11">#REF!</definedName>
    <definedName name="일위호표" localSheetId="19">#REF!</definedName>
    <definedName name="일위호표" localSheetId="14">#REF!</definedName>
    <definedName name="일위호표">#REF!</definedName>
    <definedName name="임상건축" localSheetId="11">#REF!</definedName>
    <definedName name="임상건축" localSheetId="12">#REF!</definedName>
    <definedName name="임상건축" localSheetId="10">#REF!</definedName>
    <definedName name="임상건축" localSheetId="19">#REF!</definedName>
    <definedName name="임상건축" localSheetId="14">#REF!</definedName>
    <definedName name="임상건축" localSheetId="13">#REF!</definedName>
    <definedName name="임상건축">#REF!</definedName>
    <definedName name="임상기계" localSheetId="11">#REF!</definedName>
    <definedName name="임상기계" localSheetId="12">#REF!</definedName>
    <definedName name="임상기계" localSheetId="10">#REF!</definedName>
    <definedName name="임상기계" localSheetId="19">#REF!</definedName>
    <definedName name="임상기계" localSheetId="14">#REF!</definedName>
    <definedName name="임상기계" localSheetId="13">#REF!</definedName>
    <definedName name="임상기계">#REF!</definedName>
    <definedName name="임상소방" localSheetId="11">#REF!</definedName>
    <definedName name="임상소방" localSheetId="12">#REF!</definedName>
    <definedName name="임상소방" localSheetId="10">#REF!</definedName>
    <definedName name="임상소방" localSheetId="19">#REF!</definedName>
    <definedName name="임상소방" localSheetId="14">#REF!</definedName>
    <definedName name="임상소방">#REF!</definedName>
    <definedName name="임상전기" localSheetId="11">#REF!</definedName>
    <definedName name="임상전기" localSheetId="12">#REF!</definedName>
    <definedName name="임상전기" localSheetId="10">#REF!</definedName>
    <definedName name="임상전기" localSheetId="19">#REF!</definedName>
    <definedName name="임상전기" localSheetId="14">#REF!</definedName>
    <definedName name="임상전기">#REF!</definedName>
    <definedName name="임상조경" localSheetId="11">#REF!</definedName>
    <definedName name="임상조경" localSheetId="12">#REF!</definedName>
    <definedName name="임상조경" localSheetId="10">#REF!</definedName>
    <definedName name="임상조경" localSheetId="19">#REF!</definedName>
    <definedName name="임상조경" localSheetId="14">#REF!</definedName>
    <definedName name="임상조경">#REF!</definedName>
    <definedName name="임상토목" localSheetId="11">#REF!</definedName>
    <definedName name="임상토목" localSheetId="12">#REF!</definedName>
    <definedName name="임상토목" localSheetId="10">#REF!</definedName>
    <definedName name="임상토목" localSheetId="19">#REF!</definedName>
    <definedName name="임상토목" localSheetId="14">#REF!</definedName>
    <definedName name="임상토목">#REF!</definedName>
    <definedName name="임상통신" localSheetId="11">#REF!</definedName>
    <definedName name="임상통신" localSheetId="12">#REF!</definedName>
    <definedName name="임상통신" localSheetId="10">#REF!</definedName>
    <definedName name="임상통신" localSheetId="19">#REF!</definedName>
    <definedName name="임상통신" localSheetId="14">#REF!</definedName>
    <definedName name="임상통신">#REF!</definedName>
    <definedName name="임직" localSheetId="11">#REF!</definedName>
    <definedName name="임직" localSheetId="19">#REF!</definedName>
    <definedName name="임직" localSheetId="14">#REF!</definedName>
    <definedName name="임직">#REF!</definedName>
    <definedName name="입력란" localSheetId="11">#REF!</definedName>
    <definedName name="입력란" localSheetId="19">#REF!</definedName>
    <definedName name="입력란" localSheetId="14">#REF!</definedName>
    <definedName name="입력란">#REF!</definedName>
    <definedName name="입력선택" localSheetId="11">#REF!</definedName>
    <definedName name="입력선택" localSheetId="19">#REF!</definedName>
    <definedName name="입력선택" localSheetId="14">#REF!</definedName>
    <definedName name="입력선택">#REF!</definedName>
    <definedName name="입력전체" localSheetId="11">#REF!</definedName>
    <definedName name="입력전체" localSheetId="19">#REF!</definedName>
    <definedName name="입력전체" localSheetId="14">#REF!</definedName>
    <definedName name="입력전체">#REF!</definedName>
    <definedName name="입안1호" localSheetId="11">#REF!</definedName>
    <definedName name="입안1호" localSheetId="19">#REF!</definedName>
    <definedName name="입안1호" localSheetId="14">#REF!</definedName>
    <definedName name="입안1호">#REF!</definedName>
    <definedName name="입안2호" localSheetId="11">#REF!</definedName>
    <definedName name="입안2호" localSheetId="19">#REF!</definedName>
    <definedName name="입안2호" localSheetId="14">#REF!</definedName>
    <definedName name="입안2호">#REF!</definedName>
    <definedName name="입안3호" localSheetId="11">#REF!</definedName>
    <definedName name="입안3호" localSheetId="19">#REF!</definedName>
    <definedName name="입안3호" localSheetId="14">#REF!</definedName>
    <definedName name="입안3호">#REF!</definedName>
    <definedName name="입안4호" localSheetId="11">#REF!</definedName>
    <definedName name="입안4호" localSheetId="19">#REF!</definedName>
    <definedName name="입안4호" localSheetId="14">#REF!</definedName>
    <definedName name="입안4호">#REF!</definedName>
    <definedName name="입안기존2" localSheetId="11">#REF!</definedName>
    <definedName name="입안기존2" localSheetId="19">#REF!</definedName>
    <definedName name="입안기존2" localSheetId="14">#REF!</definedName>
    <definedName name="입안기존2">#REF!</definedName>
    <definedName name="ㅈ" localSheetId="0" hidden="1">{#N/A,#N/A,FALSE,"전력간선"}</definedName>
    <definedName name="ㅈ" hidden="1">{#N/A,#N/A,FALSE,"전력간선"}</definedName>
    <definedName name="ㅈ4" localSheetId="0" hidden="1">{#N/A,#N/A,FALSE,"현장 NCR 분석";#N/A,#N/A,FALSE,"현장품질감사";#N/A,#N/A,FALSE,"현장품질감사"}</definedName>
    <definedName name="ㅈ4" hidden="1">{#N/A,#N/A,FALSE,"현장 NCR 분석";#N/A,#N/A,FALSE,"현장품질감사";#N/A,#N/A,FALSE,"현장품질감사"}</definedName>
    <definedName name="ㅈㄷㄻㅇㄹ" localSheetId="11" hidden="1">#REF!</definedName>
    <definedName name="ㅈㄷㄻㅇㄹ" localSheetId="19" hidden="1">#REF!</definedName>
    <definedName name="ㅈㄷㄻㅇㄹ" localSheetId="14" hidden="1">#REF!</definedName>
    <definedName name="ㅈㄷㄻㅇㄹ" hidden="1">#REF!</definedName>
    <definedName name="ㅈㄷㄻㅈ" localSheetId="11" hidden="1">#REF!</definedName>
    <definedName name="ㅈㄷㄻㅈ" localSheetId="19" hidden="1">#REF!</definedName>
    <definedName name="ㅈㄷㄻㅈ" localSheetId="14" hidden="1">#REF!</definedName>
    <definedName name="ㅈㄷㄻㅈ" hidden="1">#REF!</definedName>
    <definedName name="ㅈㅈ" localSheetId="11">BlankMacro1</definedName>
    <definedName name="ㅈㅈ" localSheetId="19">BlankMacro1</definedName>
    <definedName name="ㅈㅈ" localSheetId="14">BlankMacro1</definedName>
    <definedName name="ㅈㅈ" localSheetId="0">BlankMacro1</definedName>
    <definedName name="ㅈㅈ">BlankMacro1</definedName>
    <definedName name="ㅈㅈㅈㅈㅈ" localSheetId="0" hidden="1">{"'중기작업1'!$A$1:$V$18"}</definedName>
    <definedName name="ㅈㅈㅈㅈㅈ" hidden="1">{"'중기작업1'!$A$1:$V$18"}</definedName>
    <definedName name="자_트" localSheetId="11">#REF!</definedName>
    <definedName name="자_트" localSheetId="19">#REF!</definedName>
    <definedName name="자_트" localSheetId="14">#REF!</definedName>
    <definedName name="자_트">#REF!</definedName>
    <definedName name="자3" localSheetId="11">BlankMacro1</definedName>
    <definedName name="자3" localSheetId="19">BlankMacro1</definedName>
    <definedName name="자3" localSheetId="14">BlankMacro1</definedName>
    <definedName name="자3" localSheetId="0">BlankMacro1</definedName>
    <definedName name="자3">BlankMacro1</definedName>
    <definedName name="자4" localSheetId="11">BlankMacro1</definedName>
    <definedName name="자4" localSheetId="19">BlankMacro1</definedName>
    <definedName name="자4" localSheetId="14">BlankMacro1</definedName>
    <definedName name="자4" localSheetId="0">BlankMacro1</definedName>
    <definedName name="자4">BlankMacro1</definedName>
    <definedName name="자문비" localSheetId="0" hidden="1">{"'소요인력'!$A$1:$E$12"}</definedName>
    <definedName name="자문비" hidden="1">{"'소요인력'!$A$1:$E$12"}</definedName>
    <definedName name="자연수위" localSheetId="11">#REF!</definedName>
    <definedName name="자연수위" localSheetId="19">#REF!</definedName>
    <definedName name="자연수위" localSheetId="14">#REF!</definedName>
    <definedName name="자연수위">#REF!</definedName>
    <definedName name="자재" localSheetId="11">#REF!</definedName>
    <definedName name="자재" localSheetId="19">#REF!</definedName>
    <definedName name="자재" localSheetId="14">#REF!</definedName>
    <definedName name="자재">#REF!</definedName>
    <definedName name="자재단가근거" localSheetId="11" hidden="1">#REF!</definedName>
    <definedName name="자재단가근거" localSheetId="19" hidden="1">#REF!</definedName>
    <definedName name="자재단가근거" localSheetId="14" hidden="1">#REF!</definedName>
    <definedName name="자재단가근거" hidden="1">#REF!</definedName>
    <definedName name="작업부산물" localSheetId="11">#REF!</definedName>
    <definedName name="작업부산물" localSheetId="12">#REF!</definedName>
    <definedName name="작업부산물" localSheetId="10">#REF!</definedName>
    <definedName name="작업부산물" localSheetId="19">#REF!</definedName>
    <definedName name="작업부산물" localSheetId="14">#REF!</definedName>
    <definedName name="작업부산물" localSheetId="13">#REF!</definedName>
    <definedName name="작업부산물">#REF!</definedName>
    <definedName name="잠관" localSheetId="0" hidden="1">{"'중기작업1'!$A$1:$V$18"}</definedName>
    <definedName name="잠관" hidden="1">{"'중기작업1'!$A$1:$V$18"}</definedName>
    <definedName name="잡자재비" localSheetId="11">#REF!</definedName>
    <definedName name="잡자재비" localSheetId="19">#REF!</definedName>
    <definedName name="잡자재비" localSheetId="14">#REF!</definedName>
    <definedName name="잡자재비">#REF!</definedName>
    <definedName name="장산1" localSheetId="11">#REF!</definedName>
    <definedName name="장산1" localSheetId="19">#REF!</definedName>
    <definedName name="장산1" localSheetId="14">#REF!</definedName>
    <definedName name="장산1">#REF!</definedName>
    <definedName name="장산2" localSheetId="11">#REF!</definedName>
    <definedName name="장산2" localSheetId="19">#REF!</definedName>
    <definedName name="장산2" localSheetId="14">#REF!</definedName>
    <definedName name="장산2">#REF!</definedName>
    <definedName name="장산3" localSheetId="11">#REF!</definedName>
    <definedName name="장산3" localSheetId="19">#REF!</definedName>
    <definedName name="장산3" localSheetId="14">#REF!</definedName>
    <definedName name="장산3">#REF!</definedName>
    <definedName name="장산교" localSheetId="11">#REF!</definedName>
    <definedName name="장산교" localSheetId="19">#REF!</definedName>
    <definedName name="장산교" localSheetId="14">#REF!</definedName>
    <definedName name="장산교">#REF!</definedName>
    <definedName name="장춘" localSheetId="11">#REF!</definedName>
    <definedName name="장춘" localSheetId="19">#REF!</definedName>
    <definedName name="장춘" localSheetId="14">#REF!</definedName>
    <definedName name="장춘">#REF!</definedName>
    <definedName name="재료" localSheetId="11">#REF!</definedName>
    <definedName name="재료" localSheetId="19">#REF!</definedName>
    <definedName name="재료" localSheetId="14">#REF!</definedName>
    <definedName name="재료">#REF!</definedName>
    <definedName name="재료비" localSheetId="11">#REF!</definedName>
    <definedName name="재료비" localSheetId="12">#REF!</definedName>
    <definedName name="재료비" localSheetId="10">#REF!</definedName>
    <definedName name="재료비" localSheetId="19">#REF!</definedName>
    <definedName name="재료비" localSheetId="14">#REF!</definedName>
    <definedName name="재료비" localSheetId="13">#REF!</definedName>
    <definedName name="재료비">#REF!</definedName>
    <definedName name="재료비요율" localSheetId="11">#REF!</definedName>
    <definedName name="재료비요율" localSheetId="19">#REF!</definedName>
    <definedName name="재료비요율" localSheetId="14">#REF!</definedName>
    <definedName name="재료비요율">#REF!</definedName>
    <definedName name="재료산출" localSheetId="0" hidden="1">{"'중기작업1'!$A$1:$V$18"}</definedName>
    <definedName name="재료산출" hidden="1">{"'중기작업1'!$A$1:$V$18"}</definedName>
    <definedName name="재료총집계표" localSheetId="0" hidden="1">{"'중기작업1'!$A$1:$V$18"}</definedName>
    <definedName name="재료총집계표" hidden="1">{"'중기작업1'!$A$1:$V$18"}</definedName>
    <definedName name="쟝" localSheetId="0" hidden="1">{#N/A,#N/A,FALSE,"이정표"}</definedName>
    <definedName name="쟝" hidden="1">{#N/A,#N/A,FALSE,"이정표"}</definedName>
    <definedName name="저격2" localSheetId="11">#REF!</definedName>
    <definedName name="저격2" localSheetId="19">#REF!</definedName>
    <definedName name="저격2" localSheetId="14">#REF!</definedName>
    <definedName name="저격2">#REF!</definedName>
    <definedName name="저수조만수위" localSheetId="11">#REF!</definedName>
    <definedName name="저수조만수위" localSheetId="19">#REF!</definedName>
    <definedName name="저수조만수위" localSheetId="14">#REF!</definedName>
    <definedName name="저수조만수위">#REF!</definedName>
    <definedName name="적용" localSheetId="11">#REF!</definedName>
    <definedName name="적용" localSheetId="19">#REF!</definedName>
    <definedName name="적용" localSheetId="14">#REF!</definedName>
    <definedName name="적용">#REF!</definedName>
    <definedName name="전도" localSheetId="11">#REF!</definedName>
    <definedName name="전도" localSheetId="19">#REF!</definedName>
    <definedName name="전도" localSheetId="14">#REF!</definedName>
    <definedName name="전도">#REF!</definedName>
    <definedName name="전도금" localSheetId="11">#REF!</definedName>
    <definedName name="전도금" localSheetId="19">#REF!</definedName>
    <definedName name="전도금" localSheetId="14">#REF!</definedName>
    <definedName name="전도금">#REF!</definedName>
    <definedName name="전도금2" localSheetId="11">#REF!</definedName>
    <definedName name="전도금2" localSheetId="19">#REF!</definedName>
    <definedName name="전도금2" localSheetId="14">#REF!</definedName>
    <definedName name="전도금2">#REF!</definedName>
    <definedName name="전동기용량" localSheetId="11">#REF!</definedName>
    <definedName name="전동기용량" localSheetId="19">#REF!</definedName>
    <definedName name="전동기용량" localSheetId="14">#REF!</definedName>
    <definedName name="전동기용량">#REF!</definedName>
    <definedName name="전등">#N/A</definedName>
    <definedName name="전등설비">#N/A</definedName>
    <definedName name="전력" localSheetId="11">#REF!</definedName>
    <definedName name="전력" localSheetId="12">#REF!</definedName>
    <definedName name="전력" localSheetId="10">#REF!</definedName>
    <definedName name="전력" localSheetId="19">#REF!</definedName>
    <definedName name="전력" localSheetId="13">#REF!</definedName>
    <definedName name="전력">#REF!</definedName>
    <definedName name="전선관부속품비" localSheetId="11">#REF!</definedName>
    <definedName name="전선관부속품비" localSheetId="19">#REF!</definedName>
    <definedName name="전선관부속품비" localSheetId="14">#REF!</definedName>
    <definedName name="전선관부속품비">#REF!</definedName>
    <definedName name="전영희" localSheetId="0" hidden="1">{#N/A,#N/A,FALSE,"골재소요량";#N/A,#N/A,FALSE,"골재소요량"}</definedName>
    <definedName name="전영희" hidden="1">{#N/A,#N/A,FALSE,"골재소요량";#N/A,#N/A,FALSE,"골재소요량"}</definedName>
    <definedName name="전장" localSheetId="11">#REF!</definedName>
    <definedName name="전장" localSheetId="19">#REF!</definedName>
    <definedName name="전장" localSheetId="14">#REF!</definedName>
    <definedName name="전장">#REF!</definedName>
    <definedName name="정" localSheetId="0" hidden="1">{"'도면'!$G$62:$H$63","'도면'!$G$62:$H$63"}</definedName>
    <definedName name="정" hidden="1">{"'도면'!$G$62:$H$63","'도면'!$G$62:$H$63"}</definedName>
    <definedName name="정문" localSheetId="11">#REF!</definedName>
    <definedName name="정문" localSheetId="12">#REF!</definedName>
    <definedName name="정문" localSheetId="10">#REF!</definedName>
    <definedName name="정문" localSheetId="19">#REF!</definedName>
    <definedName name="정문" localSheetId="14">#REF!</definedName>
    <definedName name="정문" localSheetId="13">#REF!</definedName>
    <definedName name="정문">#REF!</definedName>
    <definedName name="정보처리1급" localSheetId="11">#REF!</definedName>
    <definedName name="정보처리1급" localSheetId="19">#REF!</definedName>
    <definedName name="정보처리1급" localSheetId="14">#REF!</definedName>
    <definedName name="정보처리1급">#REF!</definedName>
    <definedName name="정비사" localSheetId="11">#REF!</definedName>
    <definedName name="정비사" localSheetId="19">#REF!</definedName>
    <definedName name="정비사" localSheetId="14">#REF!</definedName>
    <definedName name="정비사">#REF!</definedName>
    <definedName name="정열범위" localSheetId="11">#REF!</definedName>
    <definedName name="정열범위" localSheetId="19">#REF!</definedName>
    <definedName name="정열범위" localSheetId="14">#REF!</definedName>
    <definedName name="정열범위">#REF!</definedName>
    <definedName name="제1호표" localSheetId="11">#REF!</definedName>
    <definedName name="제1호표" localSheetId="19">#REF!</definedName>
    <definedName name="제1호표" localSheetId="14">#REF!</definedName>
    <definedName name="제1호표">#REF!</definedName>
    <definedName name="제2호표" localSheetId="11">#REF!</definedName>
    <definedName name="제2호표" localSheetId="19">#REF!</definedName>
    <definedName name="제2호표" localSheetId="14">#REF!</definedName>
    <definedName name="제2호표">#REF!</definedName>
    <definedName name="제3호표" localSheetId="11">#REF!</definedName>
    <definedName name="제3호표" localSheetId="19">#REF!</definedName>
    <definedName name="제3호표" localSheetId="14">#REF!</definedName>
    <definedName name="제3호표">#REF!</definedName>
    <definedName name="제4호표" localSheetId="11">#REF!</definedName>
    <definedName name="제4호표" localSheetId="19">#REF!</definedName>
    <definedName name="제4호표" localSheetId="14">#REF!</definedName>
    <definedName name="제4호표">#REF!</definedName>
    <definedName name="제5호표" localSheetId="11">#REF!</definedName>
    <definedName name="제5호표" localSheetId="19">#REF!</definedName>
    <definedName name="제5호표" localSheetId="14">#REF!</definedName>
    <definedName name="제5호표">#REF!</definedName>
    <definedName name="제6호표" localSheetId="11">#REF!</definedName>
    <definedName name="제6호표" localSheetId="19">#REF!</definedName>
    <definedName name="제6호표" localSheetId="14">#REF!</definedName>
    <definedName name="제6호표">#REF!</definedName>
    <definedName name="제경비" localSheetId="11">#REF!</definedName>
    <definedName name="제경비" localSheetId="12">#REF!</definedName>
    <definedName name="제경비" localSheetId="10">#REF!</definedName>
    <definedName name="제경비" localSheetId="19">#REF!</definedName>
    <definedName name="제경비" localSheetId="14">#REF!</definedName>
    <definedName name="제경비" localSheetId="13">#REF!</definedName>
    <definedName name="제경비">#REF!</definedName>
    <definedName name="제경비율" localSheetId="11">#REF!</definedName>
    <definedName name="제경비율" localSheetId="19">#REF!</definedName>
    <definedName name="제경비율" localSheetId="14">#REF!</definedName>
    <definedName name="제경비율">#REF!</definedName>
    <definedName name="제수문" localSheetId="11" hidden="1">#REF!</definedName>
    <definedName name="제수문" localSheetId="19" hidden="1">#REF!</definedName>
    <definedName name="제수문" localSheetId="14" hidden="1">#REF!</definedName>
    <definedName name="제수문" hidden="1">#REF!</definedName>
    <definedName name="졍" localSheetId="0" hidden="1">{#N/A,#N/A,FALSE,"구조1"}</definedName>
    <definedName name="졍" hidden="1">{#N/A,#N/A,FALSE,"구조1"}</definedName>
    <definedName name="조경수목비" localSheetId="11">#REF!</definedName>
    <definedName name="조경수목비" localSheetId="12">#REF!</definedName>
    <definedName name="조경수목비" localSheetId="10">#REF!</definedName>
    <definedName name="조경수목비" localSheetId="19">#REF!</definedName>
    <definedName name="조경수목비" localSheetId="14">#REF!</definedName>
    <definedName name="조경수목비" localSheetId="13">#REF!</definedName>
    <definedName name="조경수목비">#REF!</definedName>
    <definedName name="조달예가" localSheetId="11">#REF!</definedName>
    <definedName name="조달예가" localSheetId="19">#REF!</definedName>
    <definedName name="조달예가" localSheetId="14">#REF!</definedName>
    <definedName name="조달예가">#REF!</definedName>
    <definedName name="조종사" localSheetId="11">#REF!</definedName>
    <definedName name="조종사" localSheetId="19">#REF!</definedName>
    <definedName name="조종사" localSheetId="14">#REF!</definedName>
    <definedName name="조종사">#REF!</definedName>
    <definedName name="종" localSheetId="0" hidden="1">{#N/A,#N/A,FALSE,"현장 NCR 분석";#N/A,#N/A,FALSE,"현장품질감사";#N/A,#N/A,FALSE,"현장품질감사"}</definedName>
    <definedName name="종" hidden="1">{#N/A,#N/A,FALSE,"현장 NCR 분석";#N/A,#N/A,FALSE,"현장품질감사";#N/A,#N/A,FALSE,"현장품질감사"}</definedName>
    <definedName name="주빔플랜지" localSheetId="11">#REF!</definedName>
    <definedName name="주빔플랜지" localSheetId="19">#REF!</definedName>
    <definedName name="주빔플랜지" localSheetId="14">#REF!</definedName>
    <definedName name="주빔플랜지">#REF!</definedName>
    <definedName name="주재비" localSheetId="11">#REF!</definedName>
    <definedName name="주재비" localSheetId="12">#REF!</definedName>
    <definedName name="주재비" localSheetId="10">#REF!</definedName>
    <definedName name="주재비" localSheetId="19">#REF!</definedName>
    <definedName name="주재비" localSheetId="14">#REF!</definedName>
    <definedName name="주재비" localSheetId="13">#REF!</definedName>
    <definedName name="주재비">#REF!</definedName>
    <definedName name="중급기술자" localSheetId="11">#REF!</definedName>
    <definedName name="중급기술자" localSheetId="19">#REF!</definedName>
    <definedName name="중급기술자" localSheetId="14">#REF!</definedName>
    <definedName name="중급기술자">#REF!</definedName>
    <definedName name="중급전체" localSheetId="11">#REF!</definedName>
    <definedName name="중급전체" localSheetId="12">#REF!</definedName>
    <definedName name="중급전체" localSheetId="10">#REF!</definedName>
    <definedName name="중급전체" localSheetId="19">#REF!</definedName>
    <definedName name="중급전체" localSheetId="7">#REF!</definedName>
    <definedName name="중급전체" localSheetId="14">#REF!</definedName>
    <definedName name="중급전체" localSheetId="13">#REF!</definedName>
    <definedName name="중급전체">#REF!</definedName>
    <definedName name="중기운전기사" localSheetId="11">#REF!</definedName>
    <definedName name="중기운전기사" localSheetId="19">#REF!</definedName>
    <definedName name="중기운전기사" localSheetId="14">#REF!</definedName>
    <definedName name="중기운전기사">#REF!</definedName>
    <definedName name="중량" localSheetId="11">#REF!</definedName>
    <definedName name="중량" localSheetId="19">#REF!</definedName>
    <definedName name="중량" localSheetId="14">#REF!</definedName>
    <definedName name="중량">#REF!</definedName>
    <definedName name="중량표" localSheetId="11">#REF!</definedName>
    <definedName name="중량표" localSheetId="19">#REF!</definedName>
    <definedName name="중량표" localSheetId="14">#REF!</definedName>
    <definedName name="중량표">#REF!</definedName>
    <definedName name="중분대" localSheetId="11">#REF!</definedName>
    <definedName name="중분대" localSheetId="19">#REF!</definedName>
    <definedName name="중분대" localSheetId="14">#REF!</definedName>
    <definedName name="중분대">#REF!</definedName>
    <definedName name="중흥부두2" localSheetId="11">#REF!</definedName>
    <definedName name="중흥부두2" localSheetId="19">#REF!</definedName>
    <definedName name="중흥부두2" localSheetId="14">#REF!</definedName>
    <definedName name="중흥부두2">#REF!</definedName>
    <definedName name="쥽" localSheetId="0" hidden="1">{#N/A,#N/A,FALSE,"부대1"}</definedName>
    <definedName name="쥽" hidden="1">{#N/A,#N/A,FALSE,"부대1"}</definedName>
    <definedName name="즁" localSheetId="0" hidden="1">{#N/A,#N/A,FALSE,"구조1"}</definedName>
    <definedName name="즁" hidden="1">{#N/A,#N/A,FALSE,"구조1"}</definedName>
    <definedName name="증감1" localSheetId="0" hidden="1">{#N/A,#N/A,FALSE,"2~8번"}</definedName>
    <definedName name="증감1" hidden="1">{#N/A,#N/A,FALSE,"2~8번"}</definedName>
    <definedName name="지급부가제외" localSheetId="11">#REF!</definedName>
    <definedName name="지급부가제외" localSheetId="19">#REF!</definedName>
    <definedName name="지급부가제외" localSheetId="14">#REF!</definedName>
    <definedName name="지급부가제외">#REF!</definedName>
    <definedName name="지급부가포함" localSheetId="11">#REF!</definedName>
    <definedName name="지급부가포함" localSheetId="19">#REF!</definedName>
    <definedName name="지급부가포함" localSheetId="14">#REF!</definedName>
    <definedName name="지급부가포함">#REF!</definedName>
    <definedName name="지도제작고급" localSheetId="11">#REF!</definedName>
    <definedName name="지도제작고급" localSheetId="19">#REF!</definedName>
    <definedName name="지도제작고급" localSheetId="14">#REF!</definedName>
    <definedName name="지도제작고급">#REF!</definedName>
    <definedName name="지도제작중급" localSheetId="11">#REF!</definedName>
    <definedName name="지도제작중급" localSheetId="19">#REF!</definedName>
    <definedName name="지도제작중급" localSheetId="14">#REF!</definedName>
    <definedName name="지도제작중급">#REF!</definedName>
    <definedName name="지도제작초급" localSheetId="11">#REF!</definedName>
    <definedName name="지도제작초급" localSheetId="19">#REF!</definedName>
    <definedName name="지도제작초급" localSheetId="14">#REF!</definedName>
    <definedName name="지도제작초급">#REF!</definedName>
    <definedName name="지동" localSheetId="11">#REF!</definedName>
    <definedName name="지동" localSheetId="19">#REF!</definedName>
    <definedName name="지동" localSheetId="14">#REF!</definedName>
    <definedName name="지동">#REF!</definedName>
    <definedName name="지부외배" localSheetId="11">#REF!</definedName>
    <definedName name="지부외배" localSheetId="19">#REF!</definedName>
    <definedName name="지부외배" localSheetId="14">#REF!</definedName>
    <definedName name="지부외배">#REF!</definedName>
    <definedName name="지부외평" localSheetId="11">#REF!</definedName>
    <definedName name="지부외평" localSheetId="19">#REF!</definedName>
    <definedName name="지부외평" localSheetId="14">#REF!</definedName>
    <definedName name="지부외평">#REF!</definedName>
    <definedName name="지부포배" localSheetId="11">#REF!</definedName>
    <definedName name="지부포배" localSheetId="19">#REF!</definedName>
    <definedName name="지부포배" localSheetId="14">#REF!</definedName>
    <definedName name="지부포배">#REF!</definedName>
    <definedName name="지부포수" localSheetId="11">#REF!</definedName>
    <definedName name="지부포수" localSheetId="19">#REF!</definedName>
    <definedName name="지부포수" localSheetId="14">#REF!</definedName>
    <definedName name="지부포수">#REF!</definedName>
    <definedName name="지부포평" localSheetId="11">#REF!</definedName>
    <definedName name="지부포평" localSheetId="19">#REF!</definedName>
    <definedName name="지부포평" localSheetId="14">#REF!</definedName>
    <definedName name="지부포평">#REF!</definedName>
    <definedName name="지역">#N/A</definedName>
    <definedName name="직노" localSheetId="11">#REF!</definedName>
    <definedName name="직노" localSheetId="12">#REF!</definedName>
    <definedName name="직노" localSheetId="10">#REF!</definedName>
    <definedName name="직노" localSheetId="19">#REF!</definedName>
    <definedName name="직노" localSheetId="13">#REF!</definedName>
    <definedName name="직노">#REF!</definedName>
    <definedName name="직접경비" localSheetId="11">#REF!</definedName>
    <definedName name="직접경비" localSheetId="12">#REF!</definedName>
    <definedName name="직접경비" localSheetId="10">#REF!</definedName>
    <definedName name="직접경비" localSheetId="19">#REF!</definedName>
    <definedName name="직접경비" localSheetId="14">#REF!</definedName>
    <definedName name="직접경비" localSheetId="13">#REF!</definedName>
    <definedName name="직접경비">#REF!</definedName>
    <definedName name="직접노무비" localSheetId="11">#REF!</definedName>
    <definedName name="직접노무비" localSheetId="19">#REF!</definedName>
    <definedName name="직접노무비" localSheetId="14">#REF!</definedName>
    <definedName name="직접노무비">#REF!</definedName>
    <definedName name="직접노무비요율" localSheetId="11">#REF!</definedName>
    <definedName name="직접노무비요율" localSheetId="19">#REF!</definedName>
    <definedName name="직접노무비요율" localSheetId="14">#REF!</definedName>
    <definedName name="직접노무비요율">#REF!</definedName>
    <definedName name="직접인건비" localSheetId="11">#REF!</definedName>
    <definedName name="직접인건비" localSheetId="12">#REF!</definedName>
    <definedName name="직접인건비" localSheetId="10">#REF!</definedName>
    <definedName name="직접인건비" localSheetId="19">#REF!</definedName>
    <definedName name="직접인건비" localSheetId="14">#REF!</definedName>
    <definedName name="직접인건비" localSheetId="13">#REF!</definedName>
    <definedName name="직접인건비">#REF!</definedName>
    <definedName name="직접재료비" localSheetId="11">#REF!</definedName>
    <definedName name="직접재료비" localSheetId="19">#REF!</definedName>
    <definedName name="직접재료비" localSheetId="14">#REF!</definedName>
    <definedName name="직접재료비">#REF!</definedName>
    <definedName name="직접재료비합" localSheetId="11">#REF!</definedName>
    <definedName name="직접재료비합" localSheetId="19">#REF!</definedName>
    <definedName name="직접재료비합" localSheetId="14">#REF!</definedName>
    <definedName name="직접재료비합">#REF!</definedName>
    <definedName name="직종" localSheetId="11">#REF!</definedName>
    <definedName name="직종" localSheetId="19">#REF!</definedName>
    <definedName name="직종" localSheetId="14">#REF!</definedName>
    <definedName name="직종">#REF!</definedName>
    <definedName name="직종명" localSheetId="11">#REF!</definedName>
    <definedName name="직종명" localSheetId="19">#REF!</definedName>
    <definedName name="직종명" localSheetId="14">#REF!</definedName>
    <definedName name="직종명">#REF!</definedName>
    <definedName name="집계표" localSheetId="0" hidden="1">{#N/A,#N/A,FALSE,"운반시간"}</definedName>
    <definedName name="집계표" hidden="1">{#N/A,#N/A,FALSE,"운반시간"}</definedName>
    <definedName name="짱" localSheetId="0" hidden="1">{#N/A,#N/A,FALSE,"이정표"}</definedName>
    <definedName name="짱" hidden="1">{#N/A,#N/A,FALSE,"이정표"}</definedName>
    <definedName name="ㅊ" localSheetId="11">#REF!</definedName>
    <definedName name="ㅊ" localSheetId="12">#REF!</definedName>
    <definedName name="ㅊ" localSheetId="10">#REF!</definedName>
    <definedName name="ㅊ" localSheetId="19">#REF!</definedName>
    <definedName name="ㅊ">#REF!</definedName>
    <definedName name="ㅊㅇ" localSheetId="0" hidden="1">{#N/A,#N/A,FALSE,"현장 NCR 분석";#N/A,#N/A,FALSE,"현장품질감사";#N/A,#N/A,FALSE,"현장품질감사"}</definedName>
    <definedName name="ㅊㅇ" hidden="1">{#N/A,#N/A,FALSE,"현장 NCR 분석";#N/A,#N/A,FALSE,"현장품질감사";#N/A,#N/A,FALSE,"현장품질감사"}</definedName>
    <definedName name="ㅊㅌㅊㅊㅊ" localSheetId="11">BlankMacro1</definedName>
    <definedName name="ㅊㅌㅊㅊㅊ" localSheetId="19">BlankMacro1</definedName>
    <definedName name="ㅊㅌㅊㅊㅊ" localSheetId="14">BlankMacro1</definedName>
    <definedName name="ㅊㅌㅊㅊㅊ" localSheetId="0">BlankMacro1</definedName>
    <definedName name="ㅊㅌㅊㅊㅊ">BlankMacro1</definedName>
    <definedName name="차" localSheetId="0" hidden="1">{"'도면'!$G$62:$H$63","'도면'!$G$62:$H$63"}</definedName>
    <definedName name="차" hidden="1">{"'도면'!$G$62:$H$63","'도면'!$G$62:$H$63"}</definedName>
    <definedName name="착공월" localSheetId="11">#REF!</definedName>
    <definedName name="착공월" localSheetId="19">#REF!</definedName>
    <definedName name="착공월" localSheetId="14">#REF!</definedName>
    <definedName name="착공월">#REF!</definedName>
    <definedName name="착정심도" localSheetId="11">#REF!</definedName>
    <definedName name="착정심도" localSheetId="19">#REF!</definedName>
    <definedName name="착정심도" localSheetId="14">#REF!</definedName>
    <definedName name="착정심도">#REF!</definedName>
    <definedName name="참석자" localSheetId="0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철2" localSheetId="0" hidden="1">{#N/A,#N/A,FALSE,"혼합골재"}</definedName>
    <definedName name="철2" hidden="1">{#N/A,#N/A,FALSE,"혼합골재"}</definedName>
    <definedName name="철근깨기수량" localSheetId="11">#REF!</definedName>
    <definedName name="철근깨기수량" localSheetId="19">#REF!</definedName>
    <definedName name="철근깨기수량" localSheetId="14">#REF!</definedName>
    <definedName name="철근깨기수량">#REF!</definedName>
    <definedName name="철목1호" localSheetId="11">#REF!</definedName>
    <definedName name="철목1호" localSheetId="19">#REF!</definedName>
    <definedName name="철목1호" localSheetId="14">#REF!</definedName>
    <definedName name="철목1호">#REF!</definedName>
    <definedName name="철목2호" localSheetId="11">#REF!</definedName>
    <definedName name="철목2호" localSheetId="19">#REF!</definedName>
    <definedName name="철목2호" localSheetId="14">#REF!</definedName>
    <definedName name="철목2호">#REF!</definedName>
    <definedName name="철목3호" localSheetId="11">#REF!</definedName>
    <definedName name="철목3호" localSheetId="19">#REF!</definedName>
    <definedName name="철목3호" localSheetId="14">#REF!</definedName>
    <definedName name="철목3호">#REF!</definedName>
    <definedName name="철목4호" localSheetId="11">#REF!</definedName>
    <definedName name="철목4호" localSheetId="19">#REF!</definedName>
    <definedName name="철목4호" localSheetId="14">#REF!</definedName>
    <definedName name="철목4호">#REF!</definedName>
    <definedName name="철콘" localSheetId="0" hidden="1">{#N/A,#N/A,FALSE,"전력간선"}</definedName>
    <definedName name="철콘" hidden="1">{#N/A,#N/A,FALSE,"전력간선"}</definedName>
    <definedName name="청림1호" localSheetId="11">#REF!</definedName>
    <definedName name="청림1호" localSheetId="19">#REF!</definedName>
    <definedName name="청림1호" localSheetId="14">#REF!</definedName>
    <definedName name="청림1호">#REF!</definedName>
    <definedName name="청림2호" localSheetId="11">#REF!</definedName>
    <definedName name="청림2호" localSheetId="19">#REF!</definedName>
    <definedName name="청림2호" localSheetId="14">#REF!</definedName>
    <definedName name="청림2호">#REF!</definedName>
    <definedName name="청림3호" localSheetId="11">#REF!</definedName>
    <definedName name="청림3호" localSheetId="19">#REF!</definedName>
    <definedName name="청림3호" localSheetId="14">#REF!</definedName>
    <definedName name="청림3호">#REF!</definedName>
    <definedName name="초급기술자" localSheetId="11">#REF!</definedName>
    <definedName name="초급기술자" localSheetId="19">#REF!</definedName>
    <definedName name="초급기술자" localSheetId="14">#REF!</definedName>
    <definedName name="초급기술자">#REF!</definedName>
    <definedName name="초사" localSheetId="11">#REF!</definedName>
    <definedName name="초사" localSheetId="12">#REF!</definedName>
    <definedName name="초사" localSheetId="10">#REF!</definedName>
    <definedName name="초사" localSheetId="19">#REF!</definedName>
    <definedName name="초사">#REF!</definedName>
    <definedName name="총갑지" localSheetId="11" hidden="1">#REF!</definedName>
    <definedName name="총갑지" localSheetId="19" hidden="1">#REF!</definedName>
    <definedName name="총갑지" localSheetId="14" hidden="1">#REF!</definedName>
    <definedName name="총갑지" hidden="1">#REF!</definedName>
    <definedName name="총공" localSheetId="0" hidden="1">{#N/A,#N/A,FALSE,"운반시간"}</definedName>
    <definedName name="총공" hidden="1">{#N/A,#N/A,FALSE,"운반시간"}</definedName>
    <definedName name="총공사비" localSheetId="11">#REF!</definedName>
    <definedName name="총공사비" localSheetId="19">#REF!</definedName>
    <definedName name="총공사비" localSheetId="14">#REF!</definedName>
    <definedName name="총공사비">#REF!</definedName>
    <definedName name="총원가" localSheetId="11">#REF!</definedName>
    <definedName name="총원가" localSheetId="19">#REF!</definedName>
    <definedName name="총원가" localSheetId="14">#REF!</definedName>
    <definedName name="총원가">#REF!</definedName>
    <definedName name="촬영사" localSheetId="11">#REF!</definedName>
    <definedName name="촬영사" localSheetId="19">#REF!</definedName>
    <definedName name="촬영사" localSheetId="14">#REF!</definedName>
    <definedName name="촬영사">#REF!</definedName>
    <definedName name="추" localSheetId="0" hidden="1">{#N/A,#N/A,FALSE,"이정표"}</definedName>
    <definedName name="추" hidden="1">{#N/A,#N/A,FALSE,"이정표"}</definedName>
    <definedName name="추가자료" localSheetId="11">#REF!</definedName>
    <definedName name="추가자료" localSheetId="12">#REF!</definedName>
    <definedName name="추가자료" localSheetId="10">#REF!</definedName>
    <definedName name="추가자료" localSheetId="19">#REF!</definedName>
    <definedName name="추가자료">#REF!</definedName>
    <definedName name="출장비" localSheetId="11">#REF!</definedName>
    <definedName name="출장비" localSheetId="12">#REF!</definedName>
    <definedName name="출장비" localSheetId="10">#REF!</definedName>
    <definedName name="출장비" localSheetId="19">#REF!</definedName>
    <definedName name="출장비" localSheetId="14">#REF!</definedName>
    <definedName name="출장비">#REF!</definedName>
    <definedName name="측량" localSheetId="11">#REF!</definedName>
    <definedName name="측량" localSheetId="19">#REF!</definedName>
    <definedName name="측량" localSheetId="14">#REF!</definedName>
    <definedName name="측량">#REF!</definedName>
    <definedName name="측량고급" localSheetId="11">#REF!</definedName>
    <definedName name="측량고급" localSheetId="19">#REF!</definedName>
    <definedName name="측량고급" localSheetId="14">#REF!</definedName>
    <definedName name="측량고급">#REF!</definedName>
    <definedName name="측량중급" localSheetId="11">#REF!</definedName>
    <definedName name="측량중급" localSheetId="19">#REF!</definedName>
    <definedName name="측량중급" localSheetId="14">#REF!</definedName>
    <definedName name="측량중급">#REF!</definedName>
    <definedName name="측량초급" localSheetId="11">#REF!</definedName>
    <definedName name="측량초급" localSheetId="19">#REF!</definedName>
    <definedName name="측량초급" localSheetId="14">#REF!</definedName>
    <definedName name="측량초급">#REF!</definedName>
    <definedName name="치과건축" localSheetId="11">#REF!</definedName>
    <definedName name="치과건축" localSheetId="12">#REF!</definedName>
    <definedName name="치과건축" localSheetId="10">#REF!</definedName>
    <definedName name="치과건축" localSheetId="19">#REF!</definedName>
    <definedName name="치과건축" localSheetId="14">#REF!</definedName>
    <definedName name="치과건축" localSheetId="13">#REF!</definedName>
    <definedName name="치과건축">#REF!</definedName>
    <definedName name="치과기계" localSheetId="11">#REF!</definedName>
    <definedName name="치과기계" localSheetId="12">#REF!</definedName>
    <definedName name="치과기계" localSheetId="10">#REF!</definedName>
    <definedName name="치과기계" localSheetId="19">#REF!</definedName>
    <definedName name="치과기계" localSheetId="14">#REF!</definedName>
    <definedName name="치과기계" localSheetId="13">#REF!</definedName>
    <definedName name="치과기계">#REF!</definedName>
    <definedName name="치과소방" localSheetId="11">#REF!</definedName>
    <definedName name="치과소방" localSheetId="12">#REF!</definedName>
    <definedName name="치과소방" localSheetId="10">#REF!</definedName>
    <definedName name="치과소방" localSheetId="19">#REF!</definedName>
    <definedName name="치과소방" localSheetId="14">#REF!</definedName>
    <definedName name="치과소방" localSheetId="13">#REF!</definedName>
    <definedName name="치과소방">#REF!</definedName>
    <definedName name="치과전기" localSheetId="11">#REF!</definedName>
    <definedName name="치과전기" localSheetId="12">#REF!</definedName>
    <definedName name="치과전기" localSheetId="10">#REF!</definedName>
    <definedName name="치과전기" localSheetId="19">#REF!</definedName>
    <definedName name="치과전기" localSheetId="14">#REF!</definedName>
    <definedName name="치과전기">#REF!</definedName>
    <definedName name="치과조경" localSheetId="11">#REF!</definedName>
    <definedName name="치과조경" localSheetId="12">#REF!</definedName>
    <definedName name="치과조경" localSheetId="10">#REF!</definedName>
    <definedName name="치과조경" localSheetId="19">#REF!</definedName>
    <definedName name="치과조경" localSheetId="14">#REF!</definedName>
    <definedName name="치과조경">#REF!</definedName>
    <definedName name="치과토목" localSheetId="11">#REF!</definedName>
    <definedName name="치과토목" localSheetId="12">#REF!</definedName>
    <definedName name="치과토목" localSheetId="10">#REF!</definedName>
    <definedName name="치과토목" localSheetId="19">#REF!</definedName>
    <definedName name="치과토목" localSheetId="14">#REF!</definedName>
    <definedName name="치과토목">#REF!</definedName>
    <definedName name="치과통신" localSheetId="11">#REF!</definedName>
    <definedName name="치과통신" localSheetId="12">#REF!</definedName>
    <definedName name="치과통신" localSheetId="10">#REF!</definedName>
    <definedName name="치과통신" localSheetId="19">#REF!</definedName>
    <definedName name="치과통신" localSheetId="14">#REF!</definedName>
    <definedName name="치과통신">#REF!</definedName>
    <definedName name="ㅋㅌ" localSheetId="0" hidden="1">{#N/A,#N/A,FALSE,"구조1"}</definedName>
    <definedName name="ㅋㅌ" hidden="1">{#N/A,#N/A,FALSE,"구조1"}</definedName>
    <definedName name="콘크리트깨기" localSheetId="0" hidden="1">{"'중기작업1'!$A$1:$V$18"}</definedName>
    <definedName name="콘크리트깨기" hidden="1">{"'중기작업1'!$A$1:$V$18"}</definedName>
    <definedName name="콩" localSheetId="0" hidden="1">{#N/A,#N/A,FALSE,"구조1"}</definedName>
    <definedName name="콩" hidden="1">{#N/A,#N/A,FALSE,"구조1"}</definedName>
    <definedName name="쿙" localSheetId="0" hidden="1">{#N/A,#N/A,FALSE,"현장 NCR 분석";#N/A,#N/A,FALSE,"현장품질감사";#N/A,#N/A,FALSE,"현장품질감사"}</definedName>
    <definedName name="쿙" hidden="1">{#N/A,#N/A,FALSE,"현장 NCR 분석";#N/A,#N/A,FALSE,"현장품질감사";#N/A,#N/A,FALSE,"현장품질감사"}</definedName>
    <definedName name="큥" localSheetId="0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ㅌㅌㅌㅌㅌㅌㅌ" localSheetId="11">#REF!</definedName>
    <definedName name="ㅌㅌㅌㅌㅌㅌㅌ" localSheetId="19">#REF!</definedName>
    <definedName name="ㅌㅌㅌㅌㅌㅌㅌ" localSheetId="14">#REF!</definedName>
    <definedName name="ㅌㅌㅌㅌㅌㅌㅌ">#REF!</definedName>
    <definedName name="ㅌㅍ" localSheetId="0" hidden="1">{#N/A,#N/A,FALSE,"부대2"}</definedName>
    <definedName name="ㅌㅍ" hidden="1">{#N/A,#N/A,FALSE,"부대2"}</definedName>
    <definedName name="타" localSheetId="0" hidden="1">{"'도면'!$G$62:$H$63","'도면'!$G$62:$H$63"}</definedName>
    <definedName name="타" hidden="1">{"'도면'!$G$62:$H$63","'도면'!$G$62:$H$63"}</definedName>
    <definedName name="터파기고" localSheetId="11">#REF!</definedName>
    <definedName name="터파기고" localSheetId="19">#REF!</definedName>
    <definedName name="터파기고" localSheetId="14">#REF!</definedName>
    <definedName name="터파기고">#REF!</definedName>
    <definedName name="템11" localSheetId="11">BlankMacro1</definedName>
    <definedName name="템11" localSheetId="19">BlankMacro1</definedName>
    <definedName name="템11" localSheetId="14">BlankMacro1</definedName>
    <definedName name="템11" localSheetId="0">BlankMacro1</definedName>
    <definedName name="템11">BlankMacro1</definedName>
    <definedName name="템111" localSheetId="11">BlankMacro1</definedName>
    <definedName name="템111" localSheetId="19">BlankMacro1</definedName>
    <definedName name="템111" localSheetId="14">BlankMacro1</definedName>
    <definedName name="템111" localSheetId="0">BlankMacro1</definedName>
    <definedName name="템111">BlankMacro1</definedName>
    <definedName name="템13" localSheetId="11">BlankMacro1</definedName>
    <definedName name="템13" localSheetId="19">BlankMacro1</definedName>
    <definedName name="템13" localSheetId="14">BlankMacro1</definedName>
    <definedName name="템13" localSheetId="0">BlankMacro1</definedName>
    <definedName name="템13">BlankMacro1</definedName>
    <definedName name="템14" localSheetId="11">BlankMacro1</definedName>
    <definedName name="템14" localSheetId="19">BlankMacro1</definedName>
    <definedName name="템14" localSheetId="14">BlankMacro1</definedName>
    <definedName name="템14" localSheetId="0">BlankMacro1</definedName>
    <definedName name="템14">BlankMacro1</definedName>
    <definedName name="템15" localSheetId="11">BlankMacro1</definedName>
    <definedName name="템15" localSheetId="19">BlankMacro1</definedName>
    <definedName name="템15" localSheetId="14">BlankMacro1</definedName>
    <definedName name="템15" localSheetId="0">BlankMacro1</definedName>
    <definedName name="템15">BlankMacro1</definedName>
    <definedName name="템16" localSheetId="11">BlankMacro1</definedName>
    <definedName name="템16" localSheetId="19">BlankMacro1</definedName>
    <definedName name="템16" localSheetId="14">BlankMacro1</definedName>
    <definedName name="템16" localSheetId="0">BlankMacro1</definedName>
    <definedName name="템16">BlankMacro1</definedName>
    <definedName name="템2" localSheetId="11">BlankMacro1</definedName>
    <definedName name="템2" localSheetId="19">BlankMacro1</definedName>
    <definedName name="템2" localSheetId="14">BlankMacro1</definedName>
    <definedName name="템2" localSheetId="0">BlankMacro1</definedName>
    <definedName name="템2">BlankMacro1</definedName>
    <definedName name="템222" localSheetId="11">BlankMacro1</definedName>
    <definedName name="템222" localSheetId="19">BlankMacro1</definedName>
    <definedName name="템222" localSheetId="14">BlankMacro1</definedName>
    <definedName name="템222" localSheetId="0">BlankMacro1</definedName>
    <definedName name="템222">BlankMacro1</definedName>
    <definedName name="템3" localSheetId="11">BlankMacro1</definedName>
    <definedName name="템3" localSheetId="19">BlankMacro1</definedName>
    <definedName name="템3" localSheetId="14">BlankMacro1</definedName>
    <definedName name="템3" localSheetId="0">BlankMacro1</definedName>
    <definedName name="템3">BlankMacro1</definedName>
    <definedName name="템333" localSheetId="11">BlankMacro1</definedName>
    <definedName name="템333" localSheetId="19">BlankMacro1</definedName>
    <definedName name="템333" localSheetId="14">BlankMacro1</definedName>
    <definedName name="템333" localSheetId="0">BlankMacro1</definedName>
    <definedName name="템333">BlankMacro1</definedName>
    <definedName name="템4" localSheetId="11">BlankMacro1</definedName>
    <definedName name="템4" localSheetId="19">BlankMacro1</definedName>
    <definedName name="템4" localSheetId="14">BlankMacro1</definedName>
    <definedName name="템4" localSheetId="0">BlankMacro1</definedName>
    <definedName name="템4">BlankMacro1</definedName>
    <definedName name="템4444" localSheetId="11">BlankMacro1</definedName>
    <definedName name="템4444" localSheetId="19">BlankMacro1</definedName>
    <definedName name="템4444" localSheetId="14">BlankMacro1</definedName>
    <definedName name="템4444" localSheetId="0">BlankMacro1</definedName>
    <definedName name="템4444">BlankMacro1</definedName>
    <definedName name="템5" localSheetId="11">BlankMacro1</definedName>
    <definedName name="템5" localSheetId="19">BlankMacro1</definedName>
    <definedName name="템5" localSheetId="14">BlankMacro1</definedName>
    <definedName name="템5" localSheetId="0">BlankMacro1</definedName>
    <definedName name="템5">BlankMacro1</definedName>
    <definedName name="템5555" localSheetId="11">BlankMacro1</definedName>
    <definedName name="템5555" localSheetId="19">BlankMacro1</definedName>
    <definedName name="템5555" localSheetId="14">BlankMacro1</definedName>
    <definedName name="템5555" localSheetId="0">BlankMacro1</definedName>
    <definedName name="템5555">BlankMacro1</definedName>
    <definedName name="템6" localSheetId="11">BlankMacro1</definedName>
    <definedName name="템6" localSheetId="19">BlankMacro1</definedName>
    <definedName name="템6" localSheetId="14">BlankMacro1</definedName>
    <definedName name="템6" localSheetId="0">BlankMacro1</definedName>
    <definedName name="템6">BlankMacro1</definedName>
    <definedName name="템66666" localSheetId="11">BlankMacro1</definedName>
    <definedName name="템66666" localSheetId="19">BlankMacro1</definedName>
    <definedName name="템66666" localSheetId="14">BlankMacro1</definedName>
    <definedName name="템66666" localSheetId="0">BlankMacro1</definedName>
    <definedName name="템66666">BlankMacro1</definedName>
    <definedName name="템이1" localSheetId="11">BlankMacro1</definedName>
    <definedName name="템이1" localSheetId="19">BlankMacro1</definedName>
    <definedName name="템이1" localSheetId="14">BlankMacro1</definedName>
    <definedName name="템이1" localSheetId="0">BlankMacro1</definedName>
    <definedName name="템이1">BlankMacro1</definedName>
    <definedName name="템플리트모듈1" localSheetId="11">BlankMacro1</definedName>
    <definedName name="템플리트모듈1" localSheetId="19">BlankMacro1</definedName>
    <definedName name="템플리트모듈1" localSheetId="14">BlankMacro1</definedName>
    <definedName name="템플리트모듈1" localSheetId="0">BlankMacro1</definedName>
    <definedName name="템플리트모듈1">BlankMacro1</definedName>
    <definedName name="템플리트모듈10" localSheetId="11">BlankMacro1</definedName>
    <definedName name="템플리트모듈10" localSheetId="19">BlankMacro1</definedName>
    <definedName name="템플리트모듈10" localSheetId="14">BlankMacro1</definedName>
    <definedName name="템플리트모듈10" localSheetId="0">BlankMacro1</definedName>
    <definedName name="템플리트모듈10">BlankMacro1</definedName>
    <definedName name="템플리트모듈2" localSheetId="11">BlankMacro1</definedName>
    <definedName name="템플리트모듈2" localSheetId="19">BlankMacro1</definedName>
    <definedName name="템플리트모듈2" localSheetId="14">BlankMacro1</definedName>
    <definedName name="템플리트모듈2" localSheetId="0">BlankMacro1</definedName>
    <definedName name="템플리트모듈2">BlankMacro1</definedName>
    <definedName name="템플리트모듈3" localSheetId="11">BlankMacro1</definedName>
    <definedName name="템플리트모듈3" localSheetId="19">BlankMacro1</definedName>
    <definedName name="템플리트모듈3" localSheetId="14">BlankMacro1</definedName>
    <definedName name="템플리트모듈3" localSheetId="0">BlankMacro1</definedName>
    <definedName name="템플리트모듈3">BlankMacro1</definedName>
    <definedName name="템플리트모듈4" localSheetId="11">BlankMacro1</definedName>
    <definedName name="템플리트모듈4" localSheetId="19">BlankMacro1</definedName>
    <definedName name="템플리트모듈4" localSheetId="14">BlankMacro1</definedName>
    <definedName name="템플리트모듈4" localSheetId="0">BlankMacro1</definedName>
    <definedName name="템플리트모듈4">BlankMacro1</definedName>
    <definedName name="템플리트모듈5" localSheetId="11">BlankMacro1</definedName>
    <definedName name="템플리트모듈5" localSheetId="19">BlankMacro1</definedName>
    <definedName name="템플리트모듈5" localSheetId="14">BlankMacro1</definedName>
    <definedName name="템플리트모듈5" localSheetId="0">BlankMacro1</definedName>
    <definedName name="템플리트모듈5">BlankMacro1</definedName>
    <definedName name="템플리트모듈6" localSheetId="11">BlankMacro1</definedName>
    <definedName name="템플리트모듈6" localSheetId="19">BlankMacro1</definedName>
    <definedName name="템플리트모듈6" localSheetId="14">BlankMacro1</definedName>
    <definedName name="템플리트모듈6" localSheetId="0">BlankMacro1</definedName>
    <definedName name="템플리트모듈6">BlankMacro1</definedName>
    <definedName name="토" localSheetId="11">#REF!</definedName>
    <definedName name="토" localSheetId="19">#REF!</definedName>
    <definedName name="토" localSheetId="14">#REF!</definedName>
    <definedName name="토">#REF!</definedName>
    <definedName name="토3" localSheetId="11">BlankMacro1</definedName>
    <definedName name="토3" localSheetId="19">BlankMacro1</definedName>
    <definedName name="토3" localSheetId="14">BlankMacro1</definedName>
    <definedName name="토3" localSheetId="0">BlankMacro1</definedName>
    <definedName name="토3">BlankMacro1</definedName>
    <definedName name="토3333" localSheetId="11">BlankMacro1</definedName>
    <definedName name="토3333" localSheetId="19">BlankMacro1</definedName>
    <definedName name="토3333" localSheetId="14">BlankMacro1</definedName>
    <definedName name="토3333" localSheetId="0">BlankMacro1</definedName>
    <definedName name="토3333">BlankMacro1</definedName>
    <definedName name="토공" localSheetId="11">#REF!</definedName>
    <definedName name="토공" localSheetId="19">#REF!</definedName>
    <definedName name="토공" localSheetId="14">#REF!</definedName>
    <definedName name="토공">#REF!</definedName>
    <definedName name="토공2" localSheetId="0" hidden="1">{#N/A,#N/A,FALSE,"2~8번"}</definedName>
    <definedName name="토공2" hidden="1">{#N/A,#N/A,FALSE,"2~8번"}</definedName>
    <definedName name="토공사" localSheetId="0" hidden="1">{#N/A,#N/A,FALSE,"현장 NCR 분석";#N/A,#N/A,FALSE,"현장품질감사";#N/A,#N/A,FALSE,"현장품질감사"}</definedName>
    <definedName name="토공사" hidden="1">{#N/A,#N/A,FALSE,"현장 NCR 분석";#N/A,#N/A,FALSE,"현장품질감사";#N/A,#N/A,FALSE,"현장품질감사"}</definedName>
    <definedName name="토공전체" localSheetId="0" hidden="1">{#N/A,#N/A,FALSE,"운반시간"}</definedName>
    <definedName name="토공전체" hidden="1">{#N/A,#N/A,FALSE,"운반시간"}</definedName>
    <definedName name="토목내역서" localSheetId="11">#REF!</definedName>
    <definedName name="토목내역서" localSheetId="19">#REF!</definedName>
    <definedName name="토목내역서" localSheetId="14">#REF!</definedName>
    <definedName name="토목내역서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자재대" localSheetId="11">#REF!</definedName>
    <definedName name="토목자재대" localSheetId="12">#REF!</definedName>
    <definedName name="토목자재대" localSheetId="10">#REF!</definedName>
    <definedName name="토목자재대" localSheetId="19">#REF!</definedName>
    <definedName name="토목자재대" localSheetId="14">#REF!</definedName>
    <definedName name="토목자재대" localSheetId="13">#REF!</definedName>
    <definedName name="토목자재대">#REF!</definedName>
    <definedName name="토출조" localSheetId="0" hidden="1">{"'중기작업1'!$A$1:$V$18"}</definedName>
    <definedName name="토출조" hidden="1">{"'중기작업1'!$A$1:$V$18"}</definedName>
    <definedName name="퇴직공제부금비" localSheetId="11">#REF!</definedName>
    <definedName name="퇴직공제부금비" localSheetId="19">#REF!</definedName>
    <definedName name="퇴직공제부금비">#REF!</definedName>
    <definedName name="투입계획" localSheetId="11">#REF!</definedName>
    <definedName name="투입계획" localSheetId="12">#REF!</definedName>
    <definedName name="투입계획" localSheetId="10">#REF!</definedName>
    <definedName name="투입계획" localSheetId="19">#REF!</definedName>
    <definedName name="투입계획" localSheetId="13">#REF!</definedName>
    <definedName name="투입계획">#REF!</definedName>
    <definedName name="특1호_맨홀" localSheetId="11">#REF!</definedName>
    <definedName name="특1호_맨홀" localSheetId="19">#REF!</definedName>
    <definedName name="특1호_맨홀" localSheetId="14">#REF!</definedName>
    <definedName name="특1호_맨홀">#REF!</definedName>
    <definedName name="특1호_부관" localSheetId="11">#REF!</definedName>
    <definedName name="특1호_부관" localSheetId="19">#REF!</definedName>
    <definedName name="특1호_부관" localSheetId="14">#REF!</definedName>
    <definedName name="특1호_부관">#REF!</definedName>
    <definedName name="특급기술자" localSheetId="11">#REF!</definedName>
    <definedName name="특급기술자" localSheetId="19">#REF!</definedName>
    <definedName name="특급기술자" localSheetId="14">#REF!</definedName>
    <definedName name="특급기술자">#REF!</definedName>
    <definedName name="특급전체" localSheetId="11">#REF!</definedName>
    <definedName name="특급전체" localSheetId="12">#REF!</definedName>
    <definedName name="특급전체" localSheetId="10">#REF!</definedName>
    <definedName name="특급전체" localSheetId="19">#REF!</definedName>
    <definedName name="특급전체" localSheetId="7">#REF!</definedName>
    <definedName name="특급전체" localSheetId="14">#REF!</definedName>
    <definedName name="특급전체" localSheetId="13">#REF!</definedName>
    <definedName name="특급전체">#REF!</definedName>
    <definedName name="특별인부" localSheetId="11">#REF!</definedName>
    <definedName name="특별인부" localSheetId="19">#REF!</definedName>
    <definedName name="특별인부" localSheetId="14">#REF!</definedName>
    <definedName name="특별인부">#REF!</definedName>
    <definedName name="ㅍ" localSheetId="0" hidden="1">{#N/A,#N/A,FALSE,"조골재"}</definedName>
    <definedName name="ㅍ" hidden="1">{#N/A,#N/A,FALSE,"조골재"}</definedName>
    <definedName name="ㅍㄴㅇㄹ" localSheetId="11" hidden="1">#REF!</definedName>
    <definedName name="ㅍㄴㅇㄹ" localSheetId="19" hidden="1">#REF!</definedName>
    <definedName name="ㅍㄴㅇㄹ" localSheetId="14" hidden="1">#REF!</definedName>
    <definedName name="ㅍㄴㅇㄹ" hidden="1">#REF!</definedName>
    <definedName name="파이1" localSheetId="11">#REF!</definedName>
    <definedName name="파이1" localSheetId="19">#REF!</definedName>
    <definedName name="파이1" localSheetId="14">#REF!</definedName>
    <definedName name="파이1">#REF!</definedName>
    <definedName name="파이2" localSheetId="11">#REF!</definedName>
    <definedName name="파이2" localSheetId="19">#REF!</definedName>
    <definedName name="파이2" localSheetId="14">#REF!</definedName>
    <definedName name="파이2">#REF!</definedName>
    <definedName name="파일" localSheetId="11" hidden="1">#REF!</definedName>
    <definedName name="파일" localSheetId="19" hidden="1">#REF!</definedName>
    <definedName name="파일" localSheetId="14" hidden="1">#REF!</definedName>
    <definedName name="파일" hidden="1">#REF!</definedName>
    <definedName name="펌프구경" localSheetId="11">#REF!</definedName>
    <definedName name="펌프구경" localSheetId="19">#REF!</definedName>
    <definedName name="펌프구경" localSheetId="14">#REF!</definedName>
    <definedName name="펌프구경">#REF!</definedName>
    <definedName name="평야부자재" localSheetId="11">#REF!</definedName>
    <definedName name="평야부자재" localSheetId="19">#REF!</definedName>
    <definedName name="평야부자재" localSheetId="14">#REF!</definedName>
    <definedName name="평야부자재">#REF!</definedName>
    <definedName name="포" localSheetId="0" hidden="1">{#N/A,#N/A,FALSE,"부대2"}</definedName>
    <definedName name="포" hidden="1">{#N/A,#N/A,FALSE,"부대2"}</definedName>
    <definedName name="포장" localSheetId="11">#REF!</definedName>
    <definedName name="포장" localSheetId="19">#REF!</definedName>
    <definedName name="포장" localSheetId="14">#REF!</definedName>
    <definedName name="포장">#REF!</definedName>
    <definedName name="포장두께" localSheetId="11">#REF!</definedName>
    <definedName name="포장두께" localSheetId="19">#REF!</definedName>
    <definedName name="포장두께" localSheetId="14">#REF!</definedName>
    <definedName name="포장두께">#REF!</definedName>
    <definedName name="폭원" localSheetId="11">#REF!</definedName>
    <definedName name="폭원" localSheetId="19">#REF!</definedName>
    <definedName name="폭원" localSheetId="14">#REF!</definedName>
    <definedName name="폭원">#REF!</definedName>
    <definedName name="표" localSheetId="0" hidden="1">{#N/A,#N/A,FALSE,"현장 NCR 분석";#N/A,#N/A,FALSE,"현장품질감사";#N/A,#N/A,FALSE,"현장품질감사"}</definedName>
    <definedName name="표" hidden="1">{#N/A,#N/A,FALSE,"현장 NCR 분석";#N/A,#N/A,FALSE,"현장품질감사";#N/A,#N/A,FALSE,"현장품질감사"}</definedName>
    <definedName name="표준안전관리비" localSheetId="11">#REF!</definedName>
    <definedName name="표준안전관리비" localSheetId="19">#REF!</definedName>
    <definedName name="표준안전관리비" localSheetId="14">#REF!</definedName>
    <definedName name="표준안전관리비">#REF!</definedName>
    <definedName name="표지2" localSheetId="11">#REF!</definedName>
    <definedName name="표지2" localSheetId="19">#REF!</definedName>
    <definedName name="표지2" localSheetId="14">#REF!</definedName>
    <definedName name="표지2">#REF!</definedName>
    <definedName name="푸" localSheetId="0" hidden="1">{#N/A,#N/A,FALSE,"전력간선"}</definedName>
    <definedName name="푸" hidden="1">{#N/A,#N/A,FALSE,"전력간선"}</definedName>
    <definedName name="품명" localSheetId="11">#REF!</definedName>
    <definedName name="품명" localSheetId="12">#REF!</definedName>
    <definedName name="품명" localSheetId="10">#REF!</definedName>
    <definedName name="품명" localSheetId="19">#REF!</definedName>
    <definedName name="품명" localSheetId="14">#REF!</definedName>
    <definedName name="품명" localSheetId="13">#REF!</definedName>
    <definedName name="품명">#REF!</definedName>
    <definedName name="퓨" localSheetId="0" hidden="1">{#N/A,#N/A,FALSE,"현장 NCR 분석";#N/A,#N/A,FALSE,"현장품질감사";#N/A,#N/A,FALSE,"현장품질감사"}</definedName>
    <definedName name="퓨" hidden="1">{#N/A,#N/A,FALSE,"현장 NCR 분석";#N/A,#N/A,FALSE,"현장품질감사";#N/A,#N/A,FALSE,"현장품질감사"}</definedName>
    <definedName name="ㅎ">#N/A</definedName>
    <definedName name="ㅎ.hh" localSheetId="0" hidden="1">{#N/A,#N/A,FALSE,"토공2"}</definedName>
    <definedName name="ㅎ.hh" hidden="1">{#N/A,#N/A,FALSE,"토공2"}</definedName>
    <definedName name="ㅎ.hjdj" localSheetId="0" hidden="1">{#N/A,#N/A,FALSE,"포장2"}</definedName>
    <definedName name="ㅎ.hjdj" hidden="1">{#N/A,#N/A,FALSE,"포장2"}</definedName>
    <definedName name="ㅎ.ㅗㅗ" localSheetId="0" hidden="1">{#N/A,#N/A,FALSE,"포장2"}</definedName>
    <definedName name="ㅎ.ㅗㅗ" hidden="1">{#N/A,#N/A,FALSE,"포장2"}</definedName>
    <definedName name="ㅎ384" localSheetId="11">#REF!</definedName>
    <definedName name="ㅎ384" localSheetId="19">#REF!</definedName>
    <definedName name="ㅎ384" localSheetId="14">#REF!</definedName>
    <definedName name="ㅎ384">#REF!</definedName>
    <definedName name="ㅎㄹㄹ" localSheetId="11">#REF!</definedName>
    <definedName name="ㅎㄹㄹ" localSheetId="19">#REF!</definedName>
    <definedName name="ㅎㄹㄹ" localSheetId="14">#REF!</definedName>
    <definedName name="ㅎㄹㄹ">#REF!</definedName>
    <definedName name="ㅎㅅㄺ" localSheetId="0" hidden="1">{#N/A,#N/A,FALSE,"속도"}</definedName>
    <definedName name="ㅎㅅㄺ" hidden="1">{#N/A,#N/A,FALSE,"속도"}</definedName>
    <definedName name="ㅎㅎㅎㅎㅎㅎㅎ" localSheetId="11">BlankMacro1</definedName>
    <definedName name="ㅎㅎㅎㅎㅎㅎㅎ" localSheetId="19">BlankMacro1</definedName>
    <definedName name="ㅎㅎㅎㅎㅎㅎㅎ" localSheetId="14">BlankMacro1</definedName>
    <definedName name="ㅎㅎㅎㅎㅎㅎㅎ" localSheetId="0">BlankMacro1</definedName>
    <definedName name="ㅎㅎㅎㅎㅎㅎㅎ">BlankMacro1</definedName>
    <definedName name="ㅎ휴" localSheetId="11">BlankMacro1</definedName>
    <definedName name="ㅎ휴" localSheetId="19">BlankMacro1</definedName>
    <definedName name="ㅎ휴" localSheetId="14">BlankMacro1</definedName>
    <definedName name="ㅎ휴" localSheetId="0">BlankMacro1</definedName>
    <definedName name="ㅎ휴">BlankMacro1</definedName>
    <definedName name="하" localSheetId="0" hidden="1">{"'도면'!$G$62:$H$63","'도면'!$G$62:$H$63"}</definedName>
    <definedName name="하" hidden="1">{"'도면'!$G$62:$H$63","'도면'!$G$62:$H$63"}</definedName>
    <definedName name="하도대상" localSheetId="0" hidden="1">{#N/A,#N/A,FALSE,"골재소요량";#N/A,#N/A,FALSE,"골재소요량"}</definedName>
    <definedName name="하도대상" hidden="1">{#N/A,#N/A,FALSE,"골재소요량";#N/A,#N/A,FALSE,"골재소요량"}</definedName>
    <definedName name="학주" localSheetId="0" hidden="1">{"'도면'!$G$62:$H$63","'도면'!$G$62:$H$63"}</definedName>
    <definedName name="학주" hidden="1">{"'도면'!$G$62:$H$63","'도면'!$G$62:$H$63"}</definedName>
    <definedName name="학주12" localSheetId="0" hidden="1">{"'도면'!$G$62:$H$63","'도면'!$G$62:$H$63"}</definedName>
    <definedName name="학주12" hidden="1">{"'도면'!$G$62:$H$63","'도면'!$G$62:$H$63"}</definedName>
    <definedName name="학주22" localSheetId="0" hidden="1">{"'도면'!$G$62:$H$63","'도면'!$G$62:$H$63"}</definedName>
    <definedName name="학주22" hidden="1">{"'도면'!$G$62:$H$63","'도면'!$G$62:$H$63"}</definedName>
    <definedName name="학주lhj" localSheetId="0" hidden="1">{"'도면'!$G$62:$H$63","'도면'!$G$62:$H$63"}</definedName>
    <definedName name="학주lhj" hidden="1">{"'도면'!$G$62:$H$63","'도면'!$G$62:$H$63"}</definedName>
    <definedName name="학주이" localSheetId="0" hidden="1">{"'도면'!$G$62:$H$63","'도면'!$G$62:$H$63"}</definedName>
    <definedName name="학주이" hidden="1">{"'도면'!$G$62:$H$63","'도면'!$G$62:$H$63"}</definedName>
    <definedName name="한" localSheetId="11" hidden="1">#REF!</definedName>
    <definedName name="한" localSheetId="19" hidden="1">#REF!</definedName>
    <definedName name="한" localSheetId="14" hidden="1">#REF!</definedName>
    <definedName name="한" hidden="1">#REF!</definedName>
    <definedName name="한교1호" localSheetId="11">#REF!</definedName>
    <definedName name="한교1호" localSheetId="19">#REF!</definedName>
    <definedName name="한교1호" localSheetId="14">#REF!</definedName>
    <definedName name="한교1호">#REF!</definedName>
    <definedName name="한교2호" localSheetId="11">#REF!</definedName>
    <definedName name="한교2호" localSheetId="19">#REF!</definedName>
    <definedName name="한교2호" localSheetId="14">#REF!</definedName>
    <definedName name="한교2호">#REF!</definedName>
    <definedName name="한교3호" localSheetId="11">#REF!</definedName>
    <definedName name="한교3호" localSheetId="19">#REF!</definedName>
    <definedName name="한교3호" localSheetId="14">#REF!</definedName>
    <definedName name="한교3호">#REF!</definedName>
    <definedName name="한국" localSheetId="0" hidden="1">{"'도면'!$G$62:$H$63","'도면'!$G$62:$H$63"}</definedName>
    <definedName name="한국" hidden="1">{"'도면'!$G$62:$H$63","'도면'!$G$62:$H$63"}</definedName>
    <definedName name="한전수탁비" localSheetId="11">#REF!</definedName>
    <definedName name="한전수탁비" localSheetId="19">#REF!</definedName>
    <definedName name="한전수탁비" localSheetId="14">#REF!</definedName>
    <definedName name="한전수탁비">#REF!</definedName>
    <definedName name="할" localSheetId="0" hidden="1">{"'도면'!$G$62:$H$63","'도면'!$G$62:$H$63"}</definedName>
    <definedName name="할" hidden="1">{"'도면'!$G$62:$H$63","'도면'!$G$62:$H$63"}</definedName>
    <definedName name="할증" localSheetId="11">#REF!</definedName>
    <definedName name="할증" localSheetId="19">#REF!</definedName>
    <definedName name="할증" localSheetId="14">#REF!</definedName>
    <definedName name="할증">#REF!</definedName>
    <definedName name="합계" localSheetId="11">#REF!</definedName>
    <definedName name="합계" localSheetId="12">#REF!</definedName>
    <definedName name="합계" localSheetId="10">#REF!</definedName>
    <definedName name="합계" localSheetId="19">#REF!</definedName>
    <definedName name="합계" localSheetId="14">#REF!</definedName>
    <definedName name="합계" localSheetId="13">#REF!</definedName>
    <definedName name="합계">#REF!</definedName>
    <definedName name="항" localSheetId="0" hidden="1">{#N/A,#N/A,FALSE,"현장 NCR 분석";#N/A,#N/A,FALSE,"현장품질감사";#N/A,#N/A,FALSE,"현장품질감사"}</definedName>
    <definedName name="항" hidden="1">{#N/A,#N/A,FALSE,"현장 NCR 분석";#N/A,#N/A,FALSE,"현장품질감사";#N/A,#N/A,FALSE,"현장품질감사"}</definedName>
    <definedName name="항공사진고급" localSheetId="11">#REF!</definedName>
    <definedName name="항공사진고급" localSheetId="19">#REF!</definedName>
    <definedName name="항공사진고급" localSheetId="14">#REF!</definedName>
    <definedName name="항공사진고급">#REF!</definedName>
    <definedName name="항공사진중급" localSheetId="11">#REF!</definedName>
    <definedName name="항공사진중급" localSheetId="19">#REF!</definedName>
    <definedName name="항공사진중급" localSheetId="14">#REF!</definedName>
    <definedName name="항공사진중급">#REF!</definedName>
    <definedName name="항공사진초급" localSheetId="11">#REF!</definedName>
    <definedName name="항공사진초급" localSheetId="19">#REF!</definedName>
    <definedName name="항공사진초급" localSheetId="14">#REF!</definedName>
    <definedName name="항공사진초급">#REF!</definedName>
    <definedName name="항만" localSheetId="11">#REF!</definedName>
    <definedName name="항만" localSheetId="12">#REF!</definedName>
    <definedName name="항만" localSheetId="10">#REF!</definedName>
    <definedName name="항만" localSheetId="19">#REF!</definedName>
    <definedName name="항만" localSheetId="7">#REF!</definedName>
    <definedName name="항만" localSheetId="13">#REF!</definedName>
    <definedName name="항만">#REF!</definedName>
    <definedName name="항만_통합" localSheetId="11">#REF!</definedName>
    <definedName name="항만_통합" localSheetId="12">#REF!</definedName>
    <definedName name="항만_통합" localSheetId="10">#REF!</definedName>
    <definedName name="항만_통합" localSheetId="19">#REF!</definedName>
    <definedName name="항만_통합" localSheetId="7">#REF!</definedName>
    <definedName name="항만_통합" localSheetId="13">#REF!</definedName>
    <definedName name="항만_통합">#REF!</definedName>
    <definedName name="항목별" localSheetId="11">#REF!</definedName>
    <definedName name="항목별" localSheetId="19">#REF!</definedName>
    <definedName name="항목별" localSheetId="14">#REF!</definedName>
    <definedName name="항목별">#REF!</definedName>
    <definedName name="항목별공사비" localSheetId="11">#REF!</definedName>
    <definedName name="항목별공사비" localSheetId="19">#REF!</definedName>
    <definedName name="항목별공사비" localSheetId="14">#REF!</definedName>
    <definedName name="항목별공사비">#REF!</definedName>
    <definedName name="항법사" localSheetId="11">#REF!</definedName>
    <definedName name="항법사" localSheetId="19">#REF!</definedName>
    <definedName name="항법사" localSheetId="14">#REF!</definedName>
    <definedName name="항법사">#REF!</definedName>
    <definedName name="현장설명" localSheetId="0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0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천기자재비" localSheetId="11">#REF!</definedName>
    <definedName name="현천기자재비" localSheetId="19">#REF!</definedName>
    <definedName name="현천기자재비" localSheetId="14">#REF!</definedName>
    <definedName name="현천기자재비">#REF!</definedName>
    <definedName name="호">#N/A</definedName>
    <definedName name="홍" localSheetId="11">#REF!</definedName>
    <definedName name="홍" localSheetId="19">#REF!</definedName>
    <definedName name="홍" localSheetId="14">#REF!</definedName>
    <definedName name="홍">#REF!</definedName>
    <definedName name="홍ㄹㄴ" localSheetId="0" hidden="1">{#N/A,#N/A,FALSE,"부대2"}</definedName>
    <definedName name="홍ㄹㄴ" hidden="1">{#N/A,#N/A,FALSE,"부대2"}</definedName>
    <definedName name="화신1호" localSheetId="11">#REF!</definedName>
    <definedName name="화신1호" localSheetId="19">#REF!</definedName>
    <definedName name="화신1호" localSheetId="14">#REF!</definedName>
    <definedName name="화신1호">#REF!</definedName>
    <definedName name="화신2호" localSheetId="11">#REF!</definedName>
    <definedName name="화신2호" localSheetId="19">#REF!</definedName>
    <definedName name="화신2호" localSheetId="14">#REF!</definedName>
    <definedName name="화신2호">#REF!</definedName>
    <definedName name="화신기존1" localSheetId="11">#REF!</definedName>
    <definedName name="화신기존1" localSheetId="19">#REF!</definedName>
    <definedName name="화신기존1" localSheetId="14">#REF!</definedName>
    <definedName name="화신기존1">#REF!</definedName>
    <definedName name="화신기존2" localSheetId="11">#REF!</definedName>
    <definedName name="화신기존2" localSheetId="19">#REF!</definedName>
    <definedName name="화신기존2" localSheetId="14">#REF!</definedName>
    <definedName name="화신기존2">#REF!</definedName>
    <definedName name="회사명" localSheetId="11">#REF!</definedName>
    <definedName name="회사명" localSheetId="19">#REF!</definedName>
    <definedName name="회사명" localSheetId="14">#REF!</definedName>
    <definedName name="회사명">#REF!</definedName>
    <definedName name="회시1호" localSheetId="11">#REF!</definedName>
    <definedName name="회시1호" localSheetId="19">#REF!</definedName>
    <definedName name="회시1호" localSheetId="14">#REF!</definedName>
    <definedName name="회시1호">#REF!</definedName>
    <definedName name="회시2호" localSheetId="11">#REF!</definedName>
    <definedName name="회시2호" localSheetId="19">#REF!</definedName>
    <definedName name="회시2호" localSheetId="14">#REF!</definedName>
    <definedName name="회시2호">#REF!</definedName>
    <definedName name="횟수" localSheetId="11">#REF!</definedName>
    <definedName name="횟수" localSheetId="12">#REF!</definedName>
    <definedName name="횟수" localSheetId="19">#REF!</definedName>
    <definedName name="횟수">#REF!</definedName>
    <definedName name="횡배수토공" localSheetId="11">#REF!</definedName>
    <definedName name="횡배수토공" localSheetId="19">#REF!</definedName>
    <definedName name="횡배수토공" localSheetId="14">#REF!</definedName>
    <definedName name="횡배수토공">#REF!</definedName>
    <definedName name="효" localSheetId="0" hidden="1">{#N/A,#N/A,FALSE,"현장 NCR 분석";#N/A,#N/A,FALSE,"현장품질감사";#N/A,#N/A,FALSE,"현장품질감사"}</definedName>
    <definedName name="효" hidden="1">{#N/A,#N/A,FALSE,"현장 NCR 분석";#N/A,#N/A,FALSE,"현장품질감사";#N/A,#N/A,FALSE,"현장품질감사"}</definedName>
    <definedName name="휘발유" localSheetId="11">#REF!</definedName>
    <definedName name="휘발유" localSheetId="19">#REF!</definedName>
    <definedName name="휘발유">#REF!</definedName>
    <definedName name="ㅏ" localSheetId="0" hidden="1">{#N/A,#N/A,FALSE,"현장 NCR 분석";#N/A,#N/A,FALSE,"현장품질감사";#N/A,#N/A,FALSE,"현장품질감사"}</definedName>
    <definedName name="ㅏ" hidden="1">{#N/A,#N/A,FALSE,"현장 NCR 분석";#N/A,#N/A,FALSE,"현장품질감사";#N/A,#N/A,FALSE,"현장품질감사"}</definedName>
    <definedName name="ㅏㅏㅣ.ㅗㅓㅗ" localSheetId="0" hidden="1">{#N/A,#N/A,FALSE,"부대2"}</definedName>
    <definedName name="ㅏㅏㅣ.ㅗㅓㅗ" hidden="1">{#N/A,#N/A,FALSE,"부대2"}</definedName>
    <definedName name="ㅏㅓ" localSheetId="0" hidden="1">{#N/A,#N/A,FALSE,"구조2"}</definedName>
    <definedName name="ㅏㅓ" hidden="1">{#N/A,#N/A,FALSE,"구조2"}</definedName>
    <definedName name="ㅏㅕ" localSheetId="0" hidden="1">{#N/A,#N/A,FALSE,"포장1";#N/A,#N/A,FALSE,"포장1"}</definedName>
    <definedName name="ㅏㅕ" hidden="1">{#N/A,#N/A,FALSE,"포장1";#N/A,#N/A,FALSE,"포장1"}</definedName>
    <definedName name="ㅐ" localSheetId="0" hidden="1">{#N/A,#N/A,FALSE,"현장 NCR 분석";#N/A,#N/A,FALSE,"현장품질감사";#N/A,#N/A,FALSE,"현장품질감사"}</definedName>
    <definedName name="ㅐ" hidden="1">{#N/A,#N/A,FALSE,"현장 NCR 분석";#N/A,#N/A,FALSE,"현장품질감사";#N/A,#N/A,FALSE,"현장품질감사"}</definedName>
    <definedName name="ㅐ520" localSheetId="11">#REF!</definedName>
    <definedName name="ㅐ520" localSheetId="19">#REF!</definedName>
    <definedName name="ㅐ520" localSheetId="14">#REF!</definedName>
    <definedName name="ㅐ520">#REF!</definedName>
    <definedName name="ㅐㅐ" localSheetId="0" hidden="1">{"'도면'!$G$62:$H$63","'도면'!$G$62:$H$63"}</definedName>
    <definedName name="ㅐㅐ" hidden="1">{"'도면'!$G$62:$H$63","'도면'!$G$62:$H$63"}</definedName>
    <definedName name="ㅐㅐㅐ" localSheetId="11">BlankMacro1</definedName>
    <definedName name="ㅐㅐㅐ" localSheetId="19">BlankMacro1</definedName>
    <definedName name="ㅐㅐㅐ" localSheetId="14">BlankMacro1</definedName>
    <definedName name="ㅐㅐㅐ" localSheetId="0">BlankMacro1</definedName>
    <definedName name="ㅐㅐㅐ">BlankMacro1</definedName>
    <definedName name="ㅐㅓ" localSheetId="0" hidden="1">{"'도면'!$G$62:$H$63","'도면'!$G$62:$H$63"}</definedName>
    <definedName name="ㅐㅓ" hidden="1">{"'도면'!$G$62:$H$63","'도면'!$G$62:$H$63"}</definedName>
    <definedName name="ㅑㅕ" localSheetId="0" hidden="1">{#N/A,#N/A,FALSE,"이정표"}</definedName>
    <definedName name="ㅑㅕ" hidden="1">{#N/A,#N/A,FALSE,"이정표"}</definedName>
    <definedName name="ㅓ.ㅎㅎㅇ" localSheetId="0" hidden="1">{#N/A,#N/A,FALSE,"토공2"}</definedName>
    <definedName name="ㅓ.ㅎㅎㅇ" hidden="1">{#N/A,#N/A,FALSE,"토공2"}</definedName>
    <definedName name="ㅓ1514" localSheetId="11">#REF!</definedName>
    <definedName name="ㅓ1514" localSheetId="19">#REF!</definedName>
    <definedName name="ㅓ1514" localSheetId="14">#REF!</definedName>
    <definedName name="ㅓ1514">#REF!</definedName>
    <definedName name="ㅓ192" localSheetId="11">#REF!</definedName>
    <definedName name="ㅓ192" localSheetId="19">#REF!</definedName>
    <definedName name="ㅓ192">#REF!</definedName>
    <definedName name="ㅓㄹㄹ" localSheetId="0" hidden="1">{#N/A,#N/A,FALSE,"현장 NCR 분석";#N/A,#N/A,FALSE,"현장품질감사";#N/A,#N/A,FALSE,"현장품질감사"}</definedName>
    <definedName name="ㅓㄹㄹ" hidden="1">{#N/A,#N/A,FALSE,"현장 NCR 분석";#N/A,#N/A,FALSE,"현장품질감사";#N/A,#N/A,FALSE,"현장품질감사"}</definedName>
    <definedName name="ㅓㅓ" localSheetId="0" hidden="1">{"'도면'!$G$62:$H$63","'도면'!$G$62:$H$63"}</definedName>
    <definedName name="ㅓㅓ" hidden="1">{"'도면'!$G$62:$H$63","'도면'!$G$62:$H$63"}</definedName>
    <definedName name="ㅓㅓㅓㅓ" localSheetId="0" hidden="1">{#N/A,#N/A,FALSE,"포장2"}</definedName>
    <definedName name="ㅓㅓㅓㅓ" hidden="1">{#N/A,#N/A,FALSE,"포장2"}</definedName>
    <definedName name="ㅔ갸ㅜㅅ" localSheetId="11">#REF!</definedName>
    <definedName name="ㅔ갸ㅜㅅ" localSheetId="19">#REF!</definedName>
    <definedName name="ㅔ갸ㅜㅅ" localSheetId="14">#REF!</definedName>
    <definedName name="ㅔ갸ㅜㅅ">#REF!</definedName>
    <definedName name="ㅗ" localSheetId="0" hidden="1">{#N/A,#N/A,FALSE,"현장 NCR 분석";#N/A,#N/A,FALSE,"현장품질감사";#N/A,#N/A,FALSE,"현장품질감사"}</definedName>
    <definedName name="ㅗ" hidden="1">{#N/A,#N/A,FALSE,"현장 NCR 분석";#N/A,#N/A,FALSE,"현장품질감사";#N/A,#N/A,FALSE,"현장품질감사"}</definedName>
    <definedName name="ㅗㅅ20" localSheetId="11">#REF!</definedName>
    <definedName name="ㅗㅅ20" localSheetId="19">#REF!</definedName>
    <definedName name="ㅗㅅ20" localSheetId="14">#REF!</definedName>
    <definedName name="ㅗㅅ20">#REF!</definedName>
    <definedName name="ㅗㅓ" localSheetId="0" hidden="1">{#N/A,#N/A,FALSE,"부대2"}</definedName>
    <definedName name="ㅗㅓ" hidden="1">{#N/A,#N/A,FALSE,"부대2"}</definedName>
    <definedName name="ㅗㅓㅏ" localSheetId="11">#REF!</definedName>
    <definedName name="ㅗㅓㅏ" localSheetId="19">#REF!</definedName>
    <definedName name="ㅗㅓㅏ" localSheetId="14">#REF!</definedName>
    <definedName name="ㅗㅓㅏ">#REF!</definedName>
    <definedName name="ㅗㅕ" localSheetId="0" hidden="1">{#N/A,#N/A,FALSE,"배수2"}</definedName>
    <definedName name="ㅗㅕ" hidden="1">{#N/A,#N/A,FALSE,"배수2"}</definedName>
    <definedName name="ㅛㅅ" localSheetId="0" hidden="1">{#N/A,#N/A,FALSE,"속도"}</definedName>
    <definedName name="ㅛㅅ" hidden="1">{#N/A,#N/A,FALSE,"속도"}</definedName>
    <definedName name="ㅛㅑㅐ" localSheetId="0" hidden="1">{#N/A,#N/A,FALSE,"구조1"}</definedName>
    <definedName name="ㅛㅑㅐ" hidden="1">{#N/A,#N/A,FALSE,"구조1"}</definedName>
    <definedName name="ㅜㅎㄹ" localSheetId="0" hidden="1">{#N/A,#N/A,FALSE,"부대2"}</definedName>
    <definedName name="ㅜㅎㄹ" hidden="1">{#N/A,#N/A,FALSE,"부대2"}</definedName>
    <definedName name="ㅜㅜㅜㅜㅜㅜㅜ" localSheetId="11">#REF!</definedName>
    <definedName name="ㅜㅜㅜㅜㅜㅜㅜ" localSheetId="19">#REF!</definedName>
    <definedName name="ㅜㅜㅜㅜㅜㅜㅜ" localSheetId="14">#REF!</definedName>
    <definedName name="ㅜㅜㅜㅜㅜㅜㅜ">#REF!</definedName>
    <definedName name="ㅜㅠ" localSheetId="0" hidden="1">{#N/A,#N/A,FALSE,"토공2"}</definedName>
    <definedName name="ㅜㅠ" hidden="1">{#N/A,#N/A,FALSE,"토공2"}</definedName>
    <definedName name="ㅜㅠㅍ" localSheetId="0" hidden="1">{#N/A,#N/A,FALSE,"전력간선"}</definedName>
    <definedName name="ㅜㅠㅍ" hidden="1">{#N/A,#N/A,FALSE,"전력간선"}</definedName>
    <definedName name="ㅠ1" localSheetId="11">#REF!</definedName>
    <definedName name="ㅠ1" localSheetId="19">#REF!</definedName>
    <definedName name="ㅠ1" localSheetId="14">#REF!</definedName>
    <definedName name="ㅠ1">#REF!</definedName>
    <definedName name="ㅠ108" localSheetId="11">#REF!</definedName>
    <definedName name="ㅠ108" localSheetId="12">#REF!</definedName>
    <definedName name="ㅠ108" localSheetId="10">#REF!</definedName>
    <definedName name="ㅠ108" localSheetId="19">#REF!</definedName>
    <definedName name="ㅠ108" localSheetId="7">#REF!</definedName>
    <definedName name="ㅠ108" localSheetId="13">#REF!</definedName>
    <definedName name="ㅠ108" localSheetId="0">#REF!</definedName>
    <definedName name="ㅠ108">#REF!</definedName>
    <definedName name="ㅠ158" localSheetId="11">#REF!</definedName>
    <definedName name="ㅠ158" localSheetId="12">#REF!</definedName>
    <definedName name="ㅠ158" localSheetId="10">#REF!</definedName>
    <definedName name="ㅠ158" localSheetId="19">#REF!</definedName>
    <definedName name="ㅠ158" localSheetId="7">#REF!</definedName>
    <definedName name="ㅠ158" localSheetId="13">#REF!</definedName>
    <definedName name="ㅠ158">#REF!</definedName>
    <definedName name="ㅠ359" localSheetId="11">#REF!</definedName>
    <definedName name="ㅠ359" localSheetId="19">#REF!</definedName>
    <definedName name="ㅠ359" localSheetId="14">#REF!</definedName>
    <definedName name="ㅠ359">#REF!</definedName>
    <definedName name="ㅠ920" localSheetId="11">#REF!</definedName>
    <definedName name="ㅠ920" localSheetId="12">#REF!</definedName>
    <definedName name="ㅠ920" localSheetId="10">#REF!</definedName>
    <definedName name="ㅠ920" localSheetId="19">#REF!</definedName>
    <definedName name="ㅠ920" localSheetId="7">#REF!</definedName>
    <definedName name="ㅠ920" localSheetId="13">#REF!</definedName>
    <definedName name="ㅠ920">#REF!</definedName>
    <definedName name="ㅡ41">#N/A</definedName>
    <definedName name="ㅡ925" localSheetId="11">#REF!</definedName>
    <definedName name="ㅡ925" localSheetId="12">#REF!</definedName>
    <definedName name="ㅡ925" localSheetId="10">#REF!</definedName>
    <definedName name="ㅡ925" localSheetId="19">#REF!</definedName>
    <definedName name="ㅡ925" localSheetId="7">#REF!</definedName>
    <definedName name="ㅡ925" localSheetId="13">#REF!</definedName>
    <definedName name="ㅡ925">#REF!</definedName>
    <definedName name="ㅡㅓㅛ" localSheetId="0" hidden="1">{#N/A,#N/A,FALSE,"현장 NCR 분석";#N/A,#N/A,FALSE,"현장품질감사";#N/A,#N/A,FALSE,"현장품질감사"}</definedName>
    <definedName name="ㅡㅓㅛ" hidden="1">{#N/A,#N/A,FALSE,"현장 NCR 분석";#N/A,#N/A,FALSE,"현장품질감사";#N/A,#N/A,FALSE,"현장품질감사"}</definedName>
    <definedName name="ㅣ" localSheetId="11">#REF!</definedName>
    <definedName name="ㅣ" localSheetId="19">#REF!</definedName>
    <definedName name="ㅣ" localSheetId="14">#REF!</definedName>
    <definedName name="ㅣ">#REF!</definedName>
    <definedName name="ㅣ762" localSheetId="11">#REF!</definedName>
    <definedName name="ㅣ762" localSheetId="19">#REF!</definedName>
    <definedName name="ㅣ762" localSheetId="14">#REF!</definedName>
    <definedName name="ㅣ762">#REF!</definedName>
    <definedName name="ㅣㅏㅣ" localSheetId="11">#REF!</definedName>
    <definedName name="ㅣㅏㅣ" localSheetId="19">#REF!</definedName>
    <definedName name="ㅣㅏㅣ" localSheetId="14">#REF!</definedName>
    <definedName name="ㅣㅏㅣ">#REF!</definedName>
    <definedName name="ㅣㅓㅏ" localSheetId="0" hidden="1">{#N/A,#N/A,FALSE,"전력간선"}</definedName>
    <definedName name="ㅣㅓㅏ" hidden="1">{#N/A,#N/A,FALSE,"전력간선"}</definedName>
    <definedName name="ㅣㅣㅣㅣ" localSheetId="0" hidden="1">{#N/A,#N/A,FALSE,"포장2"}</definedName>
    <definedName name="ㅣㅣㅣㅣ" hidden="1">{#N/A,#N/A,FALSE,"포장2"}</definedName>
  </definedNames>
  <calcPr calcId="191029"/>
</workbook>
</file>

<file path=xl/calcChain.xml><?xml version="1.0" encoding="utf-8"?>
<calcChain xmlns="http://schemas.openxmlformats.org/spreadsheetml/2006/main">
  <c r="X21" i="1" l="1"/>
  <c r="V21" i="1"/>
  <c r="T21" i="1"/>
  <c r="R21" i="1"/>
  <c r="O20" i="11" l="1"/>
  <c r="X26" i="3" l="1"/>
  <c r="X25" i="3"/>
  <c r="H42" i="12" l="1"/>
  <c r="O31" i="11"/>
  <c r="AL23" i="1"/>
  <c r="AJ23" i="1"/>
  <c r="AH23" i="1"/>
  <c r="AF23" i="1"/>
  <c r="O17" i="11" l="1"/>
  <c r="O24" i="11" l="1"/>
  <c r="V23" i="1" l="1"/>
  <c r="M26" i="1" l="1"/>
  <c r="E4" i="29" l="1"/>
  <c r="F4" i="29" s="1"/>
  <c r="G4" i="29" s="1"/>
  <c r="H4" i="29" s="1"/>
  <c r="I4" i="29" s="1"/>
  <c r="J4" i="29" s="1"/>
  <c r="K4" i="29" s="1"/>
  <c r="L4" i="29" s="1"/>
  <c r="M4" i="29" s="1"/>
  <c r="N4" i="29" s="1"/>
  <c r="O4" i="29" s="1"/>
  <c r="P4" i="29" s="1"/>
  <c r="Q4" i="29" l="1"/>
  <c r="R4" i="29" l="1"/>
  <c r="T4" i="29" s="1"/>
  <c r="U4" i="29" s="1"/>
  <c r="V4" i="29" s="1"/>
  <c r="Y14" i="29"/>
  <c r="R32" i="1" l="1"/>
  <c r="O32" i="1"/>
  <c r="L32" i="1"/>
  <c r="J32" i="1"/>
  <c r="H32" i="1"/>
  <c r="G32" i="1"/>
  <c r="R31" i="1"/>
  <c r="O31" i="1"/>
  <c r="L31" i="1"/>
  <c r="J31" i="1"/>
  <c r="H31" i="1"/>
  <c r="G31" i="1"/>
  <c r="F5" i="25" l="1"/>
  <c r="H29" i="25" l="1"/>
  <c r="J6" i="25"/>
  <c r="Q30" i="25"/>
  <c r="F22" i="25"/>
  <c r="J22" i="25" s="1"/>
  <c r="D30" i="29" l="1"/>
  <c r="E30" i="29" s="1"/>
  <c r="F30" i="29" s="1"/>
  <c r="G30" i="29" s="1"/>
  <c r="H30" i="29" l="1"/>
  <c r="I30" i="29" s="1"/>
  <c r="J30" i="29" s="1"/>
  <c r="K30" i="29" s="1"/>
  <c r="L30" i="29" s="1"/>
  <c r="M30" i="29" s="1"/>
  <c r="N30" i="29" s="1"/>
  <c r="O30" i="29" s="1"/>
  <c r="P30" i="29" s="1"/>
  <c r="Q30" i="29" l="1"/>
  <c r="Q29" i="25"/>
  <c r="R30" i="29" l="1"/>
  <c r="T30" i="29" s="1"/>
  <c r="U30" i="29" s="1"/>
  <c r="V30" i="29" s="1"/>
  <c r="W30" i="29" s="1"/>
  <c r="A2" i="4"/>
  <c r="E3" i="11"/>
  <c r="O30" i="1" l="1"/>
  <c r="L30" i="1"/>
  <c r="J30" i="1"/>
  <c r="H30" i="1"/>
  <c r="G30" i="1"/>
  <c r="L29" i="1" l="1"/>
  <c r="J29" i="1"/>
  <c r="H29" i="1"/>
  <c r="G29" i="1"/>
  <c r="C20" i="3" l="1"/>
  <c r="C17" i="3"/>
  <c r="H17" i="25" l="1"/>
  <c r="F17" i="25"/>
  <c r="D17" i="25"/>
  <c r="L43" i="25" l="1"/>
  <c r="J43" i="25"/>
  <c r="F43" i="25"/>
  <c r="H28" i="25" s="1"/>
  <c r="Q28" i="25" s="1"/>
  <c r="Q31" i="25"/>
  <c r="F18" i="25"/>
  <c r="J17" i="25"/>
  <c r="Q32" i="25" l="1"/>
  <c r="L17" i="25"/>
  <c r="F21" i="25" s="1"/>
  <c r="J21" i="25" s="1"/>
  <c r="L9" i="12"/>
  <c r="L10" i="12"/>
  <c r="L12" i="12"/>
  <c r="L13" i="12"/>
  <c r="L60" i="12"/>
  <c r="H36" i="25" l="1"/>
  <c r="Q36" i="25" s="1"/>
  <c r="Q35" i="25"/>
  <c r="J23" i="25"/>
  <c r="Y17" i="29" l="1"/>
  <c r="Y8" i="29"/>
  <c r="Y5" i="29"/>
  <c r="Y20" i="29" s="1"/>
  <c r="Y11" i="29"/>
  <c r="Q37" i="25"/>
  <c r="R29" i="1"/>
  <c r="O29" i="1"/>
  <c r="Y26" i="29" l="1"/>
  <c r="Y29" i="29"/>
  <c r="Y23" i="29"/>
  <c r="R27" i="1"/>
  <c r="O27" i="1"/>
  <c r="L27" i="1"/>
  <c r="J27" i="1"/>
  <c r="H27" i="1"/>
  <c r="G27" i="1"/>
  <c r="G28" i="1"/>
  <c r="R28" i="1"/>
  <c r="O28" i="1"/>
  <c r="L28" i="1"/>
  <c r="J28" i="1"/>
  <c r="H28" i="1"/>
  <c r="O44" i="11" l="1"/>
  <c r="D34" i="3" l="1"/>
  <c r="I33" i="1" l="1"/>
  <c r="R30" i="1" l="1"/>
  <c r="F11" i="11" l="1"/>
  <c r="F12" i="11" s="1"/>
  <c r="C30" i="14" l="1"/>
  <c r="B30" i="14"/>
  <c r="AB12" i="3" s="1"/>
  <c r="X22" i="1"/>
  <c r="V22" i="1"/>
  <c r="R22" i="1"/>
  <c r="K32" i="1" l="1"/>
  <c r="P32" i="1" s="1"/>
  <c r="K31" i="1"/>
  <c r="P31" i="1" s="1"/>
  <c r="K30" i="1"/>
  <c r="P30" i="1" s="1"/>
  <c r="K29" i="1"/>
  <c r="P29" i="1" s="1"/>
  <c r="K27" i="1"/>
  <c r="P27" i="1" s="1"/>
  <c r="K28" i="1"/>
  <c r="P28" i="1" s="1"/>
  <c r="E25" i="3" l="1"/>
  <c r="AB11" i="3" l="1"/>
  <c r="O18" i="11" l="1"/>
  <c r="K57" i="12" l="1"/>
  <c r="G41" i="3" l="1"/>
  <c r="G40" i="3"/>
  <c r="R40" i="3" l="1"/>
  <c r="R41" i="3"/>
  <c r="AB17" i="3"/>
  <c r="G39" i="3" l="1"/>
  <c r="R39" i="3"/>
  <c r="R42" i="3" s="1"/>
  <c r="F32" i="3"/>
  <c r="H25" i="3"/>
  <c r="O36" i="11"/>
  <c r="L14" i="1" l="1"/>
  <c r="L38" i="1" s="1"/>
  <c r="O54" i="11"/>
  <c r="L15" i="1" l="1"/>
  <c r="N38" i="1" s="1"/>
  <c r="O41" i="11"/>
  <c r="O60" i="11"/>
  <c r="F60" i="11"/>
  <c r="O56" i="11"/>
  <c r="F56" i="11"/>
  <c r="F54" i="11"/>
  <c r="O58" i="11"/>
  <c r="O40" i="11" l="1"/>
  <c r="F58" i="11"/>
  <c r="F21" i="3"/>
  <c r="F18" i="3"/>
  <c r="K13" i="3"/>
  <c r="F10" i="3"/>
  <c r="E26" i="3"/>
  <c r="R26" i="3" s="1"/>
  <c r="K38" i="3"/>
  <c r="F38" i="3"/>
  <c r="D26" i="3"/>
  <c r="D24" i="3"/>
  <c r="G4" i="4"/>
  <c r="J5" i="3" l="1"/>
  <c r="R25" i="3"/>
  <c r="K14" i="12" l="1"/>
  <c r="L14" i="12" s="1"/>
  <c r="L30" i="12"/>
  <c r="L37" i="12"/>
  <c r="K31" i="12"/>
  <c r="L31" i="12" s="1"/>
  <c r="K32" i="12"/>
  <c r="K33" i="12"/>
  <c r="K34" i="12"/>
  <c r="K35" i="12"/>
  <c r="L35" i="12" s="1"/>
  <c r="M35" i="12" s="1"/>
  <c r="K36" i="12"/>
  <c r="L36" i="12" s="1"/>
  <c r="M36" i="12" s="1"/>
  <c r="K37" i="12"/>
  <c r="M37" i="12" s="1"/>
  <c r="K16" i="12"/>
  <c r="L16" i="12" s="1"/>
  <c r="K17" i="12"/>
  <c r="L17" i="12" s="1"/>
  <c r="K18" i="12"/>
  <c r="L18" i="12" s="1"/>
  <c r="K19" i="12"/>
  <c r="M19" i="12" s="1"/>
  <c r="K20" i="12"/>
  <c r="L20" i="12" s="1"/>
  <c r="K15" i="12"/>
  <c r="G26" i="1"/>
  <c r="J26" i="1"/>
  <c r="L19" i="12" l="1"/>
  <c r="M31" i="12"/>
  <c r="M18" i="12"/>
  <c r="L32" i="12"/>
  <c r="M32" i="12" s="1"/>
  <c r="M20" i="12"/>
  <c r="M17" i="12"/>
  <c r="M16" i="12"/>
  <c r="L15" i="12"/>
  <c r="M15" i="12" s="1"/>
  <c r="K39" i="12"/>
  <c r="K40" i="12"/>
  <c r="K41" i="12"/>
  <c r="N20" i="12" l="1"/>
  <c r="L41" i="12"/>
  <c r="M41" i="12" s="1"/>
  <c r="L39" i="12"/>
  <c r="M39" i="12" s="1"/>
  <c r="L40" i="12"/>
  <c r="M40" i="12" s="1"/>
  <c r="N41" i="12" l="1"/>
  <c r="K50" i="12" l="1"/>
  <c r="J6" i="3" l="1"/>
  <c r="L50" i="12"/>
  <c r="I5" i="1"/>
  <c r="L34" i="12"/>
  <c r="M34" i="12" s="1"/>
  <c r="L33" i="12"/>
  <c r="M33" i="12" s="1"/>
  <c r="L22" i="12"/>
  <c r="L28" i="12"/>
  <c r="L26" i="12"/>
  <c r="L25" i="12"/>
  <c r="O39" i="11"/>
  <c r="I45" i="12"/>
  <c r="H49" i="12"/>
  <c r="H45" i="12"/>
  <c r="H43" i="12"/>
  <c r="H33" i="12"/>
  <c r="H25" i="12"/>
  <c r="G58" i="12"/>
  <c r="G49" i="12"/>
  <c r="G47" i="12"/>
  <c r="G46" i="12"/>
  <c r="G45" i="12"/>
  <c r="G43" i="12"/>
  <c r="G34" i="12"/>
  <c r="G33" i="12"/>
  <c r="G31" i="12"/>
  <c r="G30" i="12"/>
  <c r="G26" i="12"/>
  <c r="G25" i="12"/>
  <c r="G23" i="12"/>
  <c r="G22" i="12"/>
  <c r="G17" i="12"/>
  <c r="G16" i="12"/>
  <c r="G11" i="12"/>
  <c r="K59" i="12"/>
  <c r="L59" i="12" s="1"/>
  <c r="M60" i="12"/>
  <c r="K61" i="12"/>
  <c r="L61" i="12" s="1"/>
  <c r="K43" i="12"/>
  <c r="K44" i="12"/>
  <c r="K45" i="12"/>
  <c r="K46" i="12"/>
  <c r="K47" i="12"/>
  <c r="K48" i="12"/>
  <c r="K49" i="12"/>
  <c r="K51" i="12"/>
  <c r="K52" i="12"/>
  <c r="K53" i="12"/>
  <c r="K55" i="12"/>
  <c r="K56" i="12"/>
  <c r="K42" i="12"/>
  <c r="K30" i="12"/>
  <c r="M30" i="12" s="1"/>
  <c r="K38" i="12"/>
  <c r="K29" i="12"/>
  <c r="K8" i="12"/>
  <c r="L8" i="12" s="1"/>
  <c r="K7" i="12"/>
  <c r="L7" i="12" s="1"/>
  <c r="K22" i="12"/>
  <c r="M22" i="12" s="1"/>
  <c r="K23" i="12"/>
  <c r="K24" i="12"/>
  <c r="K25" i="12"/>
  <c r="M25" i="12" s="1"/>
  <c r="K26" i="12"/>
  <c r="M26" i="12" s="1"/>
  <c r="K27" i="12"/>
  <c r="K28" i="12"/>
  <c r="M28" i="12" s="1"/>
  <c r="K21" i="12"/>
  <c r="K26" i="1" l="1"/>
  <c r="L52" i="12"/>
  <c r="L44" i="12"/>
  <c r="L43" i="12"/>
  <c r="L55" i="12"/>
  <c r="L46" i="12"/>
  <c r="L48" i="12"/>
  <c r="L54" i="12"/>
  <c r="P54" i="12" s="1"/>
  <c r="L51" i="12"/>
  <c r="L49" i="12"/>
  <c r="L47" i="12"/>
  <c r="L45" i="12"/>
  <c r="L58" i="12"/>
  <c r="M58" i="12" s="1"/>
  <c r="L42" i="12"/>
  <c r="M42" i="12" s="1"/>
  <c r="M61" i="12"/>
  <c r="M59" i="12"/>
  <c r="L53" i="12"/>
  <c r="M53" i="12" s="1"/>
  <c r="L38" i="12"/>
  <c r="M38" i="12" s="1"/>
  <c r="L29" i="12"/>
  <c r="M29" i="12" s="1"/>
  <c r="L27" i="12"/>
  <c r="M27" i="12"/>
  <c r="M24" i="12"/>
  <c r="L24" i="12"/>
  <c r="L23" i="12"/>
  <c r="M23" i="12" s="1"/>
  <c r="L21" i="12"/>
  <c r="M21" i="12" s="1"/>
  <c r="M13" i="12"/>
  <c r="M14" i="12"/>
  <c r="B49" i="11"/>
  <c r="M46" i="3"/>
  <c r="F12" i="4"/>
  <c r="M7" i="12"/>
  <c r="M9" i="12"/>
  <c r="M12" i="12"/>
  <c r="M10" i="12"/>
  <c r="M8" i="12"/>
  <c r="F29" i="3"/>
  <c r="D50" i="11"/>
  <c r="D49" i="11"/>
  <c r="H49" i="11"/>
  <c r="M52" i="12" l="1"/>
  <c r="M54" i="12"/>
  <c r="F35" i="3"/>
  <c r="N28" i="12"/>
  <c r="N61" i="12"/>
  <c r="N38" i="12"/>
  <c r="P26" i="1"/>
  <c r="F49" i="11"/>
  <c r="K49" i="11" s="1"/>
  <c r="O46" i="11" s="1"/>
  <c r="O37" i="11" s="1"/>
  <c r="O38" i="11" s="1"/>
  <c r="O23" i="11"/>
  <c r="O32" i="11" s="1"/>
  <c r="P33" i="1" l="1"/>
  <c r="O25" i="11"/>
  <c r="L57" i="12" s="1"/>
  <c r="P37" i="1" l="1"/>
  <c r="L56" i="12"/>
  <c r="J32" i="12"/>
  <c r="O26" i="11"/>
  <c r="L11" i="12" s="1"/>
  <c r="R34" i="3"/>
  <c r="G13" i="4" s="1"/>
  <c r="M56" i="12" l="1"/>
  <c r="P56" i="12"/>
  <c r="J50" i="12"/>
  <c r="J11" i="12"/>
  <c r="M11" i="12" s="1"/>
  <c r="J19" i="12"/>
  <c r="J22" i="12"/>
  <c r="J25" i="12"/>
  <c r="J51" i="12"/>
  <c r="J16" i="12"/>
  <c r="J33" i="12"/>
  <c r="J47" i="12"/>
  <c r="J55" i="12"/>
  <c r="J46" i="12"/>
  <c r="J43" i="12"/>
  <c r="J17" i="12"/>
  <c r="J31" i="12"/>
  <c r="J57" i="12"/>
  <c r="J44" i="12"/>
  <c r="J23" i="12"/>
  <c r="J30" i="12"/>
  <c r="J45" i="12"/>
  <c r="J24" i="12"/>
  <c r="J48" i="12"/>
  <c r="D35" i="3"/>
  <c r="R35" i="3" s="1"/>
  <c r="M48" i="12" l="1"/>
  <c r="M44" i="12"/>
  <c r="M47" i="12"/>
  <c r="M50" i="12"/>
  <c r="M43" i="12"/>
  <c r="M45" i="12"/>
  <c r="M57" i="12"/>
  <c r="M46" i="12"/>
  <c r="M49" i="12"/>
  <c r="M55" i="12"/>
  <c r="M51" i="12"/>
  <c r="M63" i="12"/>
  <c r="I9" i="1" s="1"/>
  <c r="M9" i="1" s="1"/>
  <c r="N16" i="1" s="1"/>
  <c r="N14" i="12"/>
  <c r="E27" i="3"/>
  <c r="R27" i="3" s="1"/>
  <c r="F8" i="4"/>
  <c r="F7" i="4"/>
  <c r="O46" i="3"/>
  <c r="N48" i="3" s="1"/>
  <c r="F34" i="3"/>
  <c r="R26" i="1"/>
  <c r="O26" i="1"/>
  <c r="L26" i="1"/>
  <c r="F13" i="4"/>
  <c r="N57" i="12" l="1"/>
  <c r="N62" i="12" s="1"/>
  <c r="M62" i="12"/>
  <c r="I7" i="1" s="1"/>
  <c r="N50" i="3"/>
  <c r="N49" i="3"/>
  <c r="R28" i="3"/>
  <c r="G12" i="4" s="1"/>
  <c r="R36" i="3"/>
  <c r="H13" i="4" s="1"/>
  <c r="N52" i="3"/>
  <c r="N51" i="3"/>
  <c r="M7" i="1" l="1"/>
  <c r="N64" i="12"/>
  <c r="I8" i="1"/>
  <c r="M8" i="1" s="1"/>
  <c r="M6" i="1" s="1"/>
  <c r="G5" i="4"/>
  <c r="G6" i="4"/>
  <c r="D29" i="3"/>
  <c r="I15" i="1" l="1"/>
  <c r="N15" i="1" s="1"/>
  <c r="I14" i="1"/>
  <c r="R29" i="3"/>
  <c r="H12" i="4" s="1"/>
  <c r="H14" i="4"/>
  <c r="F5" i="3" l="1"/>
  <c r="N14" i="1"/>
  <c r="N13" i="1" s="1"/>
  <c r="N17" i="1" s="1"/>
  <c r="I38" i="1" l="1"/>
  <c r="P38" i="1" s="1"/>
  <c r="P36" i="1" s="1"/>
  <c r="P39" i="1" s="1"/>
  <c r="F6" i="3" l="1"/>
  <c r="R5" i="3"/>
  <c r="F5" i="4"/>
  <c r="D18" i="3" l="1"/>
  <c r="R18" i="3" s="1"/>
  <c r="H10" i="4" s="1"/>
  <c r="H5" i="4"/>
  <c r="AD38" i="1"/>
  <c r="F6" i="4"/>
  <c r="F4" i="4" s="1"/>
  <c r="R6" i="3"/>
  <c r="D21" i="3" s="1"/>
  <c r="R3" i="3" l="1"/>
  <c r="H6" i="4"/>
  <c r="H4" i="4" s="1"/>
  <c r="L7" i="4" s="1"/>
  <c r="R21" i="3"/>
  <c r="H11" i="4" l="1"/>
  <c r="H9" i="4" s="1"/>
  <c r="R16" i="3"/>
  <c r="D13" i="3"/>
  <c r="D10" i="3"/>
  <c r="R10" i="3" s="1"/>
  <c r="R9" i="3" s="1"/>
  <c r="F13" i="3" l="1"/>
  <c r="R13" i="3" s="1"/>
  <c r="R14" i="3" s="1"/>
  <c r="R12" i="3" s="1"/>
  <c r="F47" i="3" s="1"/>
  <c r="H7" i="4" l="1"/>
  <c r="H8" i="4" l="1"/>
  <c r="H15" i="4" s="1"/>
  <c r="F51" i="3"/>
  <c r="R51" i="3" s="1"/>
  <c r="F48" i="3"/>
  <c r="R48" i="3" s="1"/>
  <c r="F52" i="3"/>
  <c r="R52" i="3" s="1"/>
  <c r="F50" i="3"/>
  <c r="R50" i="3" s="1"/>
  <c r="F49" i="3"/>
  <c r="R49" i="3" s="1"/>
  <c r="S59" i="3" l="1"/>
  <c r="R44" i="3"/>
  <c r="F54" i="3" s="1"/>
  <c r="F55" i="3" s="1"/>
  <c r="F56" i="3" l="1"/>
  <c r="H16" i="4"/>
  <c r="H17" i="4" s="1"/>
  <c r="H18" i="4" s="1"/>
  <c r="K14" i="27" l="1"/>
  <c r="K13" i="27"/>
  <c r="H3" i="4" l="1"/>
  <c r="E13" i="27" l="1"/>
  <c r="AD26" i="1"/>
  <c r="AD6" i="3"/>
  <c r="F59" i="3"/>
</calcChain>
</file>

<file path=xl/sharedStrings.xml><?xml version="1.0" encoding="utf-8"?>
<sst xmlns="http://schemas.openxmlformats.org/spreadsheetml/2006/main" count="1487" uniqueCount="713">
  <si>
    <t>1. 적용기준</t>
    <phoneticPr fontId="15" type="noConversion"/>
  </si>
  <si>
    <t xml:space="preserve">  계</t>
    <phoneticPr fontId="15" type="noConversion"/>
  </si>
  <si>
    <t>○</t>
    <phoneticPr fontId="15" type="noConversion"/>
  </si>
  <si>
    <t>:</t>
    <phoneticPr fontId="15" type="noConversion"/>
  </si>
  <si>
    <t>1)</t>
    <phoneticPr fontId="15" type="noConversion"/>
  </si>
  <si>
    <t>=</t>
    <phoneticPr fontId="15" type="noConversion"/>
  </si>
  <si>
    <t>인·월</t>
    <phoneticPr fontId="15" type="noConversion"/>
  </si>
  <si>
    <t>=</t>
  </si>
  <si>
    <t>원</t>
    <phoneticPr fontId="8" type="noConversion"/>
  </si>
  <si>
    <t>×</t>
    <phoneticPr fontId="8" type="noConversion"/>
  </si>
  <si>
    <t>일</t>
    <phoneticPr fontId="8" type="noConversion"/>
  </si>
  <si>
    <t>=</t>
    <phoneticPr fontId="8" type="noConversion"/>
  </si>
  <si>
    <t>ℓ/일</t>
    <phoneticPr fontId="8" type="noConversion"/>
  </si>
  <si>
    <t>%</t>
    <phoneticPr fontId="8" type="noConversion"/>
  </si>
  <si>
    <t>소 계</t>
    <phoneticPr fontId="8" type="noConversion"/>
  </si>
  <si>
    <t>○</t>
    <phoneticPr fontId="8" type="noConversion"/>
  </si>
  <si>
    <t>단위</t>
  </si>
  <si>
    <t>금     액</t>
  </si>
  <si>
    <t>비  고</t>
  </si>
  <si>
    <t xml:space="preserve"> </t>
  </si>
  <si>
    <t>월</t>
  </si>
  <si>
    <t>식</t>
  </si>
  <si>
    <t>7.</t>
  </si>
  <si>
    <t>8.</t>
  </si>
  <si>
    <t>:</t>
    <phoneticPr fontId="8" type="noConversion"/>
  </si>
  <si>
    <t>최 종 보 고 서</t>
    <phoneticPr fontId="8" type="noConversion"/>
  </si>
  <si>
    <t>5.</t>
    <phoneticPr fontId="8" type="noConversion"/>
  </si>
  <si>
    <t>1.</t>
    <phoneticPr fontId="8" type="noConversion"/>
  </si>
  <si>
    <t>직접인건비</t>
    <phoneticPr fontId="8" type="noConversion"/>
  </si>
  <si>
    <t>2.</t>
    <phoneticPr fontId="8" type="noConversion"/>
  </si>
  <si>
    <t>3.</t>
    <phoneticPr fontId="8" type="noConversion"/>
  </si>
  <si>
    <t>+</t>
    <phoneticPr fontId="8" type="noConversion"/>
  </si>
  <si>
    <t>4.</t>
    <phoneticPr fontId="8" type="noConversion"/>
  </si>
  <si>
    <t>직접경비</t>
    <phoneticPr fontId="8" type="noConversion"/>
  </si>
  <si>
    <t>용역금액</t>
    <phoneticPr fontId="8" type="noConversion"/>
  </si>
  <si>
    <t>품  명</t>
    <phoneticPr fontId="15" type="noConversion"/>
  </si>
  <si>
    <t>규     격</t>
    <phoneticPr fontId="15" type="noConversion"/>
  </si>
  <si>
    <t xml:space="preserve">수  량 </t>
    <phoneticPr fontId="15" type="noConversion"/>
  </si>
  <si>
    <t>단  가</t>
    <phoneticPr fontId="15" type="noConversion"/>
  </si>
  <si>
    <t>1.</t>
    <phoneticPr fontId="15" type="noConversion"/>
  </si>
  <si>
    <t>직접인건비</t>
    <phoneticPr fontId="15" type="noConversion"/>
  </si>
  <si>
    <t>가.</t>
    <phoneticPr fontId="15" type="noConversion"/>
  </si>
  <si>
    <t>나.</t>
    <phoneticPr fontId="15" type="noConversion"/>
  </si>
  <si>
    <t>2.</t>
    <phoneticPr fontId="15" type="noConversion"/>
  </si>
  <si>
    <t>제경비</t>
    <phoneticPr fontId="15" type="noConversion"/>
  </si>
  <si>
    <t>%</t>
    <phoneticPr fontId="15" type="noConversion"/>
  </si>
  <si>
    <t>3.</t>
    <phoneticPr fontId="15" type="noConversion"/>
  </si>
  <si>
    <t>기술료</t>
    <phoneticPr fontId="15" type="noConversion"/>
  </si>
  <si>
    <t>식</t>
    <phoneticPr fontId="15" type="noConversion"/>
  </si>
  <si>
    <t>4.</t>
    <phoneticPr fontId="15" type="noConversion"/>
  </si>
  <si>
    <t>직접경비</t>
    <phoneticPr fontId="15" type="noConversion"/>
  </si>
  <si>
    <t>다.</t>
    <phoneticPr fontId="15" type="noConversion"/>
  </si>
  <si>
    <t>차량운행비</t>
    <phoneticPr fontId="15" type="noConversion"/>
  </si>
  <si>
    <t>라.</t>
    <phoneticPr fontId="15" type="noConversion"/>
  </si>
  <si>
    <t>마.</t>
    <phoneticPr fontId="15" type="noConversion"/>
  </si>
  <si>
    <t>도서인쇄비</t>
    <phoneticPr fontId="15" type="noConversion"/>
  </si>
  <si>
    <t>5.</t>
    <phoneticPr fontId="15" type="noConversion"/>
  </si>
  <si>
    <t>소계</t>
    <phoneticPr fontId="15" type="noConversion"/>
  </si>
  <si>
    <t>6.</t>
    <phoneticPr fontId="15" type="noConversion"/>
  </si>
  <si>
    <t>공급가액</t>
    <phoneticPr fontId="15" type="noConversion"/>
  </si>
  <si>
    <t>부가가치세</t>
    <phoneticPr fontId="15" type="noConversion"/>
  </si>
  <si>
    <t>손해배상보험료</t>
    <phoneticPr fontId="8" type="noConversion"/>
  </si>
  <si>
    <t>=</t>
    <phoneticPr fontId="8" type="noConversion"/>
  </si>
  <si>
    <t>-</t>
    <phoneticPr fontId="8" type="noConversion"/>
  </si>
  <si>
    <t>+</t>
    <phoneticPr fontId="15" type="noConversion"/>
  </si>
  <si>
    <t>-</t>
    <phoneticPr fontId="15" type="noConversion"/>
  </si>
  <si>
    <t>×</t>
    <phoneticPr fontId="15" type="noConversion"/>
  </si>
  <si>
    <t>대</t>
    <phoneticPr fontId="8" type="noConversion"/>
  </si>
  <si>
    <t>인</t>
    <phoneticPr fontId="8" type="noConversion"/>
  </si>
  <si>
    <t>책임</t>
    <phoneticPr fontId="15" type="noConversion"/>
  </si>
  <si>
    <t>유지관리지침서</t>
    <phoneticPr fontId="8" type="noConversion"/>
  </si>
  <si>
    <t xml:space="preserve">제경비(직접인건비의 110 ~ 120%) </t>
    <phoneticPr fontId="8" type="noConversion"/>
  </si>
  <si>
    <t>기술료 : (직접인건비 + 제경비)의 20 ~ 40%</t>
    <phoneticPr fontId="8" type="noConversion"/>
  </si>
  <si>
    <t xml:space="preserve"> </t>
    <phoneticPr fontId="15" type="noConversion"/>
  </si>
  <si>
    <t>&lt;엔지니어링 공제조합 자료&gt; - 조합업무안내/손해배상공제/공제료</t>
    <phoneticPr fontId="15" type="noConversion"/>
  </si>
  <si>
    <t>※ 건설기술관리법 손해배상공제(건설공사에 대한 설계, 감리, CM) 요율만 게시되어있음.</t>
    <phoneticPr fontId="15" type="noConversion"/>
  </si>
  <si>
    <t xml:space="preserve">  (2011년 4월 시행된 엔지니어링 손해배상공제 요율 관련 문의는 공제사업팀(02)3488-7874, 7876~8))</t>
    <phoneticPr fontId="15" type="noConversion"/>
  </si>
  <si>
    <t xml:space="preserve"> - 공제가입금액이 50억원을 초과하는 경우에는 구득 요율로 함.</t>
    <phoneticPr fontId="15" type="noConversion"/>
  </si>
  <si>
    <t xml:space="preserve"> - 공제가입금액이 50억원 이하 요율</t>
    <phoneticPr fontId="15" type="noConversion"/>
  </si>
  <si>
    <t xml:space="preserve">  (주의) 단, 대위권 포기 특별약관을 적용할 경우에는 산정된 공제료에 10%를 할증함.</t>
    <phoneticPr fontId="15" type="noConversion"/>
  </si>
  <si>
    <t>책임감리 공제요율 (2008.04.01 이후부터 적용)</t>
  </si>
  <si>
    <t>공사종류</t>
  </si>
  <si>
    <t>용역금액(계약금액)</t>
  </si>
  <si>
    <t>표준</t>
  </si>
  <si>
    <t>5억원이하</t>
  </si>
  <si>
    <t>5억원초과</t>
  </si>
  <si>
    <t>10억원초과</t>
  </si>
  <si>
    <t>20억원초과</t>
  </si>
  <si>
    <t>30억원초과</t>
  </si>
  <si>
    <t>공사</t>
  </si>
  <si>
    <t>10억이하</t>
  </si>
  <si>
    <t>20억원이하</t>
  </si>
  <si>
    <t>30억원이하</t>
  </si>
  <si>
    <t>50억원이하</t>
  </si>
  <si>
    <t>기간</t>
  </si>
  <si>
    <t>기본요율</t>
  </si>
  <si>
    <t>가산요율</t>
  </si>
  <si>
    <t>(년)</t>
    <phoneticPr fontId="15" type="noConversion"/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</si>
  <si>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</si>
  <si>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</si>
  <si>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</si>
  <si>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</si>
  <si>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</si>
  <si>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</si>
  <si>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</si>
  <si>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</si>
  <si>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</si>
  <si>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</si>
  <si>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</si>
  <si>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</si>
  <si>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</si>
  <si>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</si>
  <si>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</si>
  <si>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</si>
  <si>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</si>
  <si>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</si>
  <si>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</si>
  <si>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소전공사</t>
  </si>
  <si>
    <t>변전공사</t>
  </si>
  <si>
    <t>공동주택건설공사</t>
  </si>
  <si>
    <t>* 50억원을 초과하는경우에는 구득요율로 함.</t>
    <phoneticPr fontId="15" type="noConversion"/>
  </si>
  <si>
    <t>(자료:엔지니어링공제조합)</t>
    <phoneticPr fontId="15" type="noConversion"/>
  </si>
  <si>
    <t>손해배상공제 공제료 산정방법(예시)</t>
  </si>
  <si>
    <t>1. 공제료 산정방법 : 순용역금액 × 적용요율</t>
  </si>
  <si>
    <t>2. 적용요율 = 기본요율 + 적용가산요율</t>
  </si>
  <si>
    <t>3. 적용가산요율 = 가산요율 × 표준공사기간초과일수 / 365</t>
  </si>
  <si>
    <t>4. 요율표상의 금액별 요율은 구간요율입니다.</t>
  </si>
  <si>
    <t>5. 동일설계건에 대해 여러 가지 공사가 복합된경우는 공사금액대비로 용역금액을 나누어 각각의</t>
  </si>
  <si>
    <t>   공종에 해당하는 요율을 곱한후 더해서 산출합니다.</t>
  </si>
  <si>
    <t>6. 발급건당 최저수수료는 10,000원 입니다.</t>
  </si>
  <si>
    <t>예) 실시설계 순용역금액 4,800,000,000원 예정공사기간 52개월(1560일)</t>
  </si>
  <si>
    <t>    순공사비내역중 도로부문 35%, 터널 25% 교량 40%</t>
  </si>
  <si>
    <t>수수료산정예시</t>
  </si>
  <si>
    <t>공종1 교량 40%(1,920,000,000원) 표준공사기간 3년 초과일수 465일</t>
  </si>
  <si>
    <t>  500,000,000×(0.962%+0.153%×465/365) = 5,784,589원</t>
  </si>
  <si>
    <t>  500,000,000×(0.933%+0.149%×465/365) = 5,614,109원</t>
  </si>
  <si>
    <t>  920,000,000×(0.904%+0.144%×465/365) = 10,004,558원</t>
  </si>
  <si>
    <t>  5,784,589원 + 5,614,109원 + 10,004,558원 = 21,403,256원</t>
  </si>
  <si>
    <t>공종2 도로 35%(1,680,000,000원) 표준공사기간 3년 초과일수 465일</t>
  </si>
  <si>
    <t>  500,000,000×(0.865%+0.138%×465/365) = 5,204,041원</t>
  </si>
  <si>
    <t>  500,000,000×(0.839%+0.134%×465/365) = 5,048,561원</t>
  </si>
  <si>
    <t>  680,000,000×(0.813%+0.130%×465/365) = 6,654,591원</t>
  </si>
  <si>
    <t>  5,204,041원 + 5,048,561원 + 6,654,591원 = 16,907,193원</t>
  </si>
  <si>
    <t>공종3 터널 25%(1,200,000,000원) 표준공사기간 4년 초과일수 100일</t>
  </si>
  <si>
    <t>  500,000,000×(1.203%+0.192%×100/365) = 6,278,013원</t>
  </si>
  <si>
    <t>  500,000,000×(1.167%+0.186%×100/365) = 6,089,794원</t>
  </si>
  <si>
    <t>  200,000,000×(1.130%+0.180%×100/365) = 2,358,630원</t>
  </si>
  <si>
    <t>  6,278,013원 + 6,089,794원 + 2,358,630원 = 14,726,437원</t>
  </si>
  <si>
    <t>산출수수료</t>
  </si>
  <si>
    <t xml:space="preserve">= 21,403,256원 + 16,907,193원 + 14,726,437원 </t>
  </si>
  <si>
    <t>= 53,036,000원(천원미만 절사)</t>
  </si>
  <si>
    <r>
      <t>※ 입력시</t>
    </r>
    <r>
      <rPr>
        <b/>
        <sz val="12"/>
        <color indexed="10"/>
        <rFont val="굴림"/>
        <family val="3"/>
        <charset val="129"/>
      </rPr>
      <t xml:space="preserve"> 붉은색 </t>
    </r>
    <r>
      <rPr>
        <b/>
        <sz val="12"/>
        <rFont val="굴림"/>
        <family val="3"/>
        <charset val="129"/>
      </rPr>
      <t>수정 및 확인</t>
    </r>
    <phoneticPr fontId="15" type="noConversion"/>
  </si>
  <si>
    <t>- 잡    품 (10%)   :</t>
    <phoneticPr fontId="8" type="noConversion"/>
  </si>
  <si>
    <t>- 손          료      :</t>
    <phoneticPr fontId="8" type="noConversion"/>
  </si>
  <si>
    <t>실시설계 공제요율 (2008.04.01 이후부터 적용)</t>
  </si>
  <si>
    <t>기간(년)</t>
  </si>
  <si>
    <t>송전공사</t>
  </si>
  <si>
    <t>5. 발급건당 최저수수료는 10,000원 입니다.</t>
  </si>
  <si>
    <t>예) 실시설계 순용역금액 4,800,000,000원 예정공사기간 52개월(1560일) 도로공사</t>
  </si>
  <si>
    <t>도로공사 표준공사기간 3년 초과일수 465일</t>
  </si>
  <si>
    <t>  1,000,000,000×(0.813%+0.130%×465/365) = 9,786,164원</t>
  </si>
  <si>
    <t>  1,000,000,000×(0.788%+0.125%×465/365) = 9,472,465원</t>
  </si>
  <si>
    <t>  1,800,000,000×(0.761%+0.122%×465/365) = 16,495,643원</t>
  </si>
  <si>
    <t>  5,204,041원 + 5,048,561원 + 9,786,164원 + 9,472,465원 + 16,495,643원 = 46,006,000원(1,000원 미만 절사)</t>
  </si>
  <si>
    <t>원(1+2+3+4)</t>
    <phoneticPr fontId="8" type="noConversion"/>
  </si>
  <si>
    <t>순계약금액 × [기본비율 + 가산요율 × (표준공사기간 초과일수 / 365)]</t>
    <phoneticPr fontId="8" type="noConversion"/>
  </si>
  <si>
    <t xml:space="preserve">공제가입기간 : </t>
    <phoneticPr fontId="8" type="noConversion"/>
  </si>
  <si>
    <t xml:space="preserve">공사종류 : 항만공사,   표준공사기간 : 5년 (1,825일),  </t>
    <phoneticPr fontId="8" type="noConversion"/>
  </si>
  <si>
    <t>개월(</t>
    <phoneticPr fontId="8" type="noConversion"/>
  </si>
  <si>
    <t>다)  10억원 초과 20억원 이하  :</t>
    <phoneticPr fontId="8" type="noConversion"/>
  </si>
  <si>
    <t>라)  20억원 초과 30억원 이하  :</t>
    <phoneticPr fontId="8" type="noConversion"/>
  </si>
  <si>
    <t>마)  30억원 초과 50억원 이하  :</t>
    <phoneticPr fontId="8" type="noConversion"/>
  </si>
  <si>
    <t>나)  5억원 초과 10억원 이하   :</t>
    <phoneticPr fontId="8" type="noConversion"/>
  </si>
  <si>
    <t>가)  5억원 이하                    :</t>
    <phoneticPr fontId="8" type="noConversion"/>
  </si>
  <si>
    <t>× (</t>
    <phoneticPr fontId="8" type="noConversion"/>
  </si>
  <si>
    <t>공급가액(1~5)</t>
    <phoneticPr fontId="8" type="noConversion"/>
  </si>
  <si>
    <t>부가세(10%)</t>
    <phoneticPr fontId="8" type="noConversion"/>
  </si>
  <si>
    <t>◇</t>
    <phoneticPr fontId="8" type="noConversion"/>
  </si>
  <si>
    <t>도     급     액</t>
    <phoneticPr fontId="15" type="noConversion"/>
  </si>
  <si>
    <t>손해배상보험료</t>
    <phoneticPr fontId="15" type="noConversion"/>
  </si>
  <si>
    <r>
      <t>라) 현지 사무원 급료  :</t>
    </r>
    <r>
      <rPr>
        <sz val="12"/>
        <color indexed="8"/>
        <rFont val="굴림"/>
        <family val="3"/>
        <charset val="129"/>
      </rPr>
      <t xml:space="preserve"> </t>
    </r>
    <phoneticPr fontId="8" type="noConversion"/>
  </si>
  <si>
    <t>마) 도서 인쇄비</t>
    <phoneticPr fontId="8" type="noConversion"/>
  </si>
  <si>
    <t>(1면 :</t>
    <phoneticPr fontId="8" type="noConversion"/>
  </si>
  <si>
    <t>1부당 제본료  :</t>
    <phoneticPr fontId="8" type="noConversion"/>
  </si>
  <si>
    <t>-7</t>
    <phoneticPr fontId="8" type="noConversion"/>
  </si>
  <si>
    <t>:</t>
    <phoneticPr fontId="15" type="noConversion"/>
  </si>
  <si>
    <t>&lt;목표값 찾기&gt;: 메뉴에서 데이터 / 가상분석 / 목표값찾기</t>
    <phoneticPr fontId="15" type="noConversion"/>
  </si>
  <si>
    <t>현장주재비</t>
    <phoneticPr fontId="15" type="noConversion"/>
  </si>
  <si>
    <t>출장여비</t>
    <phoneticPr fontId="15" type="noConversion"/>
  </si>
  <si>
    <t>현장운영경비</t>
    <phoneticPr fontId="15" type="noConversion"/>
  </si>
  <si>
    <t>월</t>
    <phoneticPr fontId="15" type="noConversion"/>
  </si>
  <si>
    <t>현장 운영경비</t>
    <phoneticPr fontId="8" type="noConversion"/>
  </si>
  <si>
    <t xml:space="preserve"> - 보통인부 적용(1인당 월22일 기준, 상여금 400%, 퇴직적립금 100% 적용)</t>
    <phoneticPr fontId="8" type="noConversion"/>
  </si>
  <si>
    <t xml:space="preserve"> ○  현장 보조요원 급료  : </t>
    <phoneticPr fontId="8" type="noConversion"/>
  </si>
  <si>
    <t xml:space="preserve">건설사업관리용역비 </t>
    <phoneticPr fontId="8" type="noConversion"/>
  </si>
  <si>
    <t>업무분류체계</t>
  </si>
  <si>
    <t>보정계수</t>
  </si>
  <si>
    <t>단계</t>
  </si>
  <si>
    <t>기본업무</t>
  </si>
  <si>
    <t>항만</t>
  </si>
  <si>
    <t>a</t>
  </si>
  <si>
    <t>b</t>
  </si>
  <si>
    <t>c</t>
  </si>
  <si>
    <t>과업착수준비</t>
  </si>
  <si>
    <t>입찰업무지원</t>
  </si>
  <si>
    <t>건설사업관리 업무수행계획서 작성</t>
  </si>
  <si>
    <t>계약업무지원</t>
  </si>
  <si>
    <t>지급자재조달지원</t>
  </si>
  <si>
    <t>공사착수</t>
  </si>
  <si>
    <t>○</t>
  </si>
  <si>
    <t>사업정보관리시스템의 운영</t>
  </si>
  <si>
    <t>시공성과확인 및 적정성 검토</t>
  </si>
  <si>
    <t>클레임 사전분석</t>
  </si>
  <si>
    <t>사용자재의 적정성 검토</t>
  </si>
  <si>
    <t>품질시험 및 성과검토</t>
  </si>
  <si>
    <t>시공계획검토</t>
  </si>
  <si>
    <t>건설기술용역업체 선정</t>
  </si>
  <si>
    <t>기술검토 및 교육</t>
  </si>
  <si>
    <t>사업타당성조사보고서의 적정성 검토</t>
  </si>
  <si>
    <t>공정관리</t>
  </si>
  <si>
    <t>기본계획보고서의 적정성 검토</t>
  </si>
  <si>
    <t>관리기준공정계획수립</t>
  </si>
  <si>
    <t>설계변경 관리</t>
  </si>
  <si>
    <t>기성검사</t>
  </si>
  <si>
    <t>회</t>
  </si>
  <si>
    <t>기본설계 설계자 선정업무 지원</t>
  </si>
  <si>
    <t>준공검사</t>
  </si>
  <si>
    <t>기본설계 조정 및 연계성 검토</t>
  </si>
  <si>
    <t>계약자간 시공인터페이스 조정</t>
  </si>
  <si>
    <t>기본설계단계의 예산검증 및 조정업무</t>
  </si>
  <si>
    <t>하도급타당성검토</t>
  </si>
  <si>
    <t>시공단계의 예산검증 및 지원</t>
  </si>
  <si>
    <t>기본설계용역성과검토</t>
  </si>
  <si>
    <t>일반행정업무</t>
  </si>
  <si>
    <t>기본설계 용역 기성 및 준공검사관리</t>
  </si>
  <si>
    <t>각종 인허가 및 관계기관협의 지원</t>
  </si>
  <si>
    <t>시설물 유지관리지침서 검토</t>
  </si>
  <si>
    <t>설계자문회의 운영 및 관리</t>
  </si>
  <si>
    <t>시설물유지관리 업체 선정</t>
  </si>
  <si>
    <t>실시설계 설계자 선정업무 지원</t>
  </si>
  <si>
    <t>실시설계 조정 및 연계성 검토</t>
  </si>
  <si>
    <t>실시설계단계의 예산검증 및 조정업무</t>
  </si>
  <si>
    <t>실시설계용역성과검토</t>
  </si>
  <si>
    <t>시공자 선정계획수립</t>
  </si>
  <si>
    <t>난</t>
  </si>
  <si>
    <t>이</t>
  </si>
  <si>
    <t>도</t>
  </si>
  <si>
    <t>고급</t>
  </si>
  <si>
    <t>건설사업관리 절차서 작성ㆍ운영</t>
  </si>
  <si>
    <r>
      <t>작업분류체계 및 사업번호체계 관리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사업정보축적ㆍ관리</t>
    </r>
  </si>
  <si>
    <t>운영일수</t>
  </si>
  <si>
    <r>
      <t>1)</t>
    </r>
    <r>
      <rPr>
        <sz val="9"/>
        <color rgb="FF000000"/>
        <rFont val="굴림"/>
        <family val="3"/>
        <charset val="129"/>
      </rPr>
      <t>시공전 단계</t>
    </r>
  </si>
  <si>
    <r>
      <t>2)</t>
    </r>
    <r>
      <rPr>
        <sz val="9"/>
        <color rgb="FF000000"/>
        <rFont val="굴림"/>
        <family val="3"/>
        <charset val="129"/>
      </rPr>
      <t>시공이후 단계</t>
    </r>
  </si>
  <si>
    <r>
      <t>발주방식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사업수행방식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결정 지원</t>
    </r>
  </si>
  <si>
    <r>
      <t>기본설계의 경제성</t>
    </r>
    <r>
      <rPr>
        <sz val="9"/>
        <color rgb="FF000000"/>
        <rFont val="한양중고딕"/>
        <family val="3"/>
        <charset val="129"/>
      </rPr>
      <t xml:space="preserve">(VE) </t>
    </r>
    <r>
      <rPr>
        <sz val="9"/>
        <color rgb="FF000000"/>
        <rFont val="굴림"/>
        <family val="3"/>
        <charset val="129"/>
      </rPr>
      <t>검토</t>
    </r>
  </si>
  <si>
    <r>
      <t>실시설계의 경제성</t>
    </r>
    <r>
      <rPr>
        <sz val="9"/>
        <color rgb="FF000000"/>
        <rFont val="한양중고딕"/>
        <family val="3"/>
        <charset val="129"/>
      </rPr>
      <t xml:space="preserve">(VE) </t>
    </r>
    <r>
      <rPr>
        <sz val="9"/>
        <color rgb="FF000000"/>
        <rFont val="굴림"/>
        <family val="3"/>
        <charset val="129"/>
      </rPr>
      <t>검토</t>
    </r>
  </si>
  <si>
    <t>실시설계 용역 기성 및 준공검사관리</t>
  </si>
  <si>
    <t>지급자재 조달 및 관리계획 수립</t>
  </si>
  <si>
    <t>구매 조달 단계</t>
  </si>
  <si>
    <t xml:space="preserve">안전관리 </t>
  </si>
  <si>
    <t>시설물의 인수ㆍ인계 계획 검토 및 관련업무 지원</t>
  </si>
  <si>
    <t>나. 토목비선형(항만, 댐, 공항, 단지 등 기타)분야</t>
    <phoneticPr fontId="32" type="noConversion"/>
  </si>
  <si>
    <t>분야</t>
  </si>
  <si>
    <t>보정계수 값</t>
  </si>
  <si>
    <r>
      <t>a.</t>
    </r>
    <r>
      <rPr>
        <sz val="9"/>
        <color rgb="FF000000"/>
        <rFont val="굴림"/>
        <family val="3"/>
        <charset val="129"/>
      </rPr>
      <t>항만유형 및
선박규모</t>
    </r>
    <phoneticPr fontId="32" type="noConversion"/>
  </si>
  <si>
    <r>
      <t xml:space="preserve">①준설및매립 </t>
    </r>
    <r>
      <rPr>
        <sz val="9"/>
        <color rgb="FF000000"/>
        <rFont val="한양중고딕"/>
        <family val="3"/>
        <charset val="129"/>
      </rPr>
      <t xml:space="preserve">: 0.7 </t>
    </r>
  </si>
  <si>
    <r>
      <t xml:space="preserve">②배후부지 </t>
    </r>
    <r>
      <rPr>
        <sz val="9"/>
        <color rgb="FF000000"/>
        <rFont val="한양중고딕"/>
        <family val="3"/>
        <charset val="129"/>
      </rPr>
      <t xml:space="preserve">: 0.9 </t>
    </r>
  </si>
  <si>
    <r>
      <t>④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전문부두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컨테이너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자동차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 xml:space="preserve">여객 </t>
    </r>
    <r>
      <rPr>
        <sz val="9"/>
        <color rgb="FF000000"/>
        <rFont val="한양중고딕"/>
        <family val="3"/>
        <charset val="129"/>
      </rPr>
      <t xml:space="preserve">: 1.0 </t>
    </r>
  </si>
  <si>
    <r>
      <t>⑤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말뚝식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 xml:space="preserve">원유부이 </t>
    </r>
    <r>
      <rPr>
        <sz val="9"/>
        <color rgb="FF000000"/>
        <rFont val="한양중고딕"/>
        <family val="3"/>
        <charset val="129"/>
      </rPr>
      <t xml:space="preserve">: 1.2 </t>
    </r>
  </si>
  <si>
    <r>
      <t>⑥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부잔교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마리나</t>
    </r>
    <r>
      <rPr>
        <sz val="9"/>
        <color rgb="FF000000"/>
        <rFont val="한양중고딕"/>
        <family val="3"/>
        <charset val="129"/>
      </rPr>
      <t>, (</t>
    </r>
    <r>
      <rPr>
        <sz val="9"/>
        <color rgb="FF000000"/>
        <rFont val="굴림"/>
        <family val="3"/>
        <charset val="129"/>
      </rPr>
      <t>외곽시설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갑문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 xml:space="preserve">수문 </t>
    </r>
    <r>
      <rPr>
        <sz val="9"/>
        <color rgb="FF000000"/>
        <rFont val="한양중고딕"/>
        <family val="3"/>
        <charset val="129"/>
      </rPr>
      <t>: 1.2</t>
    </r>
  </si>
  <si>
    <r>
      <t>b.</t>
    </r>
    <r>
      <rPr>
        <sz val="9"/>
        <color rgb="FF000000"/>
        <rFont val="굴림"/>
        <family val="3"/>
        <charset val="129"/>
      </rPr>
      <t>지역</t>
    </r>
  </si>
  <si>
    <r>
      <t xml:space="preserve">①동해 </t>
    </r>
    <r>
      <rPr>
        <sz val="9"/>
        <color rgb="FF000000"/>
        <rFont val="한양중고딕"/>
        <family val="3"/>
        <charset val="129"/>
      </rPr>
      <t xml:space="preserve">: 1.2 </t>
    </r>
    <r>
      <rPr>
        <sz val="9"/>
        <color rgb="FF000000"/>
        <rFont val="굴림"/>
        <family val="3"/>
        <charset val="129"/>
      </rPr>
      <t xml:space="preserve">②서해 </t>
    </r>
    <r>
      <rPr>
        <sz val="9"/>
        <color rgb="FF000000"/>
        <rFont val="한양중고딕"/>
        <family val="3"/>
        <charset val="129"/>
      </rPr>
      <t xml:space="preserve">: 1.2 </t>
    </r>
    <r>
      <rPr>
        <sz val="9"/>
        <color rgb="FF000000"/>
        <rFont val="굴림"/>
        <family val="3"/>
        <charset val="129"/>
      </rPr>
      <t xml:space="preserve">③남해 </t>
    </r>
    <r>
      <rPr>
        <sz val="9"/>
        <color rgb="FF000000"/>
        <rFont val="한양중고딕"/>
        <family val="3"/>
        <charset val="129"/>
      </rPr>
      <t xml:space="preserve">: 1.0 </t>
    </r>
    <r>
      <rPr>
        <sz val="9"/>
        <color rgb="FF000000"/>
        <rFont val="굴림"/>
        <family val="3"/>
        <charset val="129"/>
      </rPr>
      <t>④기타 도서지역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제주도 제외</t>
    </r>
    <r>
      <rPr>
        <sz val="9"/>
        <color rgb="FF000000"/>
        <rFont val="한양중고딕"/>
        <family val="3"/>
        <charset val="129"/>
      </rPr>
      <t>) : 1.4</t>
    </r>
  </si>
  <si>
    <r>
      <t>c.</t>
    </r>
    <r>
      <rPr>
        <sz val="9"/>
        <color rgb="FF000000"/>
        <rFont val="굴림"/>
        <family val="3"/>
        <charset val="129"/>
      </rPr>
      <t>수심</t>
    </r>
  </si>
  <si>
    <r>
      <t>①</t>
    </r>
    <r>
      <rPr>
        <sz val="9"/>
        <color rgb="FF000000"/>
        <rFont val="한양중고딕"/>
        <family val="3"/>
        <charset val="129"/>
      </rPr>
      <t>5m</t>
    </r>
    <r>
      <rPr>
        <sz val="9"/>
        <color rgb="FF000000"/>
        <rFont val="굴림"/>
        <family val="3"/>
        <charset val="129"/>
      </rPr>
      <t xml:space="preserve">이하 </t>
    </r>
    <r>
      <rPr>
        <sz val="9"/>
        <color rgb="FF000000"/>
        <rFont val="한양중고딕"/>
        <family val="3"/>
        <charset val="129"/>
      </rPr>
      <t xml:space="preserve">: 0.8 </t>
    </r>
    <r>
      <rPr>
        <sz val="9"/>
        <color rgb="FF000000"/>
        <rFont val="굴림"/>
        <family val="3"/>
        <charset val="129"/>
      </rPr>
      <t>②</t>
    </r>
    <r>
      <rPr>
        <sz val="9"/>
        <color rgb="FF000000"/>
        <rFont val="한양중고딕"/>
        <family val="3"/>
        <charset val="129"/>
      </rPr>
      <t>5m</t>
    </r>
    <r>
      <rPr>
        <sz val="9"/>
        <color rgb="FF000000"/>
        <rFont val="굴림"/>
        <family val="3"/>
        <charset val="129"/>
      </rPr>
      <t>초과～</t>
    </r>
    <r>
      <rPr>
        <sz val="9"/>
        <color rgb="FF000000"/>
        <rFont val="한양중고딕"/>
        <family val="3"/>
        <charset val="129"/>
      </rPr>
      <t>20m</t>
    </r>
    <r>
      <rPr>
        <sz val="9"/>
        <color rgb="FF000000"/>
        <rFont val="굴림"/>
        <family val="3"/>
        <charset val="129"/>
      </rPr>
      <t xml:space="preserve">이하 </t>
    </r>
    <r>
      <rPr>
        <sz val="9"/>
        <color rgb="FF000000"/>
        <rFont val="한양중고딕"/>
        <family val="3"/>
        <charset val="129"/>
      </rPr>
      <t xml:space="preserve">: 1.0 </t>
    </r>
    <r>
      <rPr>
        <sz val="9"/>
        <color rgb="FF000000"/>
        <rFont val="굴림"/>
        <family val="3"/>
        <charset val="129"/>
      </rPr>
      <t>③</t>
    </r>
    <r>
      <rPr>
        <sz val="9"/>
        <color rgb="FF000000"/>
        <rFont val="한양중고딕"/>
        <family val="3"/>
        <charset val="129"/>
      </rPr>
      <t>20m</t>
    </r>
    <r>
      <rPr>
        <sz val="9"/>
        <color rgb="FF000000"/>
        <rFont val="굴림"/>
        <family val="3"/>
        <charset val="129"/>
      </rPr>
      <t xml:space="preserve">초과 </t>
    </r>
    <r>
      <rPr>
        <sz val="9"/>
        <color rgb="FF000000"/>
        <rFont val="한양중고딕"/>
        <family val="3"/>
        <charset val="129"/>
      </rPr>
      <t>: 1.2</t>
    </r>
  </si>
  <si>
    <r>
      <t>③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일반 및 기타부두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물양장</t>
    </r>
    <r>
      <rPr>
        <sz val="9"/>
        <color rgb="FF000000"/>
        <rFont val="한양중고딕"/>
        <family val="3"/>
        <charset val="129"/>
      </rPr>
      <t>, (</t>
    </r>
    <r>
      <rPr>
        <sz val="9"/>
        <color rgb="FF000000"/>
        <rFont val="굴림"/>
        <family val="3"/>
        <charset val="129"/>
      </rPr>
      <t>외곽시설</t>
    </r>
    <r>
      <rPr>
        <sz val="9"/>
        <color rgb="FF000000"/>
        <rFont val="한양중고딕"/>
        <family val="3"/>
        <charset val="129"/>
      </rPr>
      <t xml:space="preserve">) </t>
    </r>
    <r>
      <rPr>
        <sz val="9"/>
        <color rgb="FF000000"/>
        <rFont val="굴림"/>
        <family val="3"/>
        <charset val="129"/>
      </rPr>
      <t>호안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방파제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가호안</t>
    </r>
    <r>
      <rPr>
        <sz val="9"/>
        <color rgb="FF000000"/>
        <rFont val="한양중고딕"/>
        <family val="3"/>
        <charset val="129"/>
      </rPr>
      <t xml:space="preserve">,
  </t>
    </r>
    <r>
      <rPr>
        <sz val="9"/>
        <color rgb="FF000000"/>
        <rFont val="굴림"/>
        <family val="3"/>
        <charset val="129"/>
      </rPr>
      <t xml:space="preserve">기타외곽시설 </t>
    </r>
    <r>
      <rPr>
        <sz val="9"/>
        <color rgb="FF000000"/>
        <rFont val="한양중고딕"/>
        <family val="3"/>
        <charset val="129"/>
      </rPr>
      <t>: 1.0</t>
    </r>
    <phoneticPr fontId="32" type="noConversion"/>
  </si>
  <si>
    <r>
      <t>기준인원수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인･일</t>
    </r>
    <r>
      <rPr>
        <sz val="9"/>
        <color rgb="FF000000"/>
        <rFont val="한양중고딕"/>
        <family val="3"/>
        <charset val="129"/>
      </rPr>
      <t>)</t>
    </r>
  </si>
  <si>
    <t>적용</t>
    <phoneticPr fontId="32" type="noConversion"/>
  </si>
  <si>
    <t>수량</t>
    <phoneticPr fontId="32" type="noConversion"/>
  </si>
  <si>
    <t>단위</t>
    <phoneticPr fontId="32" type="noConversion"/>
  </si>
  <si>
    <t>공
통
업
무</t>
    <phoneticPr fontId="32" type="noConversion"/>
  </si>
  <si>
    <t>설
계
전
단
계</t>
    <phoneticPr fontId="32" type="noConversion"/>
  </si>
  <si>
    <t>기
본
설
계
단
계</t>
    <phoneticPr fontId="32" type="noConversion"/>
  </si>
  <si>
    <t>실
시
설
계
단
계</t>
    <phoneticPr fontId="32" type="noConversion"/>
  </si>
  <si>
    <t>시
공
단
계</t>
    <phoneticPr fontId="32" type="noConversion"/>
  </si>
  <si>
    <t>시
공
후
단
계</t>
    <phoneticPr fontId="32" type="noConversion"/>
  </si>
  <si>
    <r>
      <t>총사업비 집행계획수립지원</t>
    </r>
    <r>
      <rPr>
        <sz val="9"/>
        <color rgb="FF000000"/>
        <rFont val="한양중고딕"/>
        <family val="3"/>
        <charset val="129"/>
      </rPr>
      <t>(</t>
    </r>
    <r>
      <rPr>
        <sz val="9"/>
        <color rgb="FF000000"/>
        <rFont val="굴림"/>
        <family val="3"/>
        <charset val="129"/>
      </rPr>
      <t>종합예산계획서</t>
    </r>
    <r>
      <rPr>
        <sz val="9"/>
        <color rgb="FF000000"/>
        <rFont val="한양중고딕"/>
        <family val="3"/>
        <charset val="129"/>
      </rPr>
      <t>)</t>
    </r>
    <phoneticPr fontId="32" type="noConversion"/>
  </si>
  <si>
    <t xml:space="preserve"> 3) 공사난이도</t>
    <phoneticPr fontId="32" type="noConversion"/>
  </si>
  <si>
    <t xml:space="preserve"> 2) 보정계수</t>
    <phoneticPr fontId="32" type="noConversion"/>
  </si>
  <si>
    <t xml:space="preserve"> 1) 투입인원수 산정기준</t>
    <phoneticPr fontId="32" type="noConversion"/>
  </si>
  <si>
    <t>종합시운전계획의
검토 및 시운전 확인</t>
    <phoneticPr fontId="32" type="noConversion"/>
  </si>
  <si>
    <r>
      <t>항만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공항</t>
    </r>
    <r>
      <rPr>
        <sz val="9"/>
        <color rgb="FF000000"/>
        <rFont val="한양중고딕"/>
        <family val="3"/>
        <charset val="129"/>
      </rPr>
      <t xml:space="preserve">,
</t>
    </r>
    <r>
      <rPr>
        <sz val="9"/>
        <color rgb="FF000000"/>
        <rFont val="굴림"/>
        <family val="3"/>
        <charset val="129"/>
      </rPr>
      <t>단지 등 기타</t>
    </r>
    <phoneticPr fontId="32" type="noConversion"/>
  </si>
  <si>
    <t>총공사비
2,000억원 초과</t>
    <phoneticPr fontId="32" type="noConversion"/>
  </si>
  <si>
    <r>
      <t>항만</t>
    </r>
    <r>
      <rPr>
        <sz val="9"/>
        <color rgb="FF000000"/>
        <rFont val="한양중고딕"/>
        <family val="3"/>
        <charset val="129"/>
      </rPr>
      <t xml:space="preserve">,
</t>
    </r>
    <r>
      <rPr>
        <sz val="9"/>
        <color rgb="FF000000"/>
        <rFont val="굴림"/>
        <family val="3"/>
        <charset val="129"/>
      </rPr>
      <t>단지 등
기타</t>
    </r>
    <phoneticPr fontId="32" type="noConversion"/>
  </si>
  <si>
    <t>최종 건설사업관리 보고</t>
    <phoneticPr fontId="32" type="noConversion"/>
  </si>
  <si>
    <t>항 목</t>
    <phoneticPr fontId="32" type="noConversion"/>
  </si>
  <si>
    <t>구   분</t>
    <phoneticPr fontId="32" type="noConversion"/>
  </si>
  <si>
    <t>산     식</t>
    <phoneticPr fontId="32" type="noConversion"/>
  </si>
  <si>
    <t>비   고</t>
    <phoneticPr fontId="32" type="noConversion"/>
  </si>
  <si>
    <t>시공단계
(총공사비
2,000억원 이하)</t>
    <phoneticPr fontId="32" type="noConversion"/>
  </si>
  <si>
    <t>시공전 단계
(총공사비 2,000억원 이하)</t>
    <phoneticPr fontId="32" type="noConversion"/>
  </si>
  <si>
    <t>구분</t>
    <phoneticPr fontId="45" type="noConversion"/>
  </si>
  <si>
    <t>용역
유형</t>
    <phoneticPr fontId="45" type="noConversion"/>
  </si>
  <si>
    <t>단위</t>
    <phoneticPr fontId="45" type="noConversion"/>
  </si>
  <si>
    <t>입력값</t>
    <phoneticPr fontId="45" type="noConversion"/>
  </si>
  <si>
    <t>총공사비</t>
    <phoneticPr fontId="45" type="noConversion"/>
  </si>
  <si>
    <t>억원</t>
    <phoneticPr fontId="45" type="noConversion"/>
  </si>
  <si>
    <t>구조물공사비</t>
    <phoneticPr fontId="45" type="noConversion"/>
  </si>
  <si>
    <t>용역일수</t>
    <phoneticPr fontId="45" type="noConversion"/>
  </si>
  <si>
    <t>시공단계 용역일수(년)</t>
    <phoneticPr fontId="45" type="noConversion"/>
  </si>
  <si>
    <t>년</t>
    <phoneticPr fontId="45" type="noConversion"/>
  </si>
  <si>
    <t>시공단계 용역일수(개월)</t>
    <phoneticPr fontId="45" type="noConversion"/>
  </si>
  <si>
    <t>개월</t>
    <phoneticPr fontId="45" type="noConversion"/>
  </si>
  <si>
    <t>시공단계 용역일수(일)(1개월=22일)</t>
    <phoneticPr fontId="45" type="noConversion"/>
  </si>
  <si>
    <t>회</t>
    <phoneticPr fontId="45" type="noConversion"/>
  </si>
  <si>
    <t>시공단계의 예산검증 및 지원 횟수</t>
    <phoneticPr fontId="45" type="noConversion"/>
  </si>
  <si>
    <t>구조물비중</t>
    <phoneticPr fontId="45" type="noConversion"/>
  </si>
  <si>
    <t>산식결과값</t>
    <phoneticPr fontId="45" type="noConversion"/>
  </si>
  <si>
    <t>산식결과값</t>
    <phoneticPr fontId="45" type="noConversion"/>
  </si>
  <si>
    <t>산식결과값</t>
    <phoneticPr fontId="45" type="noConversion"/>
  </si>
  <si>
    <t>&lt;건설사업관리기술자수 산정기준&gt;</t>
    <phoneticPr fontId="32" type="noConversion"/>
  </si>
  <si>
    <t>용역
개월</t>
    <phoneticPr fontId="32" type="noConversion"/>
  </si>
  <si>
    <t>공사
개월</t>
    <phoneticPr fontId="32" type="noConversion"/>
  </si>
  <si>
    <t>공사
일수</t>
    <phoneticPr fontId="32" type="noConversion"/>
  </si>
  <si>
    <t>용역
일수</t>
    <phoneticPr fontId="32" type="noConversion"/>
  </si>
  <si>
    <t>적용수량</t>
    <phoneticPr fontId="32" type="noConversion"/>
  </si>
  <si>
    <t>공사
년수</t>
    <phoneticPr fontId="32" type="noConversion"/>
  </si>
  <si>
    <t>해당
용역
유무</t>
    <phoneticPr fontId="32" type="noConversion"/>
  </si>
  <si>
    <t>단   계</t>
    <phoneticPr fontId="45" type="noConversion"/>
  </si>
  <si>
    <t>공통업무</t>
    <phoneticPr fontId="45" type="noConversion"/>
  </si>
  <si>
    <t>시공단계</t>
    <phoneticPr fontId="45" type="noConversion"/>
  </si>
  <si>
    <t>설계전 단계</t>
    <phoneticPr fontId="45" type="noConversion"/>
  </si>
  <si>
    <t>기본설계 단계</t>
    <phoneticPr fontId="45" type="noConversion"/>
  </si>
  <si>
    <t>실시설계 단계</t>
    <phoneticPr fontId="45" type="noConversion"/>
  </si>
  <si>
    <t>구매조달 단계</t>
    <phoneticPr fontId="45" type="noConversion"/>
  </si>
  <si>
    <t>시공 단계</t>
    <phoneticPr fontId="45" type="noConversion"/>
  </si>
  <si>
    <t>시공후 단계</t>
    <phoneticPr fontId="45" type="noConversion"/>
  </si>
  <si>
    <t>보정
계수</t>
    <phoneticPr fontId="45" type="noConversion"/>
  </si>
  <si>
    <t>투입
인원수
산정
기준</t>
    <phoneticPr fontId="45" type="noConversion"/>
  </si>
  <si>
    <t>내     용</t>
    <phoneticPr fontId="45" type="noConversion"/>
  </si>
  <si>
    <t>구    분</t>
    <phoneticPr fontId="45" type="noConversion"/>
  </si>
  <si>
    <t>기본설계 용역일수(개월)</t>
    <phoneticPr fontId="45" type="noConversion"/>
  </si>
  <si>
    <t>월</t>
    <phoneticPr fontId="45" type="noConversion"/>
  </si>
  <si>
    <t>실시설계 용역일수(개월)</t>
    <phoneticPr fontId="45" type="noConversion"/>
  </si>
  <si>
    <t>일(환산일수)</t>
    <phoneticPr fontId="45" type="noConversion"/>
  </si>
  <si>
    <t>사업정보관리시스템의 운영일수</t>
    <phoneticPr fontId="45" type="noConversion"/>
  </si>
  <si>
    <t>기본설계 용역기성 및 준공검사 관리 횟수</t>
    <phoneticPr fontId="45" type="noConversion"/>
  </si>
  <si>
    <t>설계자문회의 운영 및 관리 횟수</t>
    <phoneticPr fontId="45" type="noConversion"/>
  </si>
  <si>
    <t>실시설계 용역기성 및 준공검사 관리 횟수</t>
    <phoneticPr fontId="45" type="noConversion"/>
  </si>
  <si>
    <t>기성검사 횟수</t>
    <phoneticPr fontId="45" type="noConversion"/>
  </si>
  <si>
    <t>공사일수</t>
    <phoneticPr fontId="32" type="noConversion"/>
  </si>
  <si>
    <t>시공단계 공사일수(년)</t>
    <phoneticPr fontId="45" type="noConversion"/>
  </si>
  <si>
    <t>구매조달 및 시공단계 공사일수(개월)</t>
    <phoneticPr fontId="45" type="noConversion"/>
  </si>
  <si>
    <t>보정계수값</t>
    <phoneticPr fontId="45" type="noConversion"/>
  </si>
  <si>
    <t>b.지역</t>
    <phoneticPr fontId="45" type="noConversion"/>
  </si>
  <si>
    <t>c.수심</t>
    <phoneticPr fontId="45" type="noConversion"/>
  </si>
  <si>
    <r>
      <rPr>
        <sz val="9"/>
        <color rgb="FF000000"/>
        <rFont val="한양중고딕"/>
        <family val="3"/>
        <charset val="129"/>
      </rPr>
      <t>․</t>
    </r>
    <r>
      <rPr>
        <sz val="9"/>
        <color rgb="FF000000"/>
        <rFont val="굴림"/>
        <family val="3"/>
        <charset val="129"/>
      </rPr>
      <t>공사난이도</t>
    </r>
    <r>
      <rPr>
        <sz val="9"/>
        <color rgb="FF000000"/>
        <rFont val="한양중고딕"/>
        <family val="3"/>
        <charset val="129"/>
      </rPr>
      <t>=0.011*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양중고딕"/>
        <family val="3"/>
        <charset val="129"/>
      </rPr>
      <t>*(1-0.0025*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양중고딕"/>
        <family val="3"/>
        <charset val="129"/>
      </rPr>
      <t>)+</t>
    </r>
    <r>
      <rPr>
        <sz val="9"/>
        <color rgb="FF000000"/>
        <rFont val="굴림"/>
        <family val="3"/>
        <charset val="129"/>
      </rPr>
      <t xml:space="preserve">건설사업관리기간보정계수
</t>
    </r>
    <r>
      <rPr>
        <sz val="9"/>
        <color rgb="FF000000"/>
        <rFont val="한양중고딕"/>
        <family val="3"/>
        <charset val="129"/>
      </rPr>
      <t xml:space="preserve"> +(0.1*</t>
    </r>
    <r>
      <rPr>
        <sz val="9"/>
        <color rgb="FF000000"/>
        <rFont val="굴림"/>
        <family val="3"/>
        <charset val="129"/>
      </rPr>
      <t>구조물비중</t>
    </r>
    <r>
      <rPr>
        <sz val="9"/>
        <color rgb="FF000000"/>
        <rFont val="한양중고딕"/>
        <family val="3"/>
        <charset val="129"/>
      </rPr>
      <t>)+0.2 
 (※ 구조물비중 = 구조물공사비/총공사비)</t>
    </r>
    <phoneticPr fontId="32" type="noConversion"/>
  </si>
  <si>
    <r>
      <t xml:space="preserve">․공사난이도 </t>
    </r>
    <r>
      <rPr>
        <sz val="9"/>
        <color rgb="FF000000"/>
        <rFont val="한양중고딕"/>
        <family val="3"/>
        <charset val="129"/>
      </rPr>
      <t>= 0.015*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양중고딕"/>
        <family val="3"/>
        <charset val="129"/>
      </rPr>
      <t>*(1-0.0011*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양중고딕"/>
        <family val="3"/>
        <charset val="129"/>
      </rPr>
      <t>)</t>
    </r>
    <phoneticPr fontId="32" type="noConversion"/>
  </si>
  <si>
    <r>
      <t xml:space="preserve">․공사난이도 </t>
    </r>
    <r>
      <rPr>
        <sz val="9"/>
        <color rgb="FF000000"/>
        <rFont val="한양중고딕"/>
        <family val="3"/>
        <charset val="129"/>
      </rPr>
      <t xml:space="preserve">= </t>
    </r>
    <r>
      <rPr>
        <sz val="9"/>
        <color rgb="FF000000"/>
        <rFont val="굴림"/>
        <family val="3"/>
        <charset val="129"/>
      </rPr>
      <t xml:space="preserve">총공사비 </t>
    </r>
    <r>
      <rPr>
        <sz val="9"/>
        <color rgb="FF000000"/>
        <rFont val="한양중고딕"/>
        <family val="3"/>
        <charset val="129"/>
      </rPr>
      <t>2,000</t>
    </r>
    <r>
      <rPr>
        <sz val="9"/>
        <color rgb="FF000000"/>
        <rFont val="굴림"/>
        <family val="3"/>
        <charset val="129"/>
      </rPr>
      <t>억원 시 공사난이도</t>
    </r>
    <r>
      <rPr>
        <sz val="9"/>
        <color rgb="FF000000"/>
        <rFont val="한양중고딕"/>
        <family val="3"/>
        <charset val="129"/>
      </rPr>
      <t>+{(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양중고딕"/>
        <family val="3"/>
        <charset val="129"/>
      </rPr>
      <t>-200)/250}</t>
    </r>
    <phoneticPr fontId="32" type="noConversion"/>
  </si>
  <si>
    <r>
      <t xml:space="preserve">․공사비는 </t>
    </r>
    <r>
      <rPr>
        <sz val="9"/>
        <color rgb="FF000000"/>
        <rFont val="한양중고딕"/>
        <family val="3"/>
        <charset val="129"/>
      </rPr>
      <t>10</t>
    </r>
    <r>
      <rPr>
        <sz val="9"/>
        <color rgb="FF000000"/>
        <rFont val="굴림"/>
        <family val="3"/>
        <charset val="129"/>
      </rPr>
      <t>억원 단위로 하며</t>
    </r>
    <r>
      <rPr>
        <sz val="9"/>
        <color rgb="FF000000"/>
        <rFont val="한양중고딕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전기</t>
    </r>
    <r>
      <rPr>
        <sz val="9"/>
        <color rgb="FF000000"/>
        <rFont val="한양중고딕"/>
        <family val="3"/>
        <charset val="129"/>
      </rPr>
      <t>·</t>
    </r>
    <r>
      <rPr>
        <sz val="9"/>
        <color rgb="FF000000"/>
        <rFont val="굴림"/>
        <family val="3"/>
        <charset val="129"/>
      </rPr>
      <t>통신</t>
    </r>
    <r>
      <rPr>
        <sz val="9"/>
        <color rgb="FF000000"/>
        <rFont val="한양중고딕"/>
        <family val="3"/>
        <charset val="129"/>
      </rPr>
      <t>·</t>
    </r>
    <r>
      <rPr>
        <sz val="9"/>
        <color rgb="FF000000"/>
        <rFont val="굴림"/>
        <family val="3"/>
        <charset val="129"/>
      </rPr>
      <t>소방 공사비는 제외
․건설사업관리기간보정계수 = {(평균건설사업관리기간-해당공사 건설사업관리기간)/
  평균건설사업관리기간}×0.1
※건설사업관리기간 보정계수의 평균건설사업관리기간은 별표 1 제1호라목에서
   직선보간법으로 도출</t>
    </r>
    <phoneticPr fontId="32" type="noConversion"/>
  </si>
  <si>
    <t>구조물비중 = 구조물공사비/총공사비</t>
    <phoneticPr fontId="32" type="noConversion"/>
  </si>
  <si>
    <t>공사비(억원)</t>
    <phoneticPr fontId="32" type="noConversion"/>
  </si>
  <si>
    <t>평균건설사업
관리기간(개월)</t>
    <phoneticPr fontId="32" type="noConversion"/>
  </si>
  <si>
    <t>이하</t>
    <phoneticPr fontId="32" type="noConversion"/>
  </si>
  <si>
    <t>이상</t>
    <phoneticPr fontId="32" type="noConversion"/>
  </si>
  <si>
    <t>a.항만유형 및
 선박규모</t>
    <phoneticPr fontId="45" type="noConversion"/>
  </si>
  <si>
    <t>기본설계 단계</t>
    <phoneticPr fontId="45" type="noConversion"/>
  </si>
  <si>
    <t>실시설계 단계</t>
    <phoneticPr fontId="45" type="noConversion"/>
  </si>
  <si>
    <t>해당공사</t>
    <phoneticPr fontId="32" type="noConversion"/>
  </si>
  <si>
    <t>건설사업관리기간보정계수 = {(평균건설사업관리기간-해당공사 건설사업관리기간)/평균건설사업관리기간}×0.1</t>
    <phoneticPr fontId="32" type="noConversion"/>
  </si>
  <si>
    <t xml:space="preserve"> - 해당공사금액 평균건설사업관리기간 산정(직선보간법)</t>
    <phoneticPr fontId="32" type="noConversion"/>
  </si>
  <si>
    <t>개월</t>
    <phoneticPr fontId="15" type="noConversion"/>
  </si>
  <si>
    <t>공사난이도 = 0.011*총공사비*(1-0.0025*총공사비)+건설사업관리기간보정계수+(0.1*구조물비중)+0.2</t>
    <phoneticPr fontId="32" type="noConversion"/>
  </si>
  <si>
    <t>공사일수</t>
    <phoneticPr fontId="32" type="noConversion"/>
  </si>
  <si>
    <t>용역개월</t>
    <phoneticPr fontId="32" type="noConversion"/>
  </si>
  <si>
    <t>공사개월</t>
    <phoneticPr fontId="32" type="noConversion"/>
  </si>
  <si>
    <t>공사년수</t>
    <phoneticPr fontId="32" type="noConversion"/>
  </si>
  <si>
    <t>용역일수</t>
    <phoneticPr fontId="32" type="noConversion"/>
  </si>
  <si>
    <t>-</t>
    <phoneticPr fontId="15" type="noConversion"/>
  </si>
  <si>
    <t>공사 낙찰률</t>
    <phoneticPr fontId="15" type="noConversion"/>
  </si>
  <si>
    <t>이상</t>
    <phoneticPr fontId="15" type="noConversion"/>
  </si>
  <si>
    <t>초과</t>
    <phoneticPr fontId="15" type="noConversion"/>
  </si>
  <si>
    <t>이하</t>
    <phoneticPr fontId="15" type="noConversion"/>
  </si>
  <si>
    <t>추가</t>
    <phoneticPr fontId="15" type="noConversion"/>
  </si>
  <si>
    <t>미만  :</t>
    <phoneticPr fontId="15" type="noConversion"/>
  </si>
  <si>
    <t xml:space="preserve">        :</t>
    <phoneticPr fontId="15" type="noConversion"/>
  </si>
  <si>
    <t>70% 미만 낙찰률공사 추가배치</t>
    <phoneticPr fontId="15" type="noConversion"/>
  </si>
  <si>
    <t>공사낙찰률에 대한 보정</t>
    <phoneticPr fontId="15" type="noConversion"/>
  </si>
  <si>
    <t>공사 복잡도(시공단계)</t>
    <phoneticPr fontId="15" type="noConversion"/>
  </si>
  <si>
    <t>공사복잡도에 의한 기술지원기술자수</t>
    <phoneticPr fontId="15" type="noConversion"/>
  </si>
  <si>
    <t>단순한 공종</t>
    <phoneticPr fontId="15" type="noConversion"/>
  </si>
  <si>
    <t>보통의 공종</t>
    <phoneticPr fontId="15" type="noConversion"/>
  </si>
  <si>
    <t>복잡한 공종</t>
    <phoneticPr fontId="15" type="noConversion"/>
  </si>
  <si>
    <t>입력값
산정</t>
    <phoneticPr fontId="32" type="noConversion"/>
  </si>
  <si>
    <t>공사
난이도</t>
    <phoneticPr fontId="32" type="noConversion"/>
  </si>
  <si>
    <t>건설사업관리
기간보정계수</t>
    <phoneticPr fontId="32" type="noConversion"/>
  </si>
  <si>
    <t>① 5m이하 : 0.8, ② 5m 초과~20m 이하 1.0, ③ 20m 초과 : 1.2</t>
    <phoneticPr fontId="45" type="noConversion"/>
  </si>
  <si>
    <t>환경관리</t>
    <phoneticPr fontId="32" type="noConversion"/>
  </si>
  <si>
    <t>공사개월</t>
    <phoneticPr fontId="32" type="noConversion"/>
  </si>
  <si>
    <t>환경관리</t>
    <phoneticPr fontId="32" type="noConversion"/>
  </si>
  <si>
    <t>인·월</t>
    <phoneticPr fontId="15" type="noConversion"/>
  </si>
  <si>
    <t>업 무 분 류 체 계</t>
    <phoneticPr fontId="32" type="noConversion"/>
  </si>
  <si>
    <t>기 본 업 무</t>
    <phoneticPr fontId="32" type="noConversion"/>
  </si>
  <si>
    <t xml:space="preserve"> "건설사업관리기술자수 산정"시트에서
  기본업무에 대한 "해당용역유무" 확인</t>
    <phoneticPr fontId="32" type="noConversion"/>
  </si>
  <si>
    <t>비    고</t>
    <phoneticPr fontId="32" type="noConversion"/>
  </si>
  <si>
    <t>원  ×</t>
    <phoneticPr fontId="8" type="noConversion"/>
  </si>
  <si>
    <t xml:space="preserve">○ </t>
    <phoneticPr fontId="8" type="noConversion"/>
  </si>
  <si>
    <t>110%~120%</t>
    <phoneticPr fontId="8" type="noConversion"/>
  </si>
  <si>
    <t>20%~40%</t>
    <phoneticPr fontId="8" type="noConversion"/>
  </si>
  <si>
    <t>현장주재비</t>
    <phoneticPr fontId="8" type="noConversion"/>
  </si>
  <si>
    <t>출장여비</t>
    <phoneticPr fontId="8" type="noConversion"/>
  </si>
  <si>
    <t>현지차량</t>
    <phoneticPr fontId="8" type="noConversion"/>
  </si>
  <si>
    <t>승합차 or 승용차</t>
    <phoneticPr fontId="8" type="noConversion"/>
  </si>
  <si>
    <t>다) 현지 차량운행비</t>
    <phoneticPr fontId="8" type="noConversion"/>
  </si>
  <si>
    <t>○ 건설사업관리용역비 입력변수</t>
    <phoneticPr fontId="15" type="noConversion"/>
  </si>
  <si>
    <t>사무실운영비</t>
    <phoneticPr fontId="8" type="noConversion"/>
  </si>
  <si>
    <t>현장보조요원</t>
    <phoneticPr fontId="8" type="noConversion"/>
  </si>
  <si>
    <t>보통인부</t>
    <phoneticPr fontId="8" type="noConversion"/>
  </si>
  <si>
    <t>원/월</t>
    <phoneticPr fontId="8" type="noConversion"/>
  </si>
  <si>
    <t>도서인쇄비</t>
    <phoneticPr fontId="8" type="noConversion"/>
  </si>
  <si>
    <t>1면</t>
    <phoneticPr fontId="8" type="noConversion"/>
  </si>
  <si>
    <t>단위</t>
    <phoneticPr fontId="8" type="noConversion"/>
  </si>
  <si>
    <t>%</t>
    <phoneticPr fontId="8" type="noConversion"/>
  </si>
  <si>
    <t>1부당</t>
    <phoneticPr fontId="8" type="noConversion"/>
  </si>
  <si>
    <t>원</t>
    <phoneticPr fontId="8" type="noConversion"/>
  </si>
  <si>
    <t>(금액은 VAT제외)</t>
    <phoneticPr fontId="8" type="noConversion"/>
  </si>
  <si>
    <t>휘발유</t>
    <phoneticPr fontId="8" type="noConversion"/>
  </si>
  <si>
    <t>승합차 적용</t>
    <phoneticPr fontId="8" type="noConversion"/>
  </si>
  <si>
    <t>승용차 적용</t>
    <phoneticPr fontId="8" type="noConversion"/>
  </si>
  <si>
    <t>원/ℓ</t>
    <phoneticPr fontId="8" type="noConversion"/>
  </si>
  <si>
    <t>원/ℓ</t>
    <phoneticPr fontId="8" type="noConversion"/>
  </si>
  <si>
    <t>비    고</t>
    <phoneticPr fontId="8" type="noConversion"/>
  </si>
  <si>
    <t>인·월</t>
    <phoneticPr fontId="15" type="noConversion"/>
  </si>
  <si>
    <t>원/일</t>
    <phoneticPr fontId="8" type="noConversion"/>
  </si>
  <si>
    <t>현장사무실</t>
    <phoneticPr fontId="8" type="noConversion"/>
  </si>
  <si>
    <t>검산</t>
    <phoneticPr fontId="8" type="noConversion"/>
  </si>
  <si>
    <t>제 경 비</t>
    <phoneticPr fontId="8" type="noConversion"/>
  </si>
  <si>
    <t>기 술 료</t>
    <phoneticPr fontId="8" type="noConversion"/>
  </si>
  <si>
    <t>구    분</t>
    <phoneticPr fontId="8" type="noConversion"/>
  </si>
  <si>
    <t>규    격</t>
    <phoneticPr fontId="8" type="noConversion"/>
  </si>
  <si>
    <t>경   유</t>
    <phoneticPr fontId="8" type="noConversion"/>
  </si>
  <si>
    <t>제 본 비</t>
    <phoneticPr fontId="8" type="noConversion"/>
  </si>
  <si>
    <t>- 수식셀 : H3</t>
    <phoneticPr fontId="15" type="noConversion"/>
  </si>
  <si>
    <t>- 찾는값 : 단수정리하여 얻을 값(도급액 단위조정)</t>
    <phoneticPr fontId="15" type="noConversion"/>
  </si>
  <si>
    <t>한국물가협회/적산자료/인쇄공정별요금표</t>
    <phoneticPr fontId="8" type="noConversion"/>
  </si>
  <si>
    <t>http://www.spiic.or.kr/(자료실/인쇄기준요금표)</t>
    <phoneticPr fontId="8" type="noConversion"/>
  </si>
  <si>
    <t>http://www.cak.or.kr/board/boardList.do?boardId=spend_wage&amp;menuId=61</t>
    <phoneticPr fontId="8" type="noConversion"/>
  </si>
  <si>
    <t>공사난이도 = 총공사비 2,000억원 시 공사난이도+{(총공사비-200)/250}</t>
    <phoneticPr fontId="32" type="noConversion"/>
  </si>
  <si>
    <t>※ 여러 유형, 성격, 특성 등이 혼재된 경우 해당 공사비를 기준으로 가중평균한 값 적용</t>
    <phoneticPr fontId="32" type="noConversion"/>
  </si>
  <si>
    <t>※ 총공사비 2,000억원 시 공사난이도</t>
    <phoneticPr fontId="32" type="noConversion"/>
  </si>
  <si>
    <t>공사
난이도</t>
    <phoneticPr fontId="32" type="noConversion"/>
  </si>
  <si>
    <t>입력값
산정</t>
    <phoneticPr fontId="32" type="noConversion"/>
  </si>
  <si>
    <t>구조물비중</t>
    <phoneticPr fontId="45" type="noConversion"/>
  </si>
  <si>
    <t>구조물비중 = 구조물공사비 / 총공사비</t>
    <phoneticPr fontId="32" type="noConversion"/>
  </si>
  <si>
    <t>산식결과값</t>
    <phoneticPr fontId="45" type="noConversion"/>
  </si>
  <si>
    <t>건설사업관리
기간보정계수</t>
    <phoneticPr fontId="32" type="noConversion"/>
  </si>
  <si>
    <t>건설사업관리기간보정계수 = {(평균건설사업관리기간-해당공사 건설사업관리기간)/평균건설사업관리기간}×0.1</t>
    <phoneticPr fontId="32" type="noConversion"/>
  </si>
  <si>
    <t>시공 단계
(2,000억원 시)</t>
    <phoneticPr fontId="45" type="noConversion"/>
  </si>
  <si>
    <t>공사난이도 = 0.011*총공사비*(1-0.0025*총공사비)+건설사업관리기간보정계수+(0.1*구조물비중)+0.2</t>
    <phoneticPr fontId="32" type="noConversion"/>
  </si>
  <si>
    <t>시공전 단계
(2,000억원 시)</t>
    <phoneticPr fontId="45" type="noConversion"/>
  </si>
  <si>
    <t>공사난이도 = 0.015*총공사비*(1-0.0011*총공사비)</t>
    <phoneticPr fontId="32" type="noConversion"/>
  </si>
  <si>
    <t>①준설 및 매립 : 0.7    ②배후부지 : 0.7
③(계류시설)일반 및 기타부두, 물양장, (외곽시설) 호안, 방파제, 가호안, 기타 외곽시설 : 1.0
④(계류시설, 전문부두) 컨테이너, 자동차, 여객 : 1.0
⑤(계류시설) 말뚝식, 원유부이 : 1.2
⑥(계류시설) 부잔교, 마리나, (외곽시설) 갑문, 수문 : 1.2</t>
    <phoneticPr fontId="45" type="noConversion"/>
  </si>
  <si>
    <t>시공단계</t>
    <phoneticPr fontId="15" type="noConversion"/>
  </si>
  <si>
    <t>시공단계 합계(인·일)</t>
    <phoneticPr fontId="32" type="noConversion"/>
  </si>
  <si>
    <t>시공외 단계 합계(인·일)</t>
    <phoneticPr fontId="32" type="noConversion"/>
  </si>
  <si>
    <t>공사낙찰률 보정된 기술자수</t>
    <phoneticPr fontId="15" type="noConversion"/>
  </si>
  <si>
    <t>I11셀 입력시 칸 띄우기 조심</t>
    <phoneticPr fontId="15" type="noConversion"/>
  </si>
  <si>
    <t>인·일</t>
    <phoneticPr fontId="15" type="noConversion"/>
  </si>
  <si>
    <t>적   용</t>
    <phoneticPr fontId="8" type="noConversion"/>
  </si>
  <si>
    <t>÷</t>
  </si>
  <si>
    <t>×</t>
  </si>
  <si>
    <t>=</t>
    <phoneticPr fontId="15" type="noConversion"/>
  </si>
  <si>
    <t xml:space="preserve"> </t>
    <phoneticPr fontId="8" type="noConversion"/>
  </si>
  <si>
    <t>2)</t>
    <phoneticPr fontId="15" type="noConversion"/>
  </si>
  <si>
    <t xml:space="preserve"> </t>
    <phoneticPr fontId="15" type="noConversion"/>
  </si>
  <si>
    <t>○</t>
    <phoneticPr fontId="32" type="noConversion"/>
  </si>
  <si>
    <t>최종보고서</t>
    <phoneticPr fontId="8" type="noConversion"/>
  </si>
  <si>
    <t>유지관리지침서</t>
    <phoneticPr fontId="8" type="noConversion"/>
  </si>
  <si>
    <t>제출횟수/부수/면</t>
  </si>
  <si>
    <t>제출횟수/부수/면</t>
    <phoneticPr fontId="8" type="noConversion"/>
  </si>
  <si>
    <t>회/부/면</t>
  </si>
  <si>
    <t>회/부/면</t>
    <phoneticPr fontId="8" type="noConversion"/>
  </si>
  <si>
    <t>① 동해 : 1.2, ② 서해 : 1.2, ③ 남해(제주도 포함) : 1.0
④ 기타 도서지역(제주도 제외) : 1.4</t>
    <phoneticPr fontId="45" type="noConversion"/>
  </si>
  <si>
    <t xml:space="preserve">월간보고서 </t>
    <phoneticPr fontId="8" type="noConversion"/>
  </si>
  <si>
    <t>■ 건설사업관리용역비 산출근거</t>
    <phoneticPr fontId="15" type="noConversion"/>
  </si>
  <si>
    <t>□  용  역  명   :</t>
    <phoneticPr fontId="45" type="noConversion"/>
  </si>
  <si>
    <t>□ 입력변수</t>
    <phoneticPr fontId="32" type="noConversion"/>
  </si>
  <si>
    <t>공사난이도 = 0.015*총공사비*(1-0.0011*총공사비)</t>
    <phoneticPr fontId="32" type="noConversion"/>
  </si>
  <si>
    <t>총공사비
2,000억원이하</t>
    <phoneticPr fontId="32" type="noConversion"/>
  </si>
  <si>
    <t>총공사비
2,000억원초과</t>
    <phoneticPr fontId="32" type="noConversion"/>
  </si>
  <si>
    <t>시공
단계</t>
    <phoneticPr fontId="32" type="noConversion"/>
  </si>
  <si>
    <t>시공
전단계</t>
    <phoneticPr fontId="32" type="noConversion"/>
  </si>
  <si>
    <t xml:space="preserve"> □ 평균건설사업관리기간</t>
    <phoneticPr fontId="32" type="noConversion"/>
  </si>
  <si>
    <t>□ 해당용역 단계별 선택</t>
    <phoneticPr fontId="32" type="noConversion"/>
  </si>
  <si>
    <t>적  용</t>
    <phoneticPr fontId="45" type="noConversion"/>
  </si>
  <si>
    <t>공 사 비
(VAT 제외)</t>
    <phoneticPr fontId="45" type="noConversion"/>
  </si>
  <si>
    <t>■ 건설사업관리 대가기준 산정 근거</t>
    <phoneticPr fontId="45" type="noConversion"/>
  </si>
  <si>
    <t>공급가액</t>
  </si>
  <si>
    <t>부가가치세</t>
  </si>
  <si>
    <t>투입인원수</t>
    <phoneticPr fontId="32" type="noConversion"/>
  </si>
  <si>
    <t>합계</t>
    <phoneticPr fontId="32" type="noConversion"/>
  </si>
  <si>
    <t>인·일</t>
    <phoneticPr fontId="32" type="noConversion"/>
  </si>
  <si>
    <t xml:space="preserve"> □ 투입인원수 산정기준에 따른 투입인원수 산정</t>
    <phoneticPr fontId="32" type="noConversion"/>
  </si>
  <si>
    <t>주유소 지역별 평균 판매가격</t>
  </si>
  <si>
    <t>보통휘발유</t>
  </si>
  <si>
    <t>자동차용경유</t>
  </si>
  <si>
    <t>적용 (VAT별도)</t>
    <phoneticPr fontId="32" type="noConversion"/>
  </si>
  <si>
    <t>연간보고서</t>
    <phoneticPr fontId="8" type="noConversion"/>
  </si>
  <si>
    <t>○ 용 역 개 요 : 건설사업관리용역 1식</t>
    <phoneticPr fontId="15" type="noConversion"/>
  </si>
  <si>
    <t>□ 총 용역비 :</t>
    <phoneticPr fontId="32" type="noConversion"/>
  </si>
  <si>
    <t>:</t>
  </si>
  <si>
    <t>원</t>
    <phoneticPr fontId="32" type="noConversion"/>
  </si>
  <si>
    <t>월간보고서</t>
    <phoneticPr fontId="8" type="noConversion"/>
  </si>
  <si>
    <t>등  급</t>
    <phoneticPr fontId="15" type="noConversion"/>
  </si>
  <si>
    <t>일 임금액</t>
    <phoneticPr fontId="15" type="noConversion"/>
  </si>
  <si>
    <t>환산비</t>
    <phoneticPr fontId="15" type="noConversion"/>
  </si>
  <si>
    <t>건설공사 대가 기준</t>
    <phoneticPr fontId="8" type="noConversion"/>
  </si>
  <si>
    <t>물가협회 인쇄요금</t>
    <phoneticPr fontId="8" type="noConversion"/>
  </si>
  <si>
    <t>디지털 오프셋 단가, 접착제철</t>
    <phoneticPr fontId="8" type="noConversion"/>
  </si>
  <si>
    <t>직접인건비의</t>
    <phoneticPr fontId="15" type="noConversion"/>
  </si>
  <si>
    <t>(직접인건비+제경비)의</t>
    <phoneticPr fontId="15" type="noConversion"/>
  </si>
  <si>
    <t>가 + 나 + 다 + 라 + 마</t>
    <phoneticPr fontId="15" type="noConversion"/>
  </si>
  <si>
    <t>계</t>
    <phoneticPr fontId="15" type="noConversion"/>
  </si>
  <si>
    <t>(VAT제외)</t>
    <phoneticPr fontId="8" type="noConversion"/>
  </si>
  <si>
    <t>구 분</t>
    <phoneticPr fontId="8" type="noConversion"/>
  </si>
  <si>
    <t>가격(원/L)</t>
    <phoneticPr fontId="8" type="noConversion"/>
  </si>
  <si>
    <t>차   종</t>
    <phoneticPr fontId="8" type="noConversion"/>
  </si>
  <si>
    <t>손료계수</t>
    <phoneticPr fontId="8" type="noConversion"/>
  </si>
  <si>
    <t>비고</t>
    <phoneticPr fontId="8" type="noConversion"/>
  </si>
  <si>
    <t>승합차</t>
    <phoneticPr fontId="8" type="noConversion"/>
  </si>
  <si>
    <t>경유</t>
    <phoneticPr fontId="8" type="noConversion"/>
  </si>
  <si>
    <t>승용차</t>
    <phoneticPr fontId="8" type="noConversion"/>
  </si>
  <si>
    <t>휘발유</t>
    <phoneticPr fontId="8" type="noConversion"/>
  </si>
  <si>
    <t xml:space="preserve">(단수조정) </t>
    <phoneticPr fontId="8" type="noConversion"/>
  </si>
  <si>
    <t>=</t>
    <phoneticPr fontId="8" type="noConversion"/>
  </si>
  <si>
    <t>승용차</t>
    <phoneticPr fontId="8" type="noConversion"/>
  </si>
  <si>
    <t>토 목  및  전 기</t>
    <phoneticPr fontId="45" type="noConversion"/>
  </si>
  <si>
    <t>원</t>
    <phoneticPr fontId="8" type="noConversion"/>
  </si>
  <si>
    <t>▣ 감리원 산출근거</t>
    <phoneticPr fontId="15" type="noConversion"/>
  </si>
  <si>
    <t>총공사비</t>
    <phoneticPr fontId="15" type="noConversion"/>
  </si>
  <si>
    <t>백만원(부가가치세 제외)</t>
    <phoneticPr fontId="15" type="noConversion"/>
  </si>
  <si>
    <t>공사기간</t>
    <phoneticPr fontId="15" type="noConversion"/>
  </si>
  <si>
    <t>/</t>
    <phoneticPr fontId="15" type="noConversion"/>
  </si>
  <si>
    <t>감리기간</t>
    <phoneticPr fontId="15" type="noConversion"/>
  </si>
  <si>
    <t>보통공종</t>
    <phoneticPr fontId="15" type="noConversion"/>
  </si>
  <si>
    <t>2. 감리원수 산정(전력시설물공사 감리원 배치기준 제25조 제1항관련)</t>
    <phoneticPr fontId="15" type="noConversion"/>
  </si>
  <si>
    <t>공사비</t>
    <phoneticPr fontId="15" type="noConversion"/>
  </si>
  <si>
    <t>감리원수(인·월)</t>
    <phoneticPr fontId="15" type="noConversion"/>
  </si>
  <si>
    <t>비고</t>
  </si>
  <si>
    <t>단순공종</t>
    <phoneticPr fontId="15" type="noConversion"/>
  </si>
  <si>
    <t>보통공종</t>
    <phoneticPr fontId="15" type="noConversion"/>
  </si>
  <si>
    <t>복잡공종</t>
    <phoneticPr fontId="15" type="noConversion"/>
  </si>
  <si>
    <t>1)</t>
    <phoneticPr fontId="15" type="noConversion"/>
  </si>
  <si>
    <t>직선보간법에 의한 감리원수 산정</t>
    <phoneticPr fontId="15" type="noConversion"/>
  </si>
  <si>
    <t>+</t>
    <phoneticPr fontId="15" type="noConversion"/>
  </si>
  <si>
    <t>-</t>
    <phoneticPr fontId="15" type="noConversion"/>
  </si>
  <si>
    <t>×</t>
    <phoneticPr fontId="15" type="noConversion"/>
  </si>
  <si>
    <t>=</t>
    <phoneticPr fontId="15" type="noConversion"/>
  </si>
  <si>
    <t>인·월</t>
    <phoneticPr fontId="15" type="noConversion"/>
  </si>
  <si>
    <t>≒</t>
    <phoneticPr fontId="15" type="noConversion"/>
  </si>
  <si>
    <t>라운드 수식 삽입</t>
    <phoneticPr fontId="115" type="noConversion"/>
  </si>
  <si>
    <t>2)</t>
    <phoneticPr fontId="15" type="noConversion"/>
  </si>
  <si>
    <t>적용감리원수(전력기술관리법 운영요령 제25조 ③항)</t>
    <phoneticPr fontId="15" type="noConversion"/>
  </si>
  <si>
    <t>상주감리원</t>
    <phoneticPr fontId="15" type="noConversion"/>
  </si>
  <si>
    <t>3. 등급별 상주감리원수 조정</t>
    <phoneticPr fontId="15" type="noConversion"/>
  </si>
  <si>
    <t>감리원수 =</t>
    <phoneticPr fontId="15" type="noConversion"/>
  </si>
  <si>
    <t xml:space="preserve"> Si = 각급 감리원의 환산비</t>
    <phoneticPr fontId="15" type="noConversion"/>
  </si>
  <si>
    <t xml:space="preserve"> Ni = 각급 감리원의 수(인·월)</t>
    <phoneticPr fontId="15" type="noConversion"/>
  </si>
  <si>
    <t xml:space="preserve"> :</t>
    <phoneticPr fontId="15" type="noConversion"/>
  </si>
  <si>
    <t>인</t>
    <phoneticPr fontId="15" type="noConversion"/>
  </si>
  <si>
    <t>계</t>
    <phoneticPr fontId="15" type="noConversion"/>
  </si>
  <si>
    <t>인·월</t>
    <phoneticPr fontId="15" type="noConversion"/>
  </si>
  <si>
    <t>등  급</t>
    <phoneticPr fontId="15" type="noConversion"/>
  </si>
  <si>
    <t>일 임금액</t>
    <phoneticPr fontId="15" type="noConversion"/>
  </si>
  <si>
    <t>환산비</t>
    <phoneticPr fontId="15" type="noConversion"/>
  </si>
  <si>
    <t>전기감리원 노임단가(2020년)</t>
    <phoneticPr fontId="15" type="noConversion"/>
  </si>
  <si>
    <t>- 토목</t>
    <phoneticPr fontId="115" type="noConversion"/>
  </si>
  <si>
    <t>특급기술인</t>
    <phoneticPr fontId="45" type="noConversion"/>
  </si>
  <si>
    <t>고급기술인</t>
    <phoneticPr fontId="45" type="noConversion"/>
  </si>
  <si>
    <t>중급기술인</t>
    <phoneticPr fontId="45" type="noConversion"/>
  </si>
  <si>
    <t>초급기술인</t>
    <phoneticPr fontId="45" type="noConversion"/>
  </si>
  <si>
    <t>고급기술인 월 임금액</t>
    <phoneticPr fontId="15" type="noConversion"/>
  </si>
  <si>
    <t>산정된 건설사업관리기술인수</t>
    <phoneticPr fontId="15" type="noConversion"/>
  </si>
  <si>
    <t>■ 건설사업관리기술인 배치</t>
    <phoneticPr fontId="15" type="noConversion"/>
  </si>
  <si>
    <t>2. 건설사업관리기술자인(건설기술용역 대가등에 관한 기준 제9조 ①항에 의거)</t>
    <phoneticPr fontId="15" type="noConversion"/>
  </si>
  <si>
    <t>시공단계 건설사업관리기술인</t>
    <phoneticPr fontId="15" type="noConversion"/>
  </si>
  <si>
    <t>상주 기술인</t>
    <phoneticPr fontId="15" type="noConversion"/>
  </si>
  <si>
    <t>기술지원 기술인</t>
    <phoneticPr fontId="15" type="noConversion"/>
  </si>
  <si>
    <t>3. 시공단계 상주 건설사업관리기술인 등급별 투입 조정</t>
    <phoneticPr fontId="15" type="noConversion"/>
  </si>
  <si>
    <t>건설사업관리기술인수 =</t>
    <phoneticPr fontId="15" type="noConversion"/>
  </si>
  <si>
    <t xml:space="preserve"> Si = 각급 기술인의 환산비</t>
    <phoneticPr fontId="15" type="noConversion"/>
  </si>
  <si>
    <t xml:space="preserve"> Ni = 각급 기술인의 수(인·월)</t>
    <phoneticPr fontId="15" type="noConversion"/>
  </si>
  <si>
    <t>시공단계 상주기술인수</t>
    <phoneticPr fontId="15" type="noConversion"/>
  </si>
  <si>
    <t>4. 투입 건설사업관리인수 조정</t>
    <phoneticPr fontId="15" type="noConversion"/>
  </si>
  <si>
    <t>(기술지원 기술인 비율)</t>
    <phoneticPr fontId="15" type="noConversion"/>
  </si>
  <si>
    <t>상주건설사업관리기술인</t>
    <phoneticPr fontId="8" type="noConversion"/>
  </si>
  <si>
    <t>기술지원기술인</t>
    <phoneticPr fontId="8" type="noConversion"/>
  </si>
  <si>
    <t>상주기술인</t>
    <phoneticPr fontId="15" type="noConversion"/>
  </si>
  <si>
    <t>기술지원기술인</t>
    <phoneticPr fontId="15" type="noConversion"/>
  </si>
  <si>
    <t>상주기술인 직접인건비의 30%</t>
    <phoneticPr fontId="15" type="noConversion"/>
  </si>
  <si>
    <t>기술지원기술인 직접인건비의 10%</t>
    <phoneticPr fontId="15" type="noConversion"/>
  </si>
  <si>
    <t>http://www.opinet.co.kr/</t>
    <phoneticPr fontId="8" type="noConversion"/>
  </si>
  <si>
    <t xml:space="preserve">  ※ 산업통산자원부 고시 제2017-21호 전력기술관리법 
     운영요령 제25조 감리원배치기준에 의거하여 감리원수를 산정함</t>
    <phoneticPr fontId="45" type="noConversion"/>
  </si>
  <si>
    <t>보통의 공종</t>
    <phoneticPr fontId="15" type="noConversion"/>
  </si>
  <si>
    <t>(토목)</t>
    <phoneticPr fontId="15" type="noConversion"/>
  </si>
  <si>
    <t xml:space="preserve"> ×  </t>
    <phoneticPr fontId="15" type="noConversion"/>
  </si>
  <si>
    <t>1대</t>
    <phoneticPr fontId="15" type="noConversion"/>
  </si>
  <si>
    <t>특급감리원</t>
    <phoneticPr fontId="15" type="noConversion"/>
  </si>
  <si>
    <t>중급감리원</t>
    <phoneticPr fontId="15" type="noConversion"/>
  </si>
  <si>
    <t>고급감리원</t>
    <phoneticPr fontId="15" type="noConversion"/>
  </si>
  <si>
    <t>초급감리원</t>
    <phoneticPr fontId="15" type="noConversion"/>
  </si>
  <si>
    <t>구  분</t>
  </si>
  <si>
    <t>비 고</t>
  </si>
  <si>
    <t>상주
기술인</t>
  </si>
  <si>
    <t>책임기술인</t>
  </si>
  <si>
    <t>특급(총괄)</t>
    <phoneticPr fontId="15" type="noConversion"/>
  </si>
  <si>
    <t>분야별 
기술인</t>
  </si>
  <si>
    <t>기술지원
기술인</t>
  </si>
  <si>
    <t>항만 및 해안</t>
  </si>
  <si>
    <t>특급</t>
    <phoneticPr fontId="15" type="noConversion"/>
  </si>
  <si>
    <t>토목구조</t>
    <phoneticPr fontId="15" type="noConversion"/>
  </si>
  <si>
    <t>토질 및 기초</t>
  </si>
  <si>
    <t>소 계(월)</t>
  </si>
  <si>
    <t>누 계(월)</t>
  </si>
  <si>
    <t>■ 건설사업관리기술인 배치계획표</t>
    <phoneticPr fontId="32" type="noConversion"/>
  </si>
  <si>
    <t>계</t>
    <phoneticPr fontId="32" type="noConversion"/>
  </si>
  <si>
    <t>적용</t>
    <phoneticPr fontId="15" type="noConversion"/>
  </si>
  <si>
    <t>4. 투입 감리원수 조정</t>
    <phoneticPr fontId="15" type="noConversion"/>
  </si>
  <si>
    <t>비상주감리원</t>
    <phoneticPr fontId="32" type="noConversion"/>
  </si>
  <si>
    <t>상주감리원</t>
    <phoneticPr fontId="32" type="noConversion"/>
  </si>
  <si>
    <t>÷</t>
    <phoneticPr fontId="15" type="noConversion"/>
  </si>
  <si>
    <t>특급기술자</t>
    <phoneticPr fontId="45" type="noConversion"/>
  </si>
  <si>
    <t>고급기술자</t>
    <phoneticPr fontId="45" type="noConversion"/>
  </si>
  <si>
    <t>중급기술자</t>
    <phoneticPr fontId="45" type="noConversion"/>
  </si>
  <si>
    <t>초급기술자</t>
    <phoneticPr fontId="45" type="noConversion"/>
  </si>
  <si>
    <t>초급(토목)</t>
    <phoneticPr fontId="187" type="noConversion"/>
  </si>
  <si>
    <t>중급(안전)</t>
    <phoneticPr fontId="32" type="noConversion"/>
  </si>
  <si>
    <t>고급(토목)</t>
    <phoneticPr fontId="187" type="noConversion"/>
  </si>
  <si>
    <t>(VAT 포함가격)</t>
    <phoneticPr fontId="32" type="noConversion"/>
  </si>
  <si>
    <t>구   분</t>
    <phoneticPr fontId="32" type="noConversion"/>
  </si>
  <si>
    <t>투입기간(착수일로부터 37개월)</t>
    <phoneticPr fontId="32" type="noConversion"/>
  </si>
  <si>
    <t>중급(전기)</t>
    <phoneticPr fontId="32" type="noConversion"/>
  </si>
  <si>
    <t>초급기술인</t>
    <phoneticPr fontId="15" type="noConversion"/>
  </si>
  <si>
    <t>승용차 2000cc 이하 적용</t>
  </si>
  <si>
    <t>초급기술인</t>
    <phoneticPr fontId="15" type="noConversion"/>
  </si>
  <si>
    <t>초급기술인</t>
    <phoneticPr fontId="15" type="noConversion"/>
  </si>
  <si>
    <t xml:space="preserve">  2026년도</t>
    <phoneticPr fontId="15" type="noConversion"/>
  </si>
  <si>
    <t>초급기술인</t>
    <phoneticPr fontId="15" type="noConversion"/>
  </si>
  <si>
    <t>대한건설협회 2026년 상반기</t>
    <phoneticPr fontId="8" type="noConversion"/>
  </si>
  <si>
    <t>강원도 고성군</t>
    <phoneticPr fontId="32" type="noConversion"/>
  </si>
  <si>
    <t>고성 마차진·대진지구 연안정비사업 
건설사업관리용역</t>
    <phoneticPr fontId="15" type="noConversion"/>
  </si>
  <si>
    <t xml:space="preserve">제품 : 보통휘발유 및 자동차용경유  </t>
    <phoneticPr fontId="32" type="noConversion"/>
  </si>
  <si>
    <t>건설사업관리기술인 노임단가(2026년)</t>
    <phoneticPr fontId="15" type="noConversion"/>
  </si>
  <si>
    <t>월 근로일수</t>
    <phoneticPr fontId="15" type="noConversion"/>
  </si>
  <si>
    <t>(안전)</t>
    <phoneticPr fontId="15" type="noConversion"/>
  </si>
  <si>
    <t>6개월당 1회</t>
    <phoneticPr fontId="32" type="noConversion"/>
  </si>
  <si>
    <t>■ 건설사업관리기술인수 산정(항만, 댐, 공항, 단지분야)</t>
    <phoneticPr fontId="32" type="noConversion"/>
  </si>
  <si>
    <t xml:space="preserve">  '○ 건설엔지니어링 대가 등에 관한 기준에 의함
    - 나. 토목비선영(항만, 댐, 공항, 단지 등 기타)분야 적용</t>
    <phoneticPr fontId="32" type="noConversion"/>
  </si>
  <si>
    <t>지역 : 강원특별자치도 고성군</t>
    <phoneticPr fontId="32" type="noConversion"/>
  </si>
  <si>
    <t>-</t>
    <phoneticPr fontId="15" type="noConversion"/>
  </si>
  <si>
    <t>시공외단계</t>
    <phoneticPr fontId="15" type="noConversion"/>
  </si>
  <si>
    <t xml:space="preserve">: </t>
    <phoneticPr fontId="15" type="noConversion"/>
  </si>
  <si>
    <t>=</t>
    <phoneticPr fontId="15" type="noConversion"/>
  </si>
  <si>
    <t>시공외 단계 건설사업관리기술인</t>
    <phoneticPr fontId="15" type="noConversion"/>
  </si>
  <si>
    <t>:</t>
    <phoneticPr fontId="15" type="noConversion"/>
  </si>
  <si>
    <t>보조요원 1인</t>
    <phoneticPr fontId="15" type="noConversion"/>
  </si>
  <si>
    <t>- 값을 바꿀셀 : K8</t>
    <phoneticPr fontId="15" type="noConversion"/>
  </si>
  <si>
    <t>* 합계금액 셀에서 목표값 찾기로 단수조정</t>
    <phoneticPr fontId="15" type="noConversion"/>
  </si>
  <si>
    <t>* 주의 : 붉은색 글씨만 수정하세요</t>
    <phoneticPr fontId="15" type="noConversion"/>
  </si>
  <si>
    <t>건설사업관리 공제요율 (감독권한대행 및 대인담보 2019.12.30 이후부터 적용)</t>
    <phoneticPr fontId="32" type="noConversion"/>
  </si>
  <si>
    <t>승합차 2000cc 이하 적용(스포티지)</t>
    <phoneticPr fontId="8" type="noConversion"/>
  </si>
  <si>
    <t>&lt;건설사업관리기술인수 산정기준&gt;</t>
    <phoneticPr fontId="32" type="noConversion"/>
  </si>
  <si>
    <r>
      <t>기준인원수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인･일</t>
    </r>
    <r>
      <rPr>
        <sz val="8"/>
        <color rgb="FF000000"/>
        <rFont val="한양중고딕"/>
        <family val="3"/>
        <charset val="129"/>
      </rPr>
      <t>)</t>
    </r>
  </si>
  <si>
    <r>
      <t>작업분류체계 및 사업번호체계 관리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사업정보축적ㆍ관리</t>
    </r>
  </si>
  <si>
    <r>
      <t>1)</t>
    </r>
    <r>
      <rPr>
        <sz val="8"/>
        <color rgb="FF000000"/>
        <rFont val="굴림"/>
        <family val="3"/>
        <charset val="129"/>
      </rPr>
      <t>시공전 단계</t>
    </r>
  </si>
  <si>
    <r>
      <t>2)</t>
    </r>
    <r>
      <rPr>
        <sz val="8"/>
        <color rgb="FF000000"/>
        <rFont val="굴림"/>
        <family val="3"/>
        <charset val="129"/>
      </rPr>
      <t>시공이후 단계</t>
    </r>
  </si>
  <si>
    <r>
      <t>발주방식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사업수행방식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결정 지원</t>
    </r>
  </si>
  <si>
    <r>
      <t>총사업비 집행계획수립지원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종합예산계획서</t>
    </r>
    <r>
      <rPr>
        <sz val="8"/>
        <color rgb="FF000000"/>
        <rFont val="한양중고딕"/>
        <family val="3"/>
        <charset val="129"/>
      </rPr>
      <t>)</t>
    </r>
    <phoneticPr fontId="32" type="noConversion"/>
  </si>
  <si>
    <r>
      <t>기본설계의 경제성</t>
    </r>
    <r>
      <rPr>
        <sz val="8"/>
        <color rgb="FF000000"/>
        <rFont val="한양중고딕"/>
        <family val="3"/>
        <charset val="129"/>
      </rPr>
      <t xml:space="preserve">(VE) </t>
    </r>
    <r>
      <rPr>
        <sz val="8"/>
        <color rgb="FF000000"/>
        <rFont val="굴림"/>
        <family val="3"/>
        <charset val="129"/>
      </rPr>
      <t>검토</t>
    </r>
  </si>
  <si>
    <r>
      <t>실시설계의 경제성</t>
    </r>
    <r>
      <rPr>
        <sz val="8"/>
        <color rgb="FF000000"/>
        <rFont val="한양중고딕"/>
        <family val="3"/>
        <charset val="129"/>
      </rPr>
      <t xml:space="preserve">(VE) </t>
    </r>
    <r>
      <rPr>
        <sz val="8"/>
        <color rgb="FF000000"/>
        <rFont val="굴림"/>
        <family val="3"/>
        <charset val="129"/>
      </rPr>
      <t>검토</t>
    </r>
  </si>
  <si>
    <r>
      <t>항만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공항</t>
    </r>
    <r>
      <rPr>
        <sz val="8"/>
        <color rgb="FF000000"/>
        <rFont val="한양중고딕"/>
        <family val="3"/>
        <charset val="129"/>
      </rPr>
      <t xml:space="preserve">,
</t>
    </r>
    <r>
      <rPr>
        <sz val="8"/>
        <color rgb="FF000000"/>
        <rFont val="굴림"/>
        <family val="3"/>
        <charset val="129"/>
      </rPr>
      <t>단지 등 기타</t>
    </r>
    <phoneticPr fontId="32" type="noConversion"/>
  </si>
  <si>
    <r>
      <t>a.</t>
    </r>
    <r>
      <rPr>
        <sz val="8"/>
        <color rgb="FF000000"/>
        <rFont val="굴림"/>
        <family val="3"/>
        <charset val="129"/>
      </rPr>
      <t>항만유형 및
선박규모</t>
    </r>
    <phoneticPr fontId="32" type="noConversion"/>
  </si>
  <si>
    <r>
      <t xml:space="preserve">①준설및매립 </t>
    </r>
    <r>
      <rPr>
        <sz val="8"/>
        <color rgb="FF000000"/>
        <rFont val="한양중고딕"/>
        <family val="3"/>
        <charset val="129"/>
      </rPr>
      <t xml:space="preserve">: 0.7 </t>
    </r>
  </si>
  <si>
    <r>
      <t xml:space="preserve">②배후부지 </t>
    </r>
    <r>
      <rPr>
        <sz val="8"/>
        <color rgb="FF000000"/>
        <rFont val="한양중고딕"/>
        <family val="3"/>
        <charset val="129"/>
      </rPr>
      <t xml:space="preserve">: 0.9 </t>
    </r>
  </si>
  <si>
    <r>
      <t>③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계류시설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일반 및 기타부두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물양장</t>
    </r>
    <r>
      <rPr>
        <sz val="8"/>
        <color rgb="FF000000"/>
        <rFont val="한양중고딕"/>
        <family val="3"/>
        <charset val="129"/>
      </rPr>
      <t>, (</t>
    </r>
    <r>
      <rPr>
        <sz val="8"/>
        <color rgb="FF000000"/>
        <rFont val="굴림"/>
        <family val="3"/>
        <charset val="129"/>
      </rPr>
      <t>외곽시설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호안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방파제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가호안</t>
    </r>
    <r>
      <rPr>
        <sz val="8"/>
        <color rgb="FF000000"/>
        <rFont val="한양중고딕"/>
        <family val="3"/>
        <charset val="129"/>
      </rPr>
      <t xml:space="preserve">,
  </t>
    </r>
    <r>
      <rPr>
        <sz val="8"/>
        <color rgb="FF000000"/>
        <rFont val="굴림"/>
        <family val="3"/>
        <charset val="129"/>
      </rPr>
      <t xml:space="preserve">기타외곽시설 </t>
    </r>
    <r>
      <rPr>
        <sz val="8"/>
        <color rgb="FF000000"/>
        <rFont val="한양중고딕"/>
        <family val="3"/>
        <charset val="129"/>
      </rPr>
      <t>: 1.0</t>
    </r>
    <phoneticPr fontId="32" type="noConversion"/>
  </si>
  <si>
    <r>
      <t>④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계류시설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전문부두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컨테이너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자동차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 xml:space="preserve">여객 </t>
    </r>
    <r>
      <rPr>
        <sz val="8"/>
        <color rgb="FF000000"/>
        <rFont val="한양중고딕"/>
        <family val="3"/>
        <charset val="129"/>
      </rPr>
      <t xml:space="preserve">: 1.0 </t>
    </r>
  </si>
  <si>
    <r>
      <t>⑤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계류시설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말뚝식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 xml:space="preserve">원유부이 </t>
    </r>
    <r>
      <rPr>
        <sz val="8"/>
        <color rgb="FF000000"/>
        <rFont val="한양중고딕"/>
        <family val="3"/>
        <charset val="129"/>
      </rPr>
      <t xml:space="preserve">: 1.2 </t>
    </r>
  </si>
  <si>
    <r>
      <t>⑥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계류시설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부잔교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마리나</t>
    </r>
    <r>
      <rPr>
        <sz val="8"/>
        <color rgb="FF000000"/>
        <rFont val="한양중고딕"/>
        <family val="3"/>
        <charset val="129"/>
      </rPr>
      <t>, (</t>
    </r>
    <r>
      <rPr>
        <sz val="8"/>
        <color rgb="FF000000"/>
        <rFont val="굴림"/>
        <family val="3"/>
        <charset val="129"/>
      </rPr>
      <t>외곽시설</t>
    </r>
    <r>
      <rPr>
        <sz val="8"/>
        <color rgb="FF000000"/>
        <rFont val="한양중고딕"/>
        <family val="3"/>
        <charset val="129"/>
      </rPr>
      <t xml:space="preserve">) </t>
    </r>
    <r>
      <rPr>
        <sz val="8"/>
        <color rgb="FF000000"/>
        <rFont val="굴림"/>
        <family val="3"/>
        <charset val="129"/>
      </rPr>
      <t>갑문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 xml:space="preserve">수문 </t>
    </r>
    <r>
      <rPr>
        <sz val="8"/>
        <color rgb="FF000000"/>
        <rFont val="한양중고딕"/>
        <family val="3"/>
        <charset val="129"/>
      </rPr>
      <t>: 1.2</t>
    </r>
  </si>
  <si>
    <r>
      <t>b.</t>
    </r>
    <r>
      <rPr>
        <sz val="8"/>
        <color rgb="FF000000"/>
        <rFont val="굴림"/>
        <family val="3"/>
        <charset val="129"/>
      </rPr>
      <t>지역</t>
    </r>
  </si>
  <si>
    <r>
      <t xml:space="preserve">①동해 </t>
    </r>
    <r>
      <rPr>
        <sz val="8"/>
        <color rgb="FF000000"/>
        <rFont val="한양중고딕"/>
        <family val="3"/>
        <charset val="129"/>
      </rPr>
      <t xml:space="preserve">: 1.2 </t>
    </r>
    <r>
      <rPr>
        <sz val="8"/>
        <color rgb="FF000000"/>
        <rFont val="굴림"/>
        <family val="3"/>
        <charset val="129"/>
      </rPr>
      <t xml:space="preserve">②서해 </t>
    </r>
    <r>
      <rPr>
        <sz val="8"/>
        <color rgb="FF000000"/>
        <rFont val="한양중고딕"/>
        <family val="3"/>
        <charset val="129"/>
      </rPr>
      <t xml:space="preserve">: 1.2 </t>
    </r>
    <r>
      <rPr>
        <sz val="8"/>
        <color rgb="FF000000"/>
        <rFont val="굴림"/>
        <family val="3"/>
        <charset val="129"/>
      </rPr>
      <t xml:space="preserve">③남해 </t>
    </r>
    <r>
      <rPr>
        <sz val="8"/>
        <color rgb="FF000000"/>
        <rFont val="한양중고딕"/>
        <family val="3"/>
        <charset val="129"/>
      </rPr>
      <t xml:space="preserve">: 1.0 </t>
    </r>
    <r>
      <rPr>
        <sz val="8"/>
        <color rgb="FF000000"/>
        <rFont val="굴림"/>
        <family val="3"/>
        <charset val="129"/>
      </rPr>
      <t>④기타 도서지역</t>
    </r>
    <r>
      <rPr>
        <sz val="8"/>
        <color rgb="FF000000"/>
        <rFont val="한양중고딕"/>
        <family val="3"/>
        <charset val="129"/>
      </rPr>
      <t>(</t>
    </r>
    <r>
      <rPr>
        <sz val="8"/>
        <color rgb="FF000000"/>
        <rFont val="굴림"/>
        <family val="3"/>
        <charset val="129"/>
      </rPr>
      <t>제주도 제외</t>
    </r>
    <r>
      <rPr>
        <sz val="8"/>
        <color rgb="FF000000"/>
        <rFont val="한양중고딕"/>
        <family val="3"/>
        <charset val="129"/>
      </rPr>
      <t>) : 1.4</t>
    </r>
  </si>
  <si>
    <r>
      <t>c.</t>
    </r>
    <r>
      <rPr>
        <sz val="8"/>
        <color rgb="FF000000"/>
        <rFont val="굴림"/>
        <family val="3"/>
        <charset val="129"/>
      </rPr>
      <t>수심</t>
    </r>
  </si>
  <si>
    <r>
      <t>①</t>
    </r>
    <r>
      <rPr>
        <sz val="8"/>
        <color rgb="FF000000"/>
        <rFont val="한양중고딕"/>
        <family val="3"/>
        <charset val="129"/>
      </rPr>
      <t>5m</t>
    </r>
    <r>
      <rPr>
        <sz val="8"/>
        <color rgb="FF000000"/>
        <rFont val="굴림"/>
        <family val="3"/>
        <charset val="129"/>
      </rPr>
      <t xml:space="preserve">이하 </t>
    </r>
    <r>
      <rPr>
        <sz val="8"/>
        <color rgb="FF000000"/>
        <rFont val="한양중고딕"/>
        <family val="3"/>
        <charset val="129"/>
      </rPr>
      <t xml:space="preserve">: 0.8 </t>
    </r>
    <r>
      <rPr>
        <sz val="8"/>
        <color rgb="FF000000"/>
        <rFont val="굴림"/>
        <family val="3"/>
        <charset val="129"/>
      </rPr>
      <t>②</t>
    </r>
    <r>
      <rPr>
        <sz val="8"/>
        <color rgb="FF000000"/>
        <rFont val="한양중고딕"/>
        <family val="3"/>
        <charset val="129"/>
      </rPr>
      <t>5m</t>
    </r>
    <r>
      <rPr>
        <sz val="8"/>
        <color rgb="FF000000"/>
        <rFont val="굴림"/>
        <family val="3"/>
        <charset val="129"/>
      </rPr>
      <t>초과～</t>
    </r>
    <r>
      <rPr>
        <sz val="8"/>
        <color rgb="FF000000"/>
        <rFont val="한양중고딕"/>
        <family val="3"/>
        <charset val="129"/>
      </rPr>
      <t>20m</t>
    </r>
    <r>
      <rPr>
        <sz val="8"/>
        <color rgb="FF000000"/>
        <rFont val="굴림"/>
        <family val="3"/>
        <charset val="129"/>
      </rPr>
      <t xml:space="preserve">이하 </t>
    </r>
    <r>
      <rPr>
        <sz val="8"/>
        <color rgb="FF000000"/>
        <rFont val="한양중고딕"/>
        <family val="3"/>
        <charset val="129"/>
      </rPr>
      <t xml:space="preserve">: 1.0 </t>
    </r>
    <r>
      <rPr>
        <sz val="8"/>
        <color rgb="FF000000"/>
        <rFont val="굴림"/>
        <family val="3"/>
        <charset val="129"/>
      </rPr>
      <t>③</t>
    </r>
    <r>
      <rPr>
        <sz val="8"/>
        <color rgb="FF000000"/>
        <rFont val="한양중고딕"/>
        <family val="3"/>
        <charset val="129"/>
      </rPr>
      <t>20m</t>
    </r>
    <r>
      <rPr>
        <sz val="8"/>
        <color rgb="FF000000"/>
        <rFont val="굴림"/>
        <family val="3"/>
        <charset val="129"/>
      </rPr>
      <t xml:space="preserve">초과 </t>
    </r>
    <r>
      <rPr>
        <sz val="8"/>
        <color rgb="FF000000"/>
        <rFont val="한양중고딕"/>
        <family val="3"/>
        <charset val="129"/>
      </rPr>
      <t>: 1.2</t>
    </r>
  </si>
  <si>
    <r>
      <t>항만</t>
    </r>
    <r>
      <rPr>
        <sz val="8"/>
        <color rgb="FF000000"/>
        <rFont val="한양중고딕"/>
        <family val="3"/>
        <charset val="129"/>
      </rPr>
      <t xml:space="preserve">,
</t>
    </r>
    <r>
      <rPr>
        <sz val="8"/>
        <color rgb="FF000000"/>
        <rFont val="굴림"/>
        <family val="3"/>
        <charset val="129"/>
      </rPr>
      <t>단지 등
기타</t>
    </r>
    <phoneticPr fontId="32" type="noConversion"/>
  </si>
  <si>
    <r>
      <rPr>
        <sz val="8"/>
        <color rgb="FF000000"/>
        <rFont val="한양중고딕"/>
        <family val="3"/>
        <charset val="129"/>
      </rPr>
      <t>․</t>
    </r>
    <r>
      <rPr>
        <sz val="8"/>
        <color rgb="FF000000"/>
        <rFont val="굴림"/>
        <family val="3"/>
        <charset val="129"/>
      </rPr>
      <t>공사난이도</t>
    </r>
    <r>
      <rPr>
        <sz val="8"/>
        <color rgb="FF000000"/>
        <rFont val="한양중고딕"/>
        <family val="3"/>
        <charset val="129"/>
      </rPr>
      <t>=0.011*</t>
    </r>
    <r>
      <rPr>
        <sz val="8"/>
        <color rgb="FF000000"/>
        <rFont val="굴림"/>
        <family val="3"/>
        <charset val="129"/>
      </rPr>
      <t>총공사비</t>
    </r>
    <r>
      <rPr>
        <sz val="8"/>
        <color rgb="FF000000"/>
        <rFont val="한양중고딕"/>
        <family val="3"/>
        <charset val="129"/>
      </rPr>
      <t>*(1-0.0025*</t>
    </r>
    <r>
      <rPr>
        <sz val="8"/>
        <color rgb="FF000000"/>
        <rFont val="굴림"/>
        <family val="3"/>
        <charset val="129"/>
      </rPr>
      <t>총공사비</t>
    </r>
    <r>
      <rPr>
        <sz val="8"/>
        <color rgb="FF000000"/>
        <rFont val="한양중고딕"/>
        <family val="3"/>
        <charset val="129"/>
      </rPr>
      <t>)+</t>
    </r>
    <r>
      <rPr>
        <sz val="8"/>
        <color rgb="FF000000"/>
        <rFont val="굴림"/>
        <family val="3"/>
        <charset val="129"/>
      </rPr>
      <t xml:space="preserve">건설사업관리기간보정계수
</t>
    </r>
    <r>
      <rPr>
        <sz val="8"/>
        <color rgb="FF000000"/>
        <rFont val="한양중고딕"/>
        <family val="3"/>
        <charset val="129"/>
      </rPr>
      <t xml:space="preserve"> +(0.1*</t>
    </r>
    <r>
      <rPr>
        <sz val="8"/>
        <color rgb="FF000000"/>
        <rFont val="굴림"/>
        <family val="3"/>
        <charset val="129"/>
      </rPr>
      <t>구조물비중</t>
    </r>
    <r>
      <rPr>
        <sz val="8"/>
        <color rgb="FF000000"/>
        <rFont val="한양중고딕"/>
        <family val="3"/>
        <charset val="129"/>
      </rPr>
      <t>)+0.2 
 (※ 구조물비중 = 구조물공사비/총공사비)</t>
    </r>
    <phoneticPr fontId="32" type="noConversion"/>
  </si>
  <si>
    <r>
      <t xml:space="preserve">․공사난이도 </t>
    </r>
    <r>
      <rPr>
        <sz val="8"/>
        <color rgb="FF000000"/>
        <rFont val="한양중고딕"/>
        <family val="3"/>
        <charset val="129"/>
      </rPr>
      <t>= 0.015*</t>
    </r>
    <r>
      <rPr>
        <sz val="8"/>
        <color rgb="FF000000"/>
        <rFont val="굴림"/>
        <family val="3"/>
        <charset val="129"/>
      </rPr>
      <t>총공사비</t>
    </r>
    <r>
      <rPr>
        <sz val="8"/>
        <color rgb="FF000000"/>
        <rFont val="한양중고딕"/>
        <family val="3"/>
        <charset val="129"/>
      </rPr>
      <t>*(1-0.0011*</t>
    </r>
    <r>
      <rPr>
        <sz val="8"/>
        <color rgb="FF000000"/>
        <rFont val="굴림"/>
        <family val="3"/>
        <charset val="129"/>
      </rPr>
      <t>총공사비</t>
    </r>
    <r>
      <rPr>
        <sz val="8"/>
        <color rgb="FF000000"/>
        <rFont val="한양중고딕"/>
        <family val="3"/>
        <charset val="129"/>
      </rPr>
      <t>)</t>
    </r>
    <phoneticPr fontId="32" type="noConversion"/>
  </si>
  <si>
    <r>
      <t xml:space="preserve">․공사난이도 </t>
    </r>
    <r>
      <rPr>
        <sz val="8"/>
        <color rgb="FF000000"/>
        <rFont val="한양중고딕"/>
        <family val="3"/>
        <charset val="129"/>
      </rPr>
      <t xml:space="preserve">= </t>
    </r>
    <r>
      <rPr>
        <sz val="8"/>
        <color rgb="FF000000"/>
        <rFont val="굴림"/>
        <family val="3"/>
        <charset val="129"/>
      </rPr>
      <t xml:space="preserve">총공사비 </t>
    </r>
    <r>
      <rPr>
        <sz val="8"/>
        <color rgb="FF000000"/>
        <rFont val="한양중고딕"/>
        <family val="3"/>
        <charset val="129"/>
      </rPr>
      <t>2,000</t>
    </r>
    <r>
      <rPr>
        <sz val="8"/>
        <color rgb="FF000000"/>
        <rFont val="굴림"/>
        <family val="3"/>
        <charset val="129"/>
      </rPr>
      <t>억원 시 공사난이도</t>
    </r>
    <r>
      <rPr>
        <sz val="8"/>
        <color rgb="FF000000"/>
        <rFont val="한양중고딕"/>
        <family val="3"/>
        <charset val="129"/>
      </rPr>
      <t>+{(</t>
    </r>
    <r>
      <rPr>
        <sz val="8"/>
        <color rgb="FF000000"/>
        <rFont val="굴림"/>
        <family val="3"/>
        <charset val="129"/>
      </rPr>
      <t>총공사비</t>
    </r>
    <r>
      <rPr>
        <sz val="8"/>
        <color rgb="FF000000"/>
        <rFont val="한양중고딕"/>
        <family val="3"/>
        <charset val="129"/>
      </rPr>
      <t>-200)/250}</t>
    </r>
    <phoneticPr fontId="32" type="noConversion"/>
  </si>
  <si>
    <r>
      <t xml:space="preserve">․공사비는 </t>
    </r>
    <r>
      <rPr>
        <sz val="8"/>
        <color rgb="FF000000"/>
        <rFont val="한양중고딕"/>
        <family val="3"/>
        <charset val="129"/>
      </rPr>
      <t>10</t>
    </r>
    <r>
      <rPr>
        <sz val="8"/>
        <color rgb="FF000000"/>
        <rFont val="굴림"/>
        <family val="3"/>
        <charset val="129"/>
      </rPr>
      <t>억원 단위로 하며</t>
    </r>
    <r>
      <rPr>
        <sz val="8"/>
        <color rgb="FF000000"/>
        <rFont val="한양중고딕"/>
        <family val="3"/>
        <charset val="129"/>
      </rPr>
      <t xml:space="preserve">, </t>
    </r>
    <r>
      <rPr>
        <sz val="8"/>
        <color rgb="FF000000"/>
        <rFont val="굴림"/>
        <family val="3"/>
        <charset val="129"/>
      </rPr>
      <t>전기</t>
    </r>
    <r>
      <rPr>
        <sz val="8"/>
        <color rgb="FF000000"/>
        <rFont val="한양중고딕"/>
        <family val="3"/>
        <charset val="129"/>
      </rPr>
      <t>·</t>
    </r>
    <r>
      <rPr>
        <sz val="8"/>
        <color rgb="FF000000"/>
        <rFont val="굴림"/>
        <family val="3"/>
        <charset val="129"/>
      </rPr>
      <t>통신</t>
    </r>
    <r>
      <rPr>
        <sz val="8"/>
        <color rgb="FF000000"/>
        <rFont val="한양중고딕"/>
        <family val="3"/>
        <charset val="129"/>
      </rPr>
      <t>·</t>
    </r>
    <r>
      <rPr>
        <sz val="8"/>
        <color rgb="FF000000"/>
        <rFont val="굴림"/>
        <family val="3"/>
        <charset val="129"/>
      </rPr>
      <t>소방 공사비는 제외
․건설사업관리기간보정계수 = {(평균건설사업관리기간-해당공사 건설사업관리기간)/
  평균건설사업관리기간}×0.1
※건설사업관리기간 보정계수의 평균건설사업관리기간은 별표 1 제1호라목에서
   직선보간법으로 도출</t>
    </r>
    <phoneticPr fontId="32" type="noConversion"/>
  </si>
  <si>
    <t xml:space="preserve">  나. 토목비선형(항만, 댐, 공항, 단지 등 기타)분야</t>
    <phoneticPr fontId="32" type="noConversion"/>
  </si>
  <si>
    <t xml:space="preserve">    1) 투입인원수 산정기준</t>
    <phoneticPr fontId="32" type="noConversion"/>
  </si>
  <si>
    <t>시설물의 인수ㆍ인계 계획 검토 및 관련업무
지원</t>
    <phoneticPr fontId="32" type="noConversion"/>
  </si>
  <si>
    <t>주의 : 붉은색 셀만 수정하세요^^</t>
    <phoneticPr fontId="15" type="noConversion"/>
  </si>
  <si>
    <t>○</t>
    <phoneticPr fontId="32" type="noConversion"/>
  </si>
  <si>
    <t>2026년 5월(원/리터)  </t>
    <phoneticPr fontId="32" type="noConversion"/>
  </si>
  <si>
    <t>구분 : 월간</t>
    <phoneticPr fontId="32" type="noConversion"/>
  </si>
  <si>
    <t>자료 : 한국석유공사 자료</t>
    <phoneticPr fontId="32" type="noConversion"/>
  </si>
  <si>
    <t>*현지 차량(거래가격, 물가자료/운반·수송기자재/차량 2026년 6월)</t>
    <phoneticPr fontId="8" type="noConversion"/>
  </si>
  <si>
    <t>고급기술인</t>
    <phoneticPr fontId="15" type="noConversion"/>
  </si>
  <si>
    <t>시공단계 공사일수(일)(1개월=22일)</t>
    <phoneticPr fontId="45" type="noConversion"/>
  </si>
  <si>
    <t xml:space="preserve"> </t>
    <phoneticPr fontId="15" type="noConversion"/>
  </si>
  <si>
    <t>20.3일 기준</t>
    <phoneticPr fontId="15" type="noConversion"/>
  </si>
  <si>
    <t>총공사비</t>
    <phoneticPr fontId="32" type="noConversion"/>
  </si>
  <si>
    <t>오피넷(2026.7월)</t>
    <phoneticPr fontId="8" type="noConversion"/>
  </si>
  <si>
    <t>기간 : 2026년 7월 기준</t>
    <phoneticPr fontId="32" type="noConversion"/>
  </si>
  <si>
    <t>22.0일 기준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</si>
</sst>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1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-* #,##0.0_-;\-* #,##0.0_-;_-* &quot;-&quot;_-;_-@_-"/>
    <numFmt numFmtId="178" formatCode="#\ &quot;회&quot;"/>
    <numFmt numFmtId="179" formatCode="_ * #,##0.000_ ;_ * \-#,##0.000_ ;_ * &quot;-&quot;_ ;_ @_ "/>
    <numFmt numFmtId="180" formatCode="0.0000%"/>
    <numFmt numFmtId="181" formatCode="##\ &quot;인·월&quot;"/>
    <numFmt numFmtId="182" formatCode="##\ &quot;개월&quot;"/>
    <numFmt numFmtId="183" formatCode="&quot;전체공사 &quot;\ ###&quot;억원을 보통공종으로 설계(부가세제외)&quot;"/>
    <numFmt numFmtId="184" formatCode="##\ &quot;억원&quot;"/>
    <numFmt numFmtId="185" formatCode="0.00_ "/>
    <numFmt numFmtId="186" formatCode="0_ "/>
    <numFmt numFmtId="187" formatCode="_ * #,##0.00_ ;_ * \-#,##0.00_ ;_ * &quot;-&quot;??_ ;_ @_ "/>
    <numFmt numFmtId="188" formatCode="#,##0;&quot;△&quot;#,##0"/>
    <numFmt numFmtId="189" formatCode="&quot;(&quot;#0.0&quot;)&quot;"/>
    <numFmt numFmtId="190" formatCode="0.0_ "/>
    <numFmt numFmtId="191" formatCode="##.0\ &quot;개월&quot;"/>
    <numFmt numFmtId="192" formatCode="0.000%"/>
    <numFmt numFmtId="193" formatCode="0.000_ "/>
    <numFmt numFmtId="194" formatCode="#\ &quot;인&quot;"/>
    <numFmt numFmtId="195" formatCode="###,###,###\ &quot;원&quot;"/>
    <numFmt numFmtId="196" formatCode="###\ &quot;면&quot;"/>
    <numFmt numFmtId="197" formatCode="###,###,###\ &quot;)&quot;"/>
    <numFmt numFmtId="198" formatCode="&quot;(&quot;\ ###,###,###"/>
    <numFmt numFmtId="199" formatCode="###,###,###"/>
    <numFmt numFmtId="200" formatCode="#,##0_ "/>
    <numFmt numFmtId="201" formatCode="#,##0.0_ "/>
    <numFmt numFmtId="202" formatCode="0.000"/>
    <numFmt numFmtId="203" formatCode="0&quot;원&quot;&quot;,&quot;"/>
    <numFmt numFmtId="204" formatCode="_-* #,##0.00_-;\-* #,##0.00_-;_-* &quot;-&quot;_-;_-@_-"/>
    <numFmt numFmtId="205" formatCode="#,##0&quot;원&quot;"/>
    <numFmt numFmtId="206" formatCode="0_);[Red]\(0\)"/>
    <numFmt numFmtId="207" formatCode="#,##0_);[Red]\(#,##0\)"/>
    <numFmt numFmtId="208" formatCode="General\ &quot;(&quot;"/>
    <numFmt numFmtId="209" formatCode="#,##0.000_ "/>
    <numFmt numFmtId="210" formatCode="&quot;{ ( &quot;###,###&quot; × 16/12 × 22 ) + &quot;"/>
    <numFmt numFmtId="211" formatCode="&quot;( &quot;###,###&quot; × 16/12 × 1/12 × 22 ) }&quot;"/>
    <numFmt numFmtId="212" formatCode="0&quot;부×&quot;"/>
    <numFmt numFmtId="213" formatCode="0&quot;원 )  +  (&quot;"/>
    <numFmt numFmtId="214" formatCode="0&quot;부 ×&quot;"/>
    <numFmt numFmtId="215" formatCode="###,###&quot;원 )&quot;"/>
    <numFmt numFmtId="216" formatCode="0.000%\ \ &quot;+&quot;"/>
    <numFmt numFmtId="217" formatCode="0.000%\ \ &quot;×&quot;"/>
    <numFmt numFmtId="218" formatCode="&quot;/&quot;\ 0\ &quot;)&quot;"/>
    <numFmt numFmtId="219" formatCode="###,###,###\ &quot;원 )&quot;"/>
    <numFmt numFmtId="220" formatCode="###,###\ &quot;일 )&quot;"/>
    <numFmt numFmtId="221" formatCode="&quot;(보통인부 &quot;###,###\ &quot;원/일 단가 적용)&quot;"/>
    <numFmt numFmtId="222" formatCode="0\ &quot;대&quot;"/>
    <numFmt numFmtId="223" formatCode="0.0"/>
    <numFmt numFmtId="224" formatCode="#,##0.00_ "/>
    <numFmt numFmtId="225" formatCode="#\ &quot;억원&quot;"/>
    <numFmt numFmtId="226" formatCode="##&quot;개월&quot;"/>
    <numFmt numFmtId="227" formatCode="0.0000"/>
    <numFmt numFmtId="228" formatCode="#,##0.0_);[Red]\(#,##0.0\)"/>
    <numFmt numFmtId="229" formatCode="0.0000_ "/>
    <numFmt numFmtId="230" formatCode="0.00_);[Red]\(0.00\)"/>
    <numFmt numFmtId="231" formatCode="&quot;상주기술자 직접인건비의 &quot;00%"/>
    <numFmt numFmtId="232" formatCode="&quot;(직접인건비+제경비)의 &quot;00%"/>
    <numFmt numFmtId="233" formatCode="#,##0\ \ \ &quot;×&quot;"/>
    <numFmt numFmtId="234" formatCode="#,##0\ &quot;HR&quot;"/>
    <numFmt numFmtId="235" formatCode="###,###\ &quot;원/월&quot;"/>
    <numFmt numFmtId="236" formatCode="#,##0_ ;[Red]\-#,##0\ "/>
    <numFmt numFmtId="237" formatCode="###,###,###\ &quot;원/인·월&quot;"/>
    <numFmt numFmtId="238" formatCode="###.#0\ &quot;인·월&quot;"/>
    <numFmt numFmtId="239" formatCode="0.0%"/>
    <numFmt numFmtId="240" formatCode="#,##0.00_ ;[Red]\-#,##0.00\ "/>
    <numFmt numFmtId="241" formatCode="_-&quot;₩&quot;* #,##0.00_-;\!\-&quot;₩&quot;* #,##0.00_-;_-&quot;₩&quot;* &quot;-&quot;??_-;_-@_-"/>
    <numFmt numFmtId="242" formatCode="#."/>
    <numFmt numFmtId="243" formatCode="#,##0;\(#,##0\)"/>
    <numFmt numFmtId="244" formatCode="_ &quot;$&quot;* #,##0.00_ ;_ &quot;$&quot;* \-#,##0.00_ ;_ &quot;$&quot;* &quot;-&quot;??_ ;_ @_ "/>
    <numFmt numFmtId="245" formatCode="\$#,##0.00;\(\$#,##0.00\)"/>
    <numFmt numFmtId="246" formatCode="\$#,##0;\(\$#,##0\)"/>
    <numFmt numFmtId="247" formatCode="_-&quot;₩&quot;* #,##0_-;\!\-&quot;₩&quot;* #,##0_-;_-&quot;₩&quot;* &quot;-&quot;_-;_-@_-"/>
    <numFmt numFmtId="248" formatCode="_-[$€-2]* #,##0.00_-;\-[$€-2]* #,##0.00_-;_-[$€-2]* &quot;-&quot;??_-"/>
    <numFmt numFmtId="249" formatCode="_-* #,##0.00_-;\!\-* #,##0.00_-;_-* &quot;-&quot;??_-;_-@_-"/>
    <numFmt numFmtId="250" formatCode="\!\$#,##0_);[Red]\!\(\!\$#,##0\!\)"/>
    <numFmt numFmtId="251" formatCode="_-* #,##0_-;\!\-* #,##0_-;_-* &quot;-&quot;_-;_-@_-"/>
    <numFmt numFmtId="252" formatCode="\!\$#,##0.00_);\!\(\!\$#,##0.00\!\)"/>
    <numFmt numFmtId="253" formatCode="\!\$#,##0.00_);[Red]\!\(\!\$#,##0.00\!\)"/>
    <numFmt numFmtId="254" formatCode="&quot;₩&quot;#,##0.00;[Red]\!\-&quot;₩&quot;#,##0.00"/>
    <numFmt numFmtId="255" formatCode="General_)"/>
    <numFmt numFmtId="256" formatCode="&quot;Fr.&quot;\ #,##0;[Red]&quot;Fr.&quot;\ \-#,##0"/>
    <numFmt numFmtId="257" formatCode="&quot;Fr.&quot;\ #,##0.00;[Red]&quot;Fr.&quot;\ \-#,##0.00"/>
    <numFmt numFmtId="258" formatCode="_*\ ??_-"/>
    <numFmt numFmtId="259" formatCode="0.0_)"/>
    <numFmt numFmtId="260" formatCode="&quot;₩&quot;#,##0;[Red]&quot;₩&quot;\!\-&quot;₩&quot;#,##0"/>
    <numFmt numFmtId="261" formatCode="&quot;₩&quot;#,##0;\!\-&quot;₩&quot;#,##0"/>
    <numFmt numFmtId="262" formatCode="&quot;₩&quot;#,##0;[Red]\!\-&quot;₩&quot;#,##0"/>
    <numFmt numFmtId="263" formatCode="&quot;₩&quot;#,##0.00;\!\-&quot;₩&quot;#,##0.00"/>
    <numFmt numFmtId="264" formatCode="0.0_);[Red]\(0.0\)"/>
    <numFmt numFmtId="265" formatCode="_-* #,##0.000_-;\-* #,##0.000_-;_-* &quot;-&quot;_-;_-@_-"/>
    <numFmt numFmtId="266" formatCode="_-* #,##0.00_-;&quot;₩&quot;\!\-* #,##0.00_-;_-* &quot;-&quot;_-;_-@_-"/>
    <numFmt numFmtId="267" formatCode="#,##0;[Red]&quot;-&quot;#,##0"/>
    <numFmt numFmtId="268" formatCode="_ * #,##0_ ;_ * &quot;₩&quot;&quot;₩&quot;&quot;₩&quot;&quot;₩&quot;\-#,##0_ ;_ * &quot;-&quot;_ ;_ @_ "/>
    <numFmt numFmtId="269" formatCode="#,###,###.0"/>
    <numFmt numFmtId="270" formatCode="#,##0\ ;[Red]&quot;-&quot;#,##0\ "/>
    <numFmt numFmtId="271" formatCode="* #,##0\ ;[Red]* &quot;-&quot;#,##0\ "/>
    <numFmt numFmtId="272" formatCode="#,##0.####;[Red]&quot;-&quot;#,##0.####"/>
    <numFmt numFmtId="273" formatCode="#,##0.0###\ ;[Red]&quot;-&quot;#,##0.0###\ "/>
    <numFmt numFmtId="274" formatCode="#,###\ \ "/>
    <numFmt numFmtId="275" formatCode="#,##0.0_);[Red]&quot;₩&quot;&quot;₩&quot;\(#,##0.0&quot;₩&quot;&quot;₩&quot;\)"/>
    <numFmt numFmtId="276" formatCode="&quot;₩&quot;#,##0;&quot;₩&quot;&quot;₩&quot;&quot;₩&quot;\-#,##0"/>
    <numFmt numFmtId="277" formatCode="_-* #,##0_-;\-* #,##0_-;_-* &quot;-&quot;??_-;_-@_-"/>
    <numFmt numFmtId="278" formatCode="0.00\ &quot;억원&quot;"/>
    <numFmt numFmtId="279" formatCode="##.0\ &quot;인·월&quot;"/>
    <numFmt numFmtId="280" formatCode="0.0&quot;인·월&quot;"/>
    <numFmt numFmtId="281" formatCode="mm&quot;월&quot;\ dd&quot;일&quot;"/>
    <numFmt numFmtId="282" formatCode="_-* #,##0.0_-;\-* #,##0.0_-;_-* &quot;-&quot;??_-;_-@_-"/>
    <numFmt numFmtId="283" formatCode="#,##0.0;[Red]#,##0.0;&quot; &quot;"/>
    <numFmt numFmtId="284" formatCode="#,##0.0000"/>
    <numFmt numFmtId="285" formatCode="#,##0.00;[Red]#,##0.00;&quot; &quot;"/>
    <numFmt numFmtId="286" formatCode="_(&quot;RM&quot;* #,##0.00_);_(&quot;RM&quot;* \(#,##0.00\);_(&quot;RM&quot;* &quot;-&quot;??_);_(@_)"/>
    <numFmt numFmtId="287" formatCode="&quot;US$&quot;#,##0_);\(&quot;US$&quot;#,##0\)"/>
    <numFmt numFmtId="288" formatCode="&quot;₩&quot;\$#,##0.00_);[Red]&quot;₩&quot;\(&quot;₩&quot;\$#,##0.00&quot;₩&quot;\)"/>
    <numFmt numFmtId="289" formatCode="_-* #,##0;\-* #,##0;_-* &quot;-&quot;;_-@"/>
    <numFmt numFmtId="290" formatCode="&quot;US$&quot;#,##0_);[Red]\(&quot;US$&quot;#,##0\)"/>
    <numFmt numFmtId="291" formatCode="###.0\ &quot;억원&quot;"/>
    <numFmt numFmtId="292" formatCode="##.00\ &quot;개월&quot;"/>
    <numFmt numFmtId="293" formatCode="0.00&quot;인·월&quot;"/>
    <numFmt numFmtId="294" formatCode="#,##0.00_);[Red]\(#,##0.00\)"/>
  </numFmts>
  <fonts count="217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2"/>
      <name val="굴림"/>
      <family val="3"/>
      <charset val="129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4"/>
      <name val="굴림"/>
      <family val="3"/>
      <charset val="129"/>
    </font>
    <font>
      <sz val="12"/>
      <name val="굴림"/>
      <family val="3"/>
      <charset val="129"/>
    </font>
    <font>
      <b/>
      <sz val="12"/>
      <color indexed="10"/>
      <name val="굴림"/>
      <family val="3"/>
      <charset val="129"/>
    </font>
    <font>
      <sz val="12"/>
      <name val="굴림"/>
      <family val="3"/>
      <charset val="129"/>
    </font>
    <font>
      <sz val="11"/>
      <color indexed="10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vertAlign val="superscript"/>
      <sz val="11"/>
      <color indexed="8"/>
      <name val="굴림"/>
      <family val="3"/>
      <charset val="129"/>
    </font>
    <font>
      <b/>
      <sz val="13"/>
      <color indexed="8"/>
      <name val="굴림"/>
      <family val="3"/>
      <charset val="129"/>
    </font>
    <font>
      <sz val="13"/>
      <color indexed="8"/>
      <name val="굴림"/>
      <family val="3"/>
      <charset val="129"/>
    </font>
    <font>
      <sz val="12"/>
      <name val="굴림"/>
      <family val="3"/>
      <charset val="129"/>
    </font>
    <font>
      <sz val="12"/>
      <color indexed="8"/>
      <name val="바탕"/>
      <family val="1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HY견고딕"/>
      <family val="1"/>
      <charset val="129"/>
    </font>
    <font>
      <b/>
      <sz val="9"/>
      <name val="ü"/>
      <family val="3"/>
      <charset val="129"/>
    </font>
    <font>
      <b/>
      <sz val="10"/>
      <name val="ü"/>
      <family val="3"/>
      <charset val="129"/>
    </font>
    <font>
      <sz val="9"/>
      <name val="ü"/>
      <family val="3"/>
      <charset val="129"/>
    </font>
    <font>
      <b/>
      <sz val="9"/>
      <color indexed="63"/>
      <name val="ü"/>
      <family val="3"/>
      <charset val="129"/>
    </font>
    <font>
      <b/>
      <sz val="9"/>
      <color indexed="16"/>
      <name val="ü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9"/>
      <color rgb="FFFF0000"/>
      <name val="ü"/>
      <family val="3"/>
      <charset val="129"/>
    </font>
    <font>
      <sz val="12"/>
      <name val="맑은 고딕"/>
      <family val="3"/>
      <charset val="129"/>
      <scheme val="major"/>
    </font>
    <font>
      <sz val="11"/>
      <color rgb="FFFF000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b/>
      <sz val="12"/>
      <color rgb="FF7030A0"/>
      <name val="맑은 고딕"/>
      <family val="3"/>
      <charset val="129"/>
      <scheme val="minor"/>
    </font>
    <font>
      <b/>
      <sz val="12"/>
      <color rgb="FFFF0000"/>
      <name val="굴림"/>
      <family val="3"/>
      <charset val="129"/>
    </font>
    <font>
      <b/>
      <sz val="9"/>
      <color rgb="FF990000"/>
      <name val="ü"/>
      <family val="3"/>
      <charset val="129"/>
    </font>
    <font>
      <b/>
      <sz val="9"/>
      <color rgb="FF333333"/>
      <name val="ü"/>
      <family val="3"/>
      <charset val="129"/>
    </font>
    <font>
      <u/>
      <sz val="12"/>
      <color theme="1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한양중고딕"/>
      <family val="3"/>
      <charset val="129"/>
    </font>
    <font>
      <sz val="9"/>
      <name val="굴림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name val="¹UAAA¼"/>
      <family val="3"/>
      <charset val="129"/>
    </font>
    <font>
      <b/>
      <sz val="16"/>
      <name val="굴림"/>
      <family val="3"/>
      <charset val="129"/>
    </font>
    <font>
      <b/>
      <u/>
      <sz val="22"/>
      <color indexed="8"/>
      <name val="맑은 고딕"/>
      <family val="3"/>
      <charset val="129"/>
    </font>
    <font>
      <b/>
      <u/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2"/>
      <color indexed="8"/>
      <name val="Verdana"/>
      <family val="2"/>
    </font>
    <font>
      <sz val="12"/>
      <name val="맑은 고딕"/>
      <family val="3"/>
      <charset val="129"/>
      <scheme val="minor"/>
    </font>
    <font>
      <b/>
      <sz val="9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굴림"/>
      <family val="3"/>
      <charset val="129"/>
    </font>
    <font>
      <b/>
      <sz val="11"/>
      <color rgb="FFC00000"/>
      <name val="굴림"/>
      <family val="3"/>
      <charset val="129"/>
    </font>
    <font>
      <b/>
      <sz val="12"/>
      <color theme="4" tint="-0.249977111117893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2"/>
      <color rgb="FF7030A0"/>
      <name val="바탕체"/>
      <family val="1"/>
      <charset val="129"/>
    </font>
    <font>
      <b/>
      <sz val="12"/>
      <color rgb="FFC00000"/>
      <name val="굴림"/>
      <family val="3"/>
      <charset val="129"/>
    </font>
    <font>
      <sz val="11"/>
      <color indexed="8"/>
      <name val="바탕"/>
      <family val="1"/>
      <charset val="129"/>
    </font>
    <font>
      <sz val="10"/>
      <color indexed="8"/>
      <name val="Arial"/>
      <family val="2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Courier New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Times New Roman"/>
      <family val="1"/>
    </font>
    <font>
      <sz val="12"/>
      <name val="Arial"/>
      <family val="2"/>
    </font>
    <font>
      <sz val="12"/>
      <color indexed="24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9"/>
      <name val="돋움"/>
      <family val="3"/>
      <charset val="129"/>
    </font>
    <font>
      <b/>
      <i/>
      <sz val="9"/>
      <name val="Times New Roman"/>
      <family val="1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b/>
      <sz val="14"/>
      <color indexed="12"/>
      <name val="바탕체"/>
      <family val="1"/>
      <charset val="129"/>
    </font>
    <font>
      <sz val="1"/>
      <color indexed="0"/>
      <name val="Courier"/>
      <family val="3"/>
    </font>
    <font>
      <b/>
      <sz val="12"/>
      <name val="돋움체"/>
      <family val="3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color indexed="12"/>
      <name val="굴림체"/>
      <family val="3"/>
      <charset val="129"/>
    </font>
    <font>
      <b/>
      <sz val="16"/>
      <name val="돋움체"/>
      <family val="3"/>
      <charset val="129"/>
    </font>
    <font>
      <sz val="9.5"/>
      <name val="굴림"/>
      <family val="3"/>
      <charset val="129"/>
    </font>
    <font>
      <b/>
      <sz val="48"/>
      <color theme="1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b/>
      <sz val="11"/>
      <name val="-윤고딕340"/>
      <family val="1"/>
      <charset val="129"/>
    </font>
    <font>
      <sz val="11"/>
      <name val="-윤고딕340"/>
      <family val="1"/>
      <charset val="129"/>
    </font>
    <font>
      <sz val="12"/>
      <name val="돋움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sz val="10"/>
      <name val="±¼¸²A¼"/>
      <family val="3"/>
      <charset val="129"/>
    </font>
    <font>
      <sz val="9"/>
      <name val="Arial"/>
      <family val="2"/>
    </font>
    <font>
      <sz val="8"/>
      <name val="¹UAA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i/>
      <outline/>
      <shadow/>
      <u/>
      <sz val="1"/>
      <color indexed="24"/>
      <name val="Courier"/>
      <family val="3"/>
    </font>
    <font>
      <b/>
      <sz val="11"/>
      <name val="돋움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u/>
      <sz val="9.9"/>
      <color indexed="36"/>
      <name val="돋움"/>
      <family val="3"/>
      <charset val="129"/>
    </font>
    <font>
      <b/>
      <sz val="12"/>
      <color indexed="8"/>
      <name val="돋움체"/>
      <family val="3"/>
      <charset val="129"/>
    </font>
    <font>
      <sz val="10"/>
      <name val="굴림"/>
      <family val="3"/>
      <charset val="129"/>
    </font>
    <font>
      <b/>
      <sz val="13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color theme="1"/>
      <name val="맑은 고딕"/>
      <family val="3"/>
      <charset val="129"/>
    </font>
    <font>
      <b/>
      <u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rgb="FF0000CC"/>
      <name val="맑은 고딕"/>
      <family val="3"/>
      <charset val="129"/>
    </font>
    <font>
      <b/>
      <sz val="11"/>
      <color rgb="FF0000CC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2"/>
      <color rgb="FF0000CC"/>
      <name val="굴림"/>
      <family val="3"/>
      <charset val="129"/>
    </font>
    <font>
      <sz val="12"/>
      <color rgb="FF0000CC"/>
      <name val="굴림"/>
      <family val="3"/>
      <charset val="129"/>
    </font>
    <font>
      <b/>
      <sz val="10"/>
      <name val="굴림"/>
      <family val="3"/>
      <charset val="129"/>
    </font>
    <font>
      <b/>
      <sz val="9"/>
      <name val="돋움"/>
      <family val="3"/>
      <charset val="129"/>
    </font>
    <font>
      <sz val="8"/>
      <color rgb="FF000000"/>
      <name val="한양중고딕"/>
      <family val="3"/>
      <charset val="129"/>
    </font>
    <font>
      <sz val="8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6"/>
      <color theme="1"/>
      <name val="굴림"/>
      <family val="3"/>
      <charset val="129"/>
    </font>
    <font>
      <b/>
      <sz val="24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b/>
      <sz val="8"/>
      <color theme="1"/>
      <name val="굴림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E8E8DF"/>
        <bgColor indexed="64"/>
      </patternFill>
    </fill>
    <fill>
      <patternFill patternType="solid">
        <fgColor rgb="FFF2F0E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FFE1"/>
        <bgColor indexed="64"/>
      </patternFill>
    </fill>
    <fill>
      <patternFill patternType="solid">
        <fgColor rgb="FFFFDDDF"/>
        <bgColor indexed="64"/>
      </patternFill>
    </fill>
    <fill>
      <patternFill patternType="solid">
        <fgColor rgb="FFFFE1E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5117038483843"/>
        <bgColor rgb="FFFFFFFF"/>
      </patternFill>
    </fill>
    <fill>
      <patternFill patternType="solid">
        <fgColor rgb="FF0000FF"/>
        <bgColor rgb="FFFFFFFF"/>
      </patternFill>
    </fill>
  </fills>
  <borders count="2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hair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hair">
        <color rgb="FF000000"/>
      </right>
      <top style="double">
        <color rgb="FF000000"/>
      </top>
      <bottom/>
      <diagonal/>
    </border>
    <border>
      <left style="hair">
        <color rgb="FF000000"/>
      </left>
      <right/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/>
      <right style="hair">
        <color rgb="FF000000"/>
      </right>
      <top style="double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8"/>
      </top>
      <bottom/>
      <diagonal/>
    </border>
    <border>
      <left style="thin">
        <color indexed="8"/>
      </left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indexed="8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medium">
        <color auto="1"/>
      </bottom>
      <diagonal/>
    </border>
    <border>
      <left/>
      <right/>
      <top style="thin">
        <color indexed="8"/>
      </top>
      <bottom style="medium">
        <color auto="1"/>
      </bottom>
      <diagonal/>
    </border>
    <border>
      <left/>
      <right style="medium">
        <color auto="1"/>
      </right>
      <top style="thin">
        <color indexed="8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3145">
    <xf numFmtId="0" fontId="0" fillId="0" borderId="0">
      <alignment vertical="center"/>
    </xf>
    <xf numFmtId="0" fontId="44" fillId="0" borderId="0"/>
    <xf numFmtId="0" fontId="7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35" fillId="0" borderId="0"/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187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38" fontId="13" fillId="2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3" borderId="3" applyNumberFormat="0" applyBorder="0" applyAlignment="0" applyProtection="0"/>
    <xf numFmtId="0" fontId="44" fillId="0" borderId="0"/>
    <xf numFmtId="188" fontId="11" fillId="0" borderId="0"/>
    <xf numFmtId="0" fontId="12" fillId="0" borderId="0"/>
    <xf numFmtId="10" fontId="12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41" fontId="6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97" fillId="0" borderId="0"/>
    <xf numFmtId="41" fontId="12" fillId="0" borderId="0" applyFont="0" applyFill="0" applyBorder="0" applyAlignment="0" applyProtection="0"/>
    <xf numFmtId="0" fontId="12" fillId="0" borderId="0"/>
    <xf numFmtId="0" fontId="99" fillId="0" borderId="0" applyNumberFormat="0" applyFill="0" applyBorder="0" applyAlignment="0" applyProtection="0">
      <alignment vertical="center"/>
    </xf>
    <xf numFmtId="0" fontId="100" fillId="0" borderId="134" applyNumberFormat="0" applyFill="0" applyAlignment="0" applyProtection="0">
      <alignment vertical="center"/>
    </xf>
    <xf numFmtId="0" fontId="101" fillId="0" borderId="135" applyNumberFormat="0" applyFill="0" applyAlignment="0" applyProtection="0">
      <alignment vertical="center"/>
    </xf>
    <xf numFmtId="0" fontId="102" fillId="0" borderId="136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6" fillId="21" borderId="137" applyNumberFormat="0" applyAlignment="0" applyProtection="0">
      <alignment vertical="center"/>
    </xf>
    <xf numFmtId="0" fontId="107" fillId="22" borderId="138" applyNumberFormat="0" applyAlignment="0" applyProtection="0">
      <alignment vertical="center"/>
    </xf>
    <xf numFmtId="0" fontId="108" fillId="22" borderId="137" applyNumberFormat="0" applyAlignment="0" applyProtection="0">
      <alignment vertical="center"/>
    </xf>
    <xf numFmtId="0" fontId="109" fillId="0" borderId="139" applyNumberFormat="0" applyFill="0" applyAlignment="0" applyProtection="0">
      <alignment vertical="center"/>
    </xf>
    <xf numFmtId="0" fontId="110" fillId="23" borderId="140" applyNumberFormat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142" applyNumberFormat="0" applyFill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7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114" fillId="40" borderId="0" applyNumberFormat="0" applyBorder="0" applyAlignment="0" applyProtection="0">
      <alignment vertical="center"/>
    </xf>
    <xf numFmtId="0" fontId="114" fillId="41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114" fillId="44" borderId="0" applyNumberFormat="0" applyBorder="0" applyAlignment="0" applyProtection="0">
      <alignment vertical="center"/>
    </xf>
    <xf numFmtId="0" fontId="114" fillId="45" borderId="0" applyNumberFormat="0" applyBorder="0" applyAlignment="0" applyProtection="0">
      <alignment vertical="center"/>
    </xf>
    <xf numFmtId="0" fontId="5" fillId="46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114" fillId="4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141" applyNumberFormat="0" applyFont="0" applyAlignment="0" applyProtection="0">
      <alignment vertical="center"/>
    </xf>
    <xf numFmtId="0" fontId="8" fillId="0" borderId="0">
      <alignment vertical="center"/>
    </xf>
    <xf numFmtId="0" fontId="4" fillId="0" borderId="0">
      <alignment vertical="center"/>
    </xf>
    <xf numFmtId="224" fontId="11" fillId="0" borderId="3">
      <alignment vertical="center"/>
    </xf>
    <xf numFmtId="224" fontId="11" fillId="0" borderId="3">
      <alignment vertical="center"/>
    </xf>
    <xf numFmtId="0" fontId="44" fillId="0" borderId="0"/>
    <xf numFmtId="0" fontId="12" fillId="0" borderId="0"/>
    <xf numFmtId="0" fontId="11" fillId="0" borderId="0"/>
    <xf numFmtId="0" fontId="1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" fontId="116" fillId="0" borderId="146">
      <alignment horizontal="right" vertical="center"/>
    </xf>
    <xf numFmtId="3" fontId="116" fillId="0" borderId="146">
      <alignment horizontal="right" vertical="center"/>
    </xf>
    <xf numFmtId="209" fontId="11" fillId="0" borderId="11" applyBorder="0">
      <alignment vertical="center" wrapText="1"/>
    </xf>
    <xf numFmtId="209" fontId="11" fillId="0" borderId="11" applyBorder="0">
      <alignment vertical="center" wrapText="1"/>
    </xf>
    <xf numFmtId="2" fontId="116" fillId="0" borderId="146">
      <alignment horizontal="right" vertical="center"/>
    </xf>
    <xf numFmtId="0" fontId="44" fillId="0" borderId="147">
      <alignment horizontal="center"/>
    </xf>
    <xf numFmtId="2" fontId="116" fillId="0" borderId="146">
      <alignment horizontal="right"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9" fontId="44" fillId="0" borderId="0">
      <protection locked="0"/>
    </xf>
    <xf numFmtId="241" fontId="11" fillId="0" borderId="3">
      <alignment vertical="center"/>
    </xf>
    <xf numFmtId="241" fontId="11" fillId="0" borderId="3">
      <alignment vertical="center"/>
    </xf>
    <xf numFmtId="0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35" fillId="0" borderId="0" applyNumberFormat="0" applyFont="0" applyBorder="0" applyAlignment="0">
      <alignment vertical="center"/>
    </xf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20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21" fillId="0" borderId="0"/>
    <xf numFmtId="0" fontId="119" fillId="0" borderId="0"/>
    <xf numFmtId="0" fontId="12" fillId="0" borderId="0"/>
    <xf numFmtId="0" fontId="11" fillId="0" borderId="0" applyFill="0" applyBorder="0" applyAlignment="0"/>
    <xf numFmtId="0" fontId="11" fillId="0" borderId="0" applyFill="0" applyBorder="0" applyAlignment="0"/>
    <xf numFmtId="0" fontId="122" fillId="0" borderId="0"/>
    <xf numFmtId="242" fontId="123" fillId="0" borderId="0">
      <protection locked="0"/>
    </xf>
    <xf numFmtId="38" fontId="12" fillId="0" borderId="0" applyFont="0" applyFill="0" applyBorder="0" applyAlignment="0" applyProtection="0"/>
    <xf numFmtId="224" fontId="11" fillId="0" borderId="0">
      <protection locked="0"/>
    </xf>
    <xf numFmtId="243" fontId="124" fillId="0" borderId="0"/>
    <xf numFmtId="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42" fontId="123" fillId="0" borderId="0">
      <protection locked="0"/>
    </xf>
    <xf numFmtId="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224" fontId="11" fillId="0" borderId="0">
      <protection locked="0"/>
    </xf>
    <xf numFmtId="244" fontId="44" fillId="0" borderId="0" applyFont="0" applyFill="0" applyBorder="0" applyAlignment="0" applyProtection="0"/>
    <xf numFmtId="245" fontId="124" fillId="0" borderId="0"/>
    <xf numFmtId="0" fontId="125" fillId="0" borderId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46" fontId="124" fillId="0" borderId="0"/>
    <xf numFmtId="247" fontId="11" fillId="0" borderId="3">
      <alignment vertical="center"/>
    </xf>
    <xf numFmtId="247" fontId="11" fillId="0" borderId="3">
      <alignment vertical="center"/>
    </xf>
    <xf numFmtId="248" fontId="35" fillId="0" borderId="0" applyFont="0" applyFill="0" applyBorder="0" applyAlignment="0" applyProtection="0"/>
    <xf numFmtId="0" fontId="126" fillId="0" borderId="0" applyNumberFormat="0" applyFont="0" applyFill="0" applyBorder="0" applyAlignment="0" applyProtection="0"/>
    <xf numFmtId="0" fontId="126" fillId="0" borderId="0" applyNumberFormat="0" applyFont="0" applyFill="0" applyBorder="0" applyAlignment="0" applyProtection="0"/>
    <xf numFmtId="0" fontId="126" fillId="0" borderId="0" applyNumberFormat="0" applyFont="0" applyFill="0" applyBorder="0" applyAlignment="0" applyProtection="0"/>
    <xf numFmtId="0" fontId="126" fillId="0" borderId="0" applyNumberFormat="0" applyFont="0" applyFill="0" applyBorder="0" applyAlignment="0" applyProtection="0"/>
    <xf numFmtId="0" fontId="126" fillId="0" borderId="0" applyNumberFormat="0" applyFont="0" applyFill="0" applyBorder="0" applyAlignment="0" applyProtection="0"/>
    <xf numFmtId="0" fontId="126" fillId="0" borderId="0" applyNumberFormat="0" applyFont="0" applyFill="0" applyBorder="0" applyAlignment="0" applyProtection="0"/>
    <xf numFmtId="0" fontId="126" fillId="0" borderId="0" applyNumberFormat="0" applyFont="0" applyFill="0" applyBorder="0" applyAlignment="0" applyProtection="0"/>
    <xf numFmtId="2" fontId="125" fillId="0" borderId="0" applyProtection="0"/>
    <xf numFmtId="3" fontId="127" fillId="0" borderId="128">
      <alignment horizontal="right" vertical="center"/>
    </xf>
    <xf numFmtId="4" fontId="127" fillId="0" borderId="128">
      <alignment horizontal="right" vertical="center"/>
    </xf>
    <xf numFmtId="0" fontId="128" fillId="0" borderId="0">
      <alignment horizontal="left"/>
    </xf>
    <xf numFmtId="0" fontId="12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29" fillId="0" borderId="0" applyProtection="0"/>
    <xf numFmtId="0" fontId="14" fillId="0" borderId="0" applyProtection="0"/>
    <xf numFmtId="0" fontId="130" fillId="0" borderId="0" applyNumberFormat="0" applyFill="0" applyBorder="0" applyAlignment="0" applyProtection="0"/>
    <xf numFmtId="249" fontId="11" fillId="0" borderId="3">
      <alignment vertical="center"/>
    </xf>
    <xf numFmtId="249" fontId="11" fillId="0" borderId="3">
      <alignment vertical="center"/>
    </xf>
    <xf numFmtId="250" fontId="11" fillId="0" borderId="3">
      <alignment vertical="center"/>
    </xf>
    <xf numFmtId="250" fontId="11" fillId="0" borderId="3">
      <alignment vertical="center"/>
    </xf>
    <xf numFmtId="251" fontId="11" fillId="0" borderId="3">
      <alignment horizontal="right" vertical="center"/>
    </xf>
    <xf numFmtId="251" fontId="11" fillId="0" borderId="3">
      <alignment horizontal="right" vertical="center"/>
    </xf>
    <xf numFmtId="252" fontId="11" fillId="0" borderId="3">
      <alignment horizontal="right" vertical="center"/>
    </xf>
    <xf numFmtId="252" fontId="11" fillId="0" borderId="3">
      <alignment horizontal="right" vertical="center"/>
    </xf>
    <xf numFmtId="253" fontId="11" fillId="0" borderId="3">
      <alignment vertical="center"/>
    </xf>
    <xf numFmtId="253" fontId="11" fillId="0" borderId="3">
      <alignment vertical="center"/>
    </xf>
    <xf numFmtId="254" fontId="11" fillId="0" borderId="3">
      <alignment vertical="center"/>
    </xf>
    <xf numFmtId="254" fontId="11" fillId="0" borderId="3">
      <alignment vertical="center"/>
    </xf>
    <xf numFmtId="255" fontId="131" fillId="0" borderId="0">
      <alignment horizontal="left"/>
    </xf>
    <xf numFmtId="38" fontId="120" fillId="0" borderId="0" applyFont="0" applyFill="0" applyBorder="0" applyAlignment="0" applyProtection="0"/>
    <xf numFmtId="40" fontId="120" fillId="0" borderId="0" applyFont="0" applyFill="0" applyBorder="0" applyAlignment="0" applyProtection="0"/>
    <xf numFmtId="0" fontId="132" fillId="0" borderId="24"/>
    <xf numFmtId="256" fontId="120" fillId="0" borderId="0" applyFont="0" applyFill="0" applyBorder="0" applyAlignment="0" applyProtection="0"/>
    <xf numFmtId="257" fontId="120" fillId="0" borderId="0" applyFont="0" applyFill="0" applyBorder="0" applyAlignment="0" applyProtection="0"/>
    <xf numFmtId="37" fontId="133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42" fontId="123" fillId="0" borderId="0">
      <protection locked="0"/>
    </xf>
    <xf numFmtId="224" fontId="11" fillId="0" borderId="0">
      <protection locked="0"/>
    </xf>
    <xf numFmtId="0" fontId="44" fillId="0" borderId="0">
      <protection locked="0"/>
    </xf>
    <xf numFmtId="258" fontId="135" fillId="0" borderId="148" applyFont="0" applyFill="0" applyBorder="0" applyAlignment="0" applyProtection="0">
      <alignment horizontal="center" vertical="center"/>
    </xf>
    <xf numFmtId="0" fontId="12" fillId="50" borderId="0"/>
    <xf numFmtId="0" fontId="132" fillId="0" borderId="0"/>
    <xf numFmtId="259" fontId="136" fillId="0" borderId="0">
      <alignment horizontal="center"/>
    </xf>
    <xf numFmtId="49" fontId="137" fillId="0" borderId="0" applyBorder="0">
      <alignment horizontal="right"/>
    </xf>
    <xf numFmtId="0" fontId="138" fillId="0" borderId="0" applyFill="0" applyBorder="0" applyProtection="0">
      <alignment horizontal="centerContinuous" vertical="center"/>
    </xf>
    <xf numFmtId="0" fontId="33" fillId="4" borderId="0" applyFill="0" applyBorder="0" applyProtection="0">
      <alignment horizontal="center" vertical="center"/>
    </xf>
    <xf numFmtId="260" fontId="11" fillId="0" borderId="3">
      <alignment vertical="center"/>
    </xf>
    <xf numFmtId="260" fontId="11" fillId="0" borderId="3">
      <alignment vertical="center"/>
    </xf>
    <xf numFmtId="0" fontId="125" fillId="0" borderId="149" applyProtection="0"/>
    <xf numFmtId="0" fontId="139" fillId="0" borderId="147">
      <alignment horizontal="lef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9" fontId="127" fillId="0" borderId="3">
      <alignment horizontal="center" vertical="center"/>
    </xf>
    <xf numFmtId="261" fontId="11" fillId="0" borderId="3">
      <alignment vertical="center"/>
    </xf>
    <xf numFmtId="261" fontId="11" fillId="0" borderId="3">
      <alignment vertical="center"/>
    </xf>
    <xf numFmtId="262" fontId="11" fillId="0" borderId="3">
      <alignment vertical="center"/>
    </xf>
    <xf numFmtId="262" fontId="11" fillId="0" borderId="3">
      <alignment vertical="center"/>
    </xf>
    <xf numFmtId="263" fontId="11" fillId="0" borderId="3">
      <alignment vertical="center"/>
    </xf>
    <xf numFmtId="263" fontId="11" fillId="0" borderId="3">
      <alignment vertical="center"/>
    </xf>
    <xf numFmtId="2" fontId="140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150" applyBorder="0">
      <alignment horizontal="distributed"/>
      <protection locked="0"/>
    </xf>
    <xf numFmtId="0" fontId="144" fillId="0" borderId="151">
      <alignment horizontal="center" vertical="center"/>
    </xf>
    <xf numFmtId="0" fontId="140" fillId="0" borderId="0" applyFont="0" applyFill="0" applyBorder="0" applyAlignment="0" applyProtection="0"/>
    <xf numFmtId="3" fontId="120" fillId="0" borderId="152">
      <alignment horizontal="center"/>
    </xf>
    <xf numFmtId="264" fontId="11" fillId="0" borderId="0" applyFill="0" applyBorder="0">
      <alignment horizontal="center" vertical="center"/>
    </xf>
    <xf numFmtId="264" fontId="11" fillId="0" borderId="0" applyFill="0" applyBorder="0">
      <alignment horizontal="center" vertical="center"/>
    </xf>
    <xf numFmtId="200" fontId="11" fillId="0" borderId="57" applyFill="0" applyBorder="0">
      <alignment horizontal="center" vertical="center"/>
      <protection locked="0"/>
    </xf>
    <xf numFmtId="200" fontId="11" fillId="0" borderId="57" applyFill="0" applyBorder="0">
      <alignment horizontal="center" vertical="center"/>
      <protection locked="0"/>
    </xf>
    <xf numFmtId="202" fontId="11" fillId="0" borderId="126" applyFill="0" applyBorder="0">
      <alignment horizontal="center"/>
      <protection locked="0"/>
    </xf>
    <xf numFmtId="202" fontId="11" fillId="0" borderId="126" applyFill="0" applyBorder="0">
      <alignment horizontal="center"/>
      <protection locked="0"/>
    </xf>
    <xf numFmtId="265" fontId="11" fillId="0" borderId="126" applyFill="0" applyBorder="0">
      <alignment horizontal="center"/>
      <protection locked="0"/>
    </xf>
    <xf numFmtId="265" fontId="11" fillId="0" borderId="126" applyFill="0" applyBorder="0">
      <alignment horizontal="center"/>
      <protection locked="0"/>
    </xf>
    <xf numFmtId="204" fontId="11" fillId="0" borderId="153">
      <alignment horizontal="center"/>
      <protection locked="0"/>
    </xf>
    <xf numFmtId="204" fontId="11" fillId="0" borderId="153">
      <alignment horizontal="center"/>
      <protection locked="0"/>
    </xf>
    <xf numFmtId="177" fontId="11" fillId="0" borderId="153">
      <alignment horizontal="center"/>
      <protection locked="0"/>
    </xf>
    <xf numFmtId="177" fontId="11" fillId="0" borderId="153">
      <alignment horizontal="center"/>
      <protection locked="0"/>
    </xf>
    <xf numFmtId="266" fontId="11" fillId="0" borderId="153">
      <alignment horizontal="center"/>
      <protection locked="0"/>
    </xf>
    <xf numFmtId="224" fontId="11" fillId="0" borderId="153">
      <alignment horizontal="center"/>
      <protection locked="0"/>
    </xf>
    <xf numFmtId="224" fontId="11" fillId="0" borderId="153">
      <alignment horizontal="center"/>
      <protection locked="0"/>
    </xf>
    <xf numFmtId="223" fontId="11" fillId="0" borderId="11" applyFill="0" applyBorder="0">
      <alignment horizontal="center" vertical="center"/>
      <protection locked="0"/>
    </xf>
    <xf numFmtId="223" fontId="11" fillId="0" borderId="11" applyFill="0" applyBorder="0">
      <alignment horizontal="center" vertical="center"/>
      <protection locked="0"/>
    </xf>
    <xf numFmtId="0" fontId="140" fillId="0" borderId="0" applyFont="0" applyFill="0" applyBorder="0" applyAlignment="0" applyProtection="0"/>
    <xf numFmtId="0" fontId="145" fillId="0" borderId="0" applyProtection="0"/>
    <xf numFmtId="254" fontId="11" fillId="0" borderId="0">
      <alignment vertical="center"/>
    </xf>
    <xf numFmtId="254" fontId="11" fillId="0" borderId="0">
      <alignment vertical="center"/>
    </xf>
    <xf numFmtId="254" fontId="11" fillId="0" borderId="0">
      <alignment vertical="center"/>
    </xf>
    <xf numFmtId="254" fontId="11" fillId="0" borderId="0">
      <alignment vertical="center"/>
    </xf>
    <xf numFmtId="0" fontId="4" fillId="24" borderId="141" applyNumberFormat="0" applyFont="0" applyAlignment="0" applyProtection="0">
      <alignment vertical="center"/>
    </xf>
    <xf numFmtId="0" fontId="4" fillId="24" borderId="141" applyNumberFormat="0" applyFont="0" applyAlignment="0" applyProtection="0">
      <alignment vertical="center"/>
    </xf>
    <xf numFmtId="242" fontId="146" fillId="0" borderId="0">
      <protection locked="0"/>
    </xf>
    <xf numFmtId="9" fontId="34" fillId="4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0" fontId="9" fillId="0" borderId="0"/>
    <xf numFmtId="49" fontId="143" fillId="0" borderId="125" applyFill="0" applyBorder="0">
      <alignment horizontal="center" vertical="center"/>
      <protection locked="0"/>
    </xf>
    <xf numFmtId="0" fontId="11" fillId="0" borderId="0"/>
    <xf numFmtId="0" fontId="137" fillId="0" borderId="0" applyNumberFormat="0" applyFont="0" applyFill="0" applyBorder="0" applyProtection="0">
      <alignment horizontal="centerContinuous" vertical="center"/>
    </xf>
    <xf numFmtId="0" fontId="137" fillId="0" borderId="0" applyNumberFormat="0" applyFont="0" applyFill="0" applyBorder="0" applyProtection="0">
      <alignment horizontal="centerContinuous" vertical="center"/>
    </xf>
    <xf numFmtId="186" fontId="137" fillId="0" borderId="0" applyNumberFormat="0" applyFont="0" applyFill="0" applyBorder="0" applyProtection="0">
      <alignment horizontal="centerContinuous" vertical="center"/>
    </xf>
    <xf numFmtId="0" fontId="147" fillId="0" borderId="0" applyProtection="0">
      <alignment vertical="center"/>
      <protection locked="0"/>
    </xf>
    <xf numFmtId="0" fontId="148" fillId="0" borderId="0">
      <alignment vertical="center"/>
    </xf>
    <xf numFmtId="1" fontId="137" fillId="0" borderId="0" applyFont="0" applyFill="0" applyBorder="0" applyProtection="0">
      <alignment horizontal="centerContinuous" vertical="center"/>
    </xf>
    <xf numFmtId="267" fontId="149" fillId="0" borderId="0">
      <alignment vertical="center"/>
    </xf>
    <xf numFmtId="0" fontId="137" fillId="0" borderId="0" applyFont="0" applyFill="0" applyBorder="0" applyProtection="0">
      <alignment horizontal="centerContinuous" vertical="center"/>
    </xf>
    <xf numFmtId="202" fontId="137" fillId="0" borderId="0" applyFont="0" applyFill="0" applyBorder="0" applyProtection="0">
      <alignment horizontal="centerContinuous"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50" fillId="0" borderId="154"/>
    <xf numFmtId="0" fontId="151" fillId="0" borderId="125" applyBorder="0">
      <alignment horizontal="distributed" vertical="center"/>
      <protection locked="0"/>
    </xf>
    <xf numFmtId="0" fontId="127" fillId="0" borderId="111">
      <alignment vertical="center"/>
    </xf>
    <xf numFmtId="241" fontId="11" fillId="0" borderId="3" applyBorder="0">
      <alignment vertical="center"/>
    </xf>
    <xf numFmtId="241" fontId="11" fillId="0" borderId="3" applyBorder="0">
      <alignment vertical="center"/>
    </xf>
    <xf numFmtId="251" fontId="11" fillId="0" borderId="3" applyBorder="0">
      <alignment horizontal="left" vertical="center"/>
    </xf>
    <xf numFmtId="251" fontId="11" fillId="0" borderId="3" applyBorder="0">
      <alignment horizontal="left" vertical="center"/>
    </xf>
    <xf numFmtId="0" fontId="152" fillId="0" borderId="0">
      <alignment vertical="center"/>
    </xf>
    <xf numFmtId="0" fontId="137" fillId="0" borderId="0" applyNumberFormat="0" applyFont="0" applyFill="0" applyBorder="0" applyProtection="0">
      <alignment vertical="center"/>
    </xf>
    <xf numFmtId="4" fontId="140" fillId="0" borderId="0" applyFont="0" applyFill="0" applyBorder="0" applyAlignment="0" applyProtection="0"/>
    <xf numFmtId="3" fontId="140" fillId="0" borderId="0" applyFont="0" applyFill="0" applyBorder="0" applyAlignment="0" applyProtection="0"/>
    <xf numFmtId="0" fontId="44" fillId="0" borderId="3">
      <alignment horizontal="distributed" vertical="center"/>
    </xf>
    <xf numFmtId="0" fontId="44" fillId="0" borderId="40">
      <alignment horizontal="distributed" vertical="top"/>
    </xf>
    <xf numFmtId="0" fontId="44" fillId="0" borderId="8">
      <alignment horizontal="distributed"/>
    </xf>
    <xf numFmtId="176" fontId="153" fillId="0" borderId="0">
      <alignment vertical="center"/>
    </xf>
    <xf numFmtId="0" fontId="44" fillId="0" borderId="0"/>
    <xf numFmtId="242" fontId="146" fillId="0" borderId="0">
      <protection locked="0"/>
    </xf>
    <xf numFmtId="242" fontId="146" fillId="0" borderId="0">
      <protection locked="0"/>
    </xf>
    <xf numFmtId="176" fontId="44" fillId="0" borderId="16">
      <alignment horizontal="center" vertical="center"/>
    </xf>
    <xf numFmtId="268" fontId="12" fillId="0" borderId="3"/>
    <xf numFmtId="269" fontId="148" fillId="4" borderId="0" applyFill="0" applyBorder="0" applyProtection="0">
      <alignment horizontal="right"/>
    </xf>
    <xf numFmtId="270" fontId="10" fillId="0" borderId="0" applyFont="0" applyFill="0" applyBorder="0" applyAlignment="0" applyProtection="0"/>
    <xf numFmtId="271" fontId="10" fillId="0" borderId="0" applyFont="0" applyFill="0" applyBorder="0" applyAlignment="0" applyProtection="0"/>
    <xf numFmtId="265" fontId="143" fillId="0" borderId="3">
      <alignment vertical="center"/>
    </xf>
    <xf numFmtId="272" fontId="10" fillId="0" borderId="0" applyFont="0" applyFill="0" applyBorder="0" applyAlignment="0" applyProtection="0"/>
    <xf numFmtId="273" fontId="10" fillId="0" borderId="0" applyFont="0" applyFill="0" applyBorder="0" applyAlignment="0" applyProtection="0"/>
    <xf numFmtId="274" fontId="135" fillId="0" borderId="0" applyFont="0" applyFill="0" applyBorder="0" applyAlignment="0" applyProtection="0"/>
    <xf numFmtId="2" fontId="154" fillId="0" borderId="151" applyNumberFormat="0" applyFont="0" applyFill="0" applyAlignment="0" applyProtection="0">
      <alignment vertical="center"/>
    </xf>
    <xf numFmtId="242" fontId="146" fillId="0" borderId="0">
      <protection locked="0"/>
    </xf>
    <xf numFmtId="242" fontId="146" fillId="0" borderId="0">
      <protection locked="0"/>
    </xf>
    <xf numFmtId="0" fontId="44" fillId="0" borderId="0" applyFont="0" applyFill="0" applyBorder="0" applyAlignment="0" applyProtection="0"/>
    <xf numFmtId="10" fontId="140" fillId="0" borderId="0" applyFont="0" applyFill="0" applyBorder="0" applyAlignment="0" applyProtection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40" fillId="0" borderId="155" applyNumberFormat="0" applyFont="0" applyFill="0" applyAlignment="0" applyProtection="0"/>
    <xf numFmtId="275" fontId="34" fillId="0" borderId="0" applyFont="0" applyFill="0" applyBorder="0" applyAlignment="0" applyProtection="0"/>
    <xf numFmtId="276" fontId="140" fillId="0" borderId="0" applyFont="0" applyFill="0" applyBorder="0" applyAlignment="0" applyProtection="0"/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24" borderId="141" applyNumberFormat="0" applyFont="0" applyAlignment="0" applyProtection="0">
      <alignment vertical="center"/>
    </xf>
    <xf numFmtId="0" fontId="3" fillId="24" borderId="141" applyNumberFormat="0" applyFont="0" applyAlignment="0" applyProtection="0">
      <alignment vertical="center"/>
    </xf>
    <xf numFmtId="0" fontId="3" fillId="24" borderId="14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3" fontId="162" fillId="0" borderId="3"/>
    <xf numFmtId="223" fontId="11" fillId="0" borderId="0" applyFont="0" applyFill="0" applyBorder="0" applyAlignment="0" applyProtection="0">
      <alignment vertical="center"/>
    </xf>
    <xf numFmtId="38" fontId="44" fillId="0" borderId="115">
      <alignment horizontal="right"/>
    </xf>
    <xf numFmtId="0" fontId="12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63" fillId="0" borderId="0"/>
    <xf numFmtId="281" fontId="11" fillId="0" borderId="0" applyFont="0" applyFill="0" applyBorder="0" applyProtection="0">
      <alignment vertical="center"/>
    </xf>
    <xf numFmtId="282" fontId="11" fillId="0" borderId="0">
      <alignment vertical="center"/>
    </xf>
    <xf numFmtId="277" fontId="11" fillId="0" borderId="0" applyFont="0" applyFill="0" applyBorder="0" applyAlignment="0" applyProtection="0">
      <alignment vertical="center"/>
    </xf>
    <xf numFmtId="176" fontId="164" fillId="0" borderId="3">
      <alignment vertical="center"/>
    </xf>
    <xf numFmtId="3" fontId="162" fillId="0" borderId="3"/>
    <xf numFmtId="3" fontId="162" fillId="0" borderId="3"/>
    <xf numFmtId="176" fontId="165" fillId="0" borderId="166" applyBorder="0">
      <alignment vertical="center"/>
    </xf>
    <xf numFmtId="283" fontId="166" fillId="0" borderId="0">
      <alignment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180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4" fontId="11" fillId="0" borderId="0">
      <alignment vertical="center"/>
    </xf>
    <xf numFmtId="283" fontId="166" fillId="0" borderId="0">
      <alignment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283" fontId="166" fillId="0" borderId="0">
      <alignment vertical="center"/>
    </xf>
    <xf numFmtId="3" fontId="116" fillId="0" borderId="146">
      <alignment horizontal="right" vertical="center"/>
    </xf>
    <xf numFmtId="3" fontId="116" fillId="0" borderId="146">
      <alignment horizontal="right" vertical="center"/>
    </xf>
    <xf numFmtId="285" fontId="35" fillId="0" borderId="0">
      <alignment vertical="center"/>
    </xf>
    <xf numFmtId="0" fontId="11" fillId="0" borderId="0"/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" fontId="116" fillId="0" borderId="146">
      <alignment horizontal="right" vertical="center"/>
    </xf>
    <xf numFmtId="285" fontId="35" fillId="0" borderId="0">
      <alignment vertical="center"/>
    </xf>
    <xf numFmtId="0" fontId="12" fillId="0" borderId="0" applyFont="0" applyFill="0" applyBorder="0" applyAlignment="0" applyProtection="0"/>
    <xf numFmtId="0" fontId="167" fillId="0" borderId="0">
      <protection locked="0"/>
    </xf>
    <xf numFmtId="0" fontId="74" fillId="0" borderId="0" applyFont="0" applyFill="0" applyBorder="0" applyAlignment="0" applyProtection="0"/>
    <xf numFmtId="0" fontId="119" fillId="0" borderId="0" applyFont="0" applyFill="0" applyBorder="0" applyAlignment="0" applyProtection="0"/>
    <xf numFmtId="37" fontId="74" fillId="0" borderId="0" applyFont="0" applyFill="0" applyBorder="0" applyAlignment="0" applyProtection="0"/>
    <xf numFmtId="0" fontId="11" fillId="0" borderId="0">
      <protection locked="0"/>
    </xf>
    <xf numFmtId="0" fontId="168" fillId="0" borderId="0" applyFont="0" applyFill="0" applyBorder="0" applyAlignment="0" applyProtection="0"/>
    <xf numFmtId="0" fontId="119" fillId="0" borderId="0" applyFont="0" applyFill="0" applyBorder="0" applyAlignment="0" applyProtection="0"/>
    <xf numFmtId="37" fontId="74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19" fillId="0" borderId="0" applyFont="0" applyFill="0" applyBorder="0" applyAlignment="0" applyProtection="0"/>
    <xf numFmtId="37" fontId="74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19" fillId="0" borderId="0" applyFont="0" applyFill="0" applyBorder="0" applyAlignment="0" applyProtection="0"/>
    <xf numFmtId="37" fontId="74" fillId="0" borderId="0" applyFont="0" applyFill="0" applyBorder="0" applyAlignment="0" applyProtection="0"/>
    <xf numFmtId="0" fontId="169" fillId="0" borderId="0"/>
    <xf numFmtId="0" fontId="170" fillId="0" borderId="0"/>
    <xf numFmtId="0" fontId="171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172" fillId="0" borderId="0" applyNumberFormat="0" applyAlignment="0">
      <alignment horizontal="left"/>
    </xf>
    <xf numFmtId="0" fontId="44" fillId="0" borderId="0"/>
    <xf numFmtId="0" fontId="173" fillId="0" borderId="0" applyAlignment="0">
      <alignment horizontal="right"/>
    </xf>
    <xf numFmtId="0" fontId="174" fillId="0" borderId="0"/>
    <xf numFmtId="0" fontId="175" fillId="0" borderId="0"/>
    <xf numFmtId="0" fontId="176" fillId="0" borderId="0" applyNumberFormat="0" applyFill="0" applyBorder="0" applyAlignment="0" applyProtection="0"/>
    <xf numFmtId="0" fontId="11" fillId="0" borderId="24">
      <protection locked="0"/>
    </xf>
    <xf numFmtId="187" fontId="35" fillId="0" borderId="0">
      <alignment vertical="center"/>
    </xf>
    <xf numFmtId="30" fontId="177" fillId="0" borderId="0" applyNumberFormat="0" applyFill="0" applyBorder="0" applyAlignment="0" applyProtection="0">
      <alignment horizontal="left"/>
    </xf>
    <xf numFmtId="230" fontId="35" fillId="0" borderId="0">
      <alignment vertical="center"/>
    </xf>
    <xf numFmtId="230" fontId="35" fillId="0" borderId="0">
      <alignment vertical="distributed"/>
    </xf>
    <xf numFmtId="40" fontId="178" fillId="0" borderId="0" applyBorder="0">
      <alignment horizontal="right"/>
    </xf>
    <xf numFmtId="0" fontId="179" fillId="0" borderId="0">
      <protection locked="0"/>
    </xf>
    <xf numFmtId="0" fontId="35" fillId="0" borderId="0">
      <alignment vertical="center"/>
    </xf>
    <xf numFmtId="0" fontId="11" fillId="0" borderId="0">
      <protection locked="0"/>
    </xf>
    <xf numFmtId="0" fontId="180" fillId="0" borderId="111">
      <alignment vertical="center"/>
    </xf>
    <xf numFmtId="1" fontId="34" fillId="0" borderId="3" applyFill="0" applyBorder="0">
      <alignment horizont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6" fontId="10" fillId="0" borderId="128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5" fillId="0" borderId="0" applyNumberFormat="0" applyFont="0" applyFill="0" applyBorder="0" applyProtection="0">
      <alignment horizontal="distributed" vertical="center" justifyLastLine="1"/>
    </xf>
    <xf numFmtId="286" fontId="44" fillId="0" borderId="0" applyFont="0" applyFill="0" applyBorder="0" applyProtection="0">
      <alignment horizontal="center" vertical="center"/>
    </xf>
    <xf numFmtId="287" fontId="44" fillId="0" borderId="0" applyFont="0" applyFill="0" applyBorder="0" applyProtection="0">
      <alignment horizontal="center" vertical="center"/>
    </xf>
    <xf numFmtId="288" fontId="44" fillId="0" borderId="0" applyFont="0" applyFill="0" applyBorder="0" applyAlignment="0" applyProtection="0"/>
    <xf numFmtId="239" fontId="35" fillId="0" borderId="0" applyFont="0" applyFill="0" applyBorder="0" applyAlignment="0" applyProtection="0"/>
    <xf numFmtId="0" fontId="11" fillId="0" borderId="72">
      <alignment horizontal="center" vertical="center"/>
    </xf>
    <xf numFmtId="176" fontId="181" fillId="0" borderId="73">
      <alignment vertical="center"/>
    </xf>
    <xf numFmtId="0" fontId="35" fillId="0" borderId="0" applyNumberFormat="0" applyFont="0" applyFill="0" applyBorder="0" applyProtection="0">
      <alignment horizontal="centerContinuous" vertical="center"/>
    </xf>
    <xf numFmtId="200" fontId="182" fillId="0" borderId="151">
      <alignment vertical="center"/>
    </xf>
    <xf numFmtId="289" fontId="165" fillId="0" borderId="0">
      <alignment vertical="center"/>
    </xf>
    <xf numFmtId="176" fontId="36" fillId="0" borderId="73">
      <alignment vertical="center"/>
    </xf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83" fillId="0" borderId="0" applyNumberFormat="0" applyFill="0" applyBorder="0" applyAlignment="0" applyProtection="0">
      <alignment vertical="top"/>
      <protection locked="0"/>
    </xf>
    <xf numFmtId="1" fontId="184" fillId="4" borderId="0" applyNumberFormat="0" applyFont="0" applyFill="0" applyBorder="0" applyAlignment="0">
      <alignment vertical="center"/>
    </xf>
    <xf numFmtId="267" fontId="185" fillId="0" borderId="0" applyFont="0" applyFill="0" applyBorder="0" applyAlignment="0" applyProtection="0">
      <alignment vertical="center"/>
    </xf>
    <xf numFmtId="290" fontId="44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41" fontId="11" fillId="0" borderId="0" applyFont="0" applyFill="0" applyBorder="0" applyAlignment="0" applyProtection="0"/>
    <xf numFmtId="176" fontId="44" fillId="0" borderId="0" applyNumberFormat="0" applyFont="0" applyFill="0" applyBorder="0" applyProtection="0">
      <alignment vertical="center"/>
    </xf>
    <xf numFmtId="38" fontId="35" fillId="0" borderId="0" applyFont="0" applyFill="0" applyBorder="0" applyAlignment="0" applyProtection="0">
      <alignment vertical="center"/>
    </xf>
    <xf numFmtId="200" fontId="35" fillId="0" borderId="0" applyFont="0" applyFill="0" applyBorder="0" applyAlignment="0" applyProtection="0">
      <alignment vertical="center"/>
    </xf>
    <xf numFmtId="38" fontId="35" fillId="0" borderId="0" applyFill="0" applyBorder="0" applyAlignment="0" applyProtection="0">
      <alignment vertical="center"/>
    </xf>
    <xf numFmtId="289" fontId="143" fillId="0" borderId="0" applyFont="0" applyFill="0" applyBorder="0" applyAlignment="0" applyProtection="0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11" fillId="0" borderId="127"/>
    <xf numFmtId="0" fontId="44" fillId="0" borderId="151">
      <alignment vertical="center" wrapText="1"/>
    </xf>
    <xf numFmtId="9" fontId="8" fillId="0" borderId="0" applyFont="0" applyFill="0" applyBorder="0" applyAlignment="0" applyProtection="0"/>
    <xf numFmtId="0" fontId="188" fillId="0" borderId="0"/>
    <xf numFmtId="41" fontId="187" fillId="0" borderId="0" applyFont="0" applyFill="0" applyBorder="0" applyAlignment="0" applyProtection="0"/>
    <xf numFmtId="0" fontId="1" fillId="0" borderId="0">
      <alignment vertical="center"/>
    </xf>
  </cellStyleXfs>
  <cellXfs count="1520">
    <xf numFmtId="0" fontId="0" fillId="0" borderId="0" xfId="0">
      <alignment vertical="center"/>
    </xf>
    <xf numFmtId="0" fontId="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86" fontId="16" fillId="0" borderId="0" xfId="0" applyNumberFormat="1" applyFont="1" applyAlignment="1">
      <alignment vertical="center"/>
    </xf>
    <xf numFmtId="9" fontId="26" fillId="0" borderId="0" xfId="3" applyFont="1" applyAlignment="1">
      <alignment horizontal="center" vertical="center"/>
    </xf>
    <xf numFmtId="0" fontId="19" fillId="0" borderId="0" xfId="0" quotePrefix="1" applyFont="1" applyAlignment="1">
      <alignment vertical="center"/>
    </xf>
    <xf numFmtId="0" fontId="19" fillId="0" borderId="0" xfId="0" applyFont="1" applyAlignment="1">
      <alignment horizontal="right" vertical="center"/>
    </xf>
    <xf numFmtId="0" fontId="8" fillId="0" borderId="0" xfId="0" quotePrefix="1" applyFont="1" applyAlignment="1">
      <alignment vertical="center"/>
    </xf>
    <xf numFmtId="0" fontId="24" fillId="0" borderId="0" xfId="4" applyNumberFormat="1" applyFont="1" applyAlignment="1">
      <alignment vertical="center"/>
    </xf>
    <xf numFmtId="41" fontId="25" fillId="0" borderId="0" xfId="4" applyFont="1" applyAlignment="1">
      <alignment vertical="center"/>
    </xf>
    <xf numFmtId="41" fontId="26" fillId="0" borderId="0" xfId="4" applyFont="1" applyAlignment="1">
      <alignment vertical="center"/>
    </xf>
    <xf numFmtId="41" fontId="26" fillId="0" borderId="0" xfId="4" applyFont="1" applyAlignment="1">
      <alignment horizontal="center" vertical="center"/>
    </xf>
    <xf numFmtId="0" fontId="26" fillId="0" borderId="0" xfId="4" applyNumberFormat="1" applyFont="1" applyAlignment="1">
      <alignment vertical="center"/>
    </xf>
    <xf numFmtId="41" fontId="25" fillId="0" borderId="0" xfId="4" applyFont="1"/>
    <xf numFmtId="41" fontId="25" fillId="0" borderId="0" xfId="4" applyFont="1" applyAlignment="1">
      <alignment horizontal="left" vertical="center" indent="1"/>
    </xf>
    <xf numFmtId="0" fontId="26" fillId="0" borderId="0" xfId="4" applyNumberFormat="1" applyFont="1" applyAlignment="1">
      <alignment horizontal="center" vertical="center"/>
    </xf>
    <xf numFmtId="41" fontId="26" fillId="0" borderId="0" xfId="4" applyFont="1" applyAlignment="1">
      <alignment horizontal="right" vertical="center"/>
    </xf>
    <xf numFmtId="195" fontId="26" fillId="0" borderId="0" xfId="4" applyNumberFormat="1" applyFont="1" applyAlignment="1">
      <alignment horizontal="center" vertical="center"/>
    </xf>
    <xf numFmtId="0" fontId="26" fillId="0" borderId="0" xfId="4" applyNumberFormat="1" applyFont="1" applyAlignment="1">
      <alignment horizontal="distributed" vertical="center"/>
    </xf>
    <xf numFmtId="0" fontId="23" fillId="0" borderId="0" xfId="4" applyNumberFormat="1" applyFont="1" applyAlignment="1">
      <alignment vertical="center"/>
    </xf>
    <xf numFmtId="0" fontId="25" fillId="0" borderId="0" xfId="4" applyNumberFormat="1" applyFont="1" applyAlignment="1">
      <alignment vertical="center"/>
    </xf>
    <xf numFmtId="0" fontId="28" fillId="0" borderId="0" xfId="4" quotePrefix="1" applyNumberFormat="1" applyFont="1" applyAlignment="1">
      <alignment vertical="center"/>
    </xf>
    <xf numFmtId="0" fontId="28" fillId="0" borderId="0" xfId="4" applyNumberFormat="1" applyFont="1" applyAlignment="1">
      <alignment vertical="center"/>
    </xf>
    <xf numFmtId="0" fontId="29" fillId="0" borderId="0" xfId="4" applyNumberFormat="1" applyFont="1" applyAlignment="1">
      <alignment vertical="center"/>
    </xf>
    <xf numFmtId="0" fontId="29" fillId="0" borderId="0" xfId="4" applyNumberFormat="1" applyFont="1" applyAlignment="1">
      <alignment horizontal="center" vertical="center"/>
    </xf>
    <xf numFmtId="0" fontId="28" fillId="0" borderId="0" xfId="4" applyNumberFormat="1" applyFont="1"/>
    <xf numFmtId="0" fontId="25" fillId="0" borderId="0" xfId="4" applyNumberFormat="1" applyFont="1" applyAlignment="1">
      <alignment horizontal="distributed" vertical="center"/>
    </xf>
    <xf numFmtId="198" fontId="26" fillId="0" borderId="0" xfId="4" applyNumberFormat="1" applyFont="1" applyAlignment="1">
      <alignment horizontal="center" vertical="center"/>
    </xf>
    <xf numFmtId="199" fontId="26" fillId="0" borderId="0" xfId="4" applyNumberFormat="1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center" vertical="center"/>
    </xf>
    <xf numFmtId="0" fontId="30" fillId="4" borderId="0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vertical="center"/>
    </xf>
    <xf numFmtId="176" fontId="6" fillId="4" borderId="8" xfId="0" applyNumberFormat="1" applyFont="1" applyFill="1" applyBorder="1" applyAlignment="1">
      <alignment horizontal="right" vertical="center"/>
    </xf>
    <xf numFmtId="176" fontId="8" fillId="4" borderId="0" xfId="0" applyNumberFormat="1" applyFont="1" applyFill="1" applyAlignment="1">
      <alignment vertical="center"/>
    </xf>
    <xf numFmtId="0" fontId="8" fillId="4" borderId="0" xfId="0" applyFont="1" applyFill="1" applyAlignment="1">
      <alignment vertical="center"/>
    </xf>
    <xf numFmtId="41" fontId="8" fillId="4" borderId="0" xfId="4" applyFont="1" applyFill="1" applyAlignment="1">
      <alignment vertical="center"/>
    </xf>
    <xf numFmtId="41" fontId="8" fillId="4" borderId="0" xfId="4" applyFont="1" applyFill="1" applyAlignment="1">
      <alignment horizontal="center" vertical="center"/>
    </xf>
    <xf numFmtId="180" fontId="8" fillId="4" borderId="13" xfId="3" applyNumberFormat="1" applyFont="1" applyFill="1" applyBorder="1" applyAlignment="1">
      <alignment horizontal="center" vertical="center"/>
    </xf>
    <xf numFmtId="41" fontId="8" fillId="4" borderId="0" xfId="4" applyNumberFormat="1" applyFont="1" applyFill="1" applyAlignment="1">
      <alignment vertical="center"/>
    </xf>
    <xf numFmtId="0" fontId="8" fillId="4" borderId="0" xfId="0" applyFont="1" applyFill="1" applyAlignment="1"/>
    <xf numFmtId="0" fontId="8" fillId="4" borderId="0" xfId="0" applyFont="1" applyFill="1" applyAlignment="1">
      <alignment horizontal="center"/>
    </xf>
    <xf numFmtId="41" fontId="8" fillId="4" borderId="0" xfId="4" applyFont="1" applyFill="1"/>
    <xf numFmtId="176" fontId="8" fillId="4" borderId="0" xfId="0" applyNumberFormat="1" applyFont="1" applyFill="1" applyAlignment="1"/>
    <xf numFmtId="0" fontId="25" fillId="0" borderId="0" xfId="4" applyNumberFormat="1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" fillId="0" borderId="0" xfId="8" applyFont="1">
      <alignment vertical="center"/>
    </xf>
    <xf numFmtId="41" fontId="8" fillId="4" borderId="0" xfId="4" applyFont="1" applyFill="1" applyBorder="1" applyAlignment="1">
      <alignment vertical="center"/>
    </xf>
    <xf numFmtId="176" fontId="8" fillId="4" borderId="0" xfId="0" applyNumberFormat="1" applyFont="1" applyFill="1" applyBorder="1" applyAlignment="1">
      <alignment vertical="center"/>
    </xf>
    <xf numFmtId="41" fontId="26" fillId="0" borderId="0" xfId="4" applyFont="1" applyAlignment="1">
      <alignment horizontal="left" vertical="center" indent="1"/>
    </xf>
    <xf numFmtId="192" fontId="26" fillId="0" borderId="0" xfId="3" applyNumberFormat="1" applyFont="1" applyAlignment="1">
      <alignment horizontal="center" vertical="center"/>
    </xf>
    <xf numFmtId="201" fontId="22" fillId="0" borderId="0" xfId="0" applyNumberFormat="1" applyFont="1" applyAlignment="1">
      <alignment vertical="center"/>
    </xf>
    <xf numFmtId="3" fontId="31" fillId="0" borderId="0" xfId="0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41" fontId="26" fillId="0" borderId="3" xfId="4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2" fontId="17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Border="1">
      <alignment vertical="center"/>
    </xf>
    <xf numFmtId="0" fontId="16" fillId="0" borderId="0" xfId="0" applyFont="1" applyFill="1" applyAlignment="1">
      <alignment vertical="center"/>
    </xf>
    <xf numFmtId="9" fontId="46" fillId="0" borderId="0" xfId="3" applyFont="1" applyFill="1" applyAlignment="1">
      <alignment vertical="center"/>
    </xf>
    <xf numFmtId="43" fontId="8" fillId="4" borderId="0" xfId="0" applyNumberFormat="1" applyFont="1" applyFill="1" applyAlignment="1">
      <alignment vertical="center"/>
    </xf>
    <xf numFmtId="43" fontId="8" fillId="4" borderId="0" xfId="0" applyNumberFormat="1" applyFont="1" applyFill="1" applyAlignment="1"/>
    <xf numFmtId="193" fontId="16" fillId="0" borderId="0" xfId="0" applyNumberFormat="1" applyFont="1" applyAlignment="1">
      <alignment vertical="center"/>
    </xf>
    <xf numFmtId="0" fontId="23" fillId="0" borderId="0" xfId="4" quotePrefix="1" applyNumberFormat="1" applyFont="1" applyAlignment="1">
      <alignment horizontal="left" vertical="center"/>
    </xf>
    <xf numFmtId="41" fontId="25" fillId="0" borderId="0" xfId="4" applyFont="1" applyAlignment="1">
      <alignment horizontal="center" vertical="center"/>
    </xf>
    <xf numFmtId="0" fontId="26" fillId="0" borderId="0" xfId="4" applyNumberFormat="1" applyFont="1" applyAlignment="1">
      <alignment horizontal="left" vertical="center"/>
    </xf>
    <xf numFmtId="0" fontId="38" fillId="0" borderId="0" xfId="9" quotePrefix="1" applyFont="1" applyAlignment="1">
      <alignment horizontal="left" vertical="center"/>
    </xf>
    <xf numFmtId="0" fontId="11" fillId="0" borderId="0" xfId="9">
      <alignment vertical="center"/>
    </xf>
    <xf numFmtId="0" fontId="39" fillId="0" borderId="0" xfId="6" quotePrefix="1" applyFont="1" applyAlignment="1">
      <alignment horizontal="left"/>
    </xf>
    <xf numFmtId="0" fontId="47" fillId="0" borderId="0" xfId="6" applyFont="1" applyAlignment="1"/>
    <xf numFmtId="0" fontId="39" fillId="0" borderId="0" xfId="6" applyFont="1" applyAlignment="1"/>
    <xf numFmtId="0" fontId="47" fillId="0" borderId="0" xfId="6" quotePrefix="1" applyFont="1" applyAlignment="1">
      <alignment horizontal="left"/>
    </xf>
    <xf numFmtId="0" fontId="11" fillId="0" borderId="0" xfId="9" applyAlignment="1">
      <alignment vertical="center"/>
    </xf>
    <xf numFmtId="0" fontId="40" fillId="0" borderId="0" xfId="9" applyFont="1" applyAlignment="1">
      <alignment vertical="center"/>
    </xf>
    <xf numFmtId="0" fontId="41" fillId="0" borderId="0" xfId="9" applyFont="1" applyAlignment="1">
      <alignment horizontal="center" vertical="center"/>
    </xf>
    <xf numFmtId="0" fontId="39" fillId="0" borderId="0" xfId="9" applyFont="1" applyAlignment="1">
      <alignment vertical="center"/>
    </xf>
    <xf numFmtId="0" fontId="41" fillId="4" borderId="26" xfId="9" applyFont="1" applyFill="1" applyBorder="1" applyAlignment="1">
      <alignment horizontal="center" vertical="center" wrapText="1"/>
    </xf>
    <xf numFmtId="0" fontId="41" fillId="4" borderId="27" xfId="9" applyFont="1" applyFill="1" applyBorder="1" applyAlignment="1">
      <alignment horizontal="center" vertical="center" wrapText="1"/>
    </xf>
    <xf numFmtId="0" fontId="41" fillId="3" borderId="28" xfId="9" applyFont="1" applyFill="1" applyBorder="1" applyAlignment="1">
      <alignment horizontal="center" vertical="center" wrapText="1"/>
    </xf>
    <xf numFmtId="0" fontId="41" fillId="4" borderId="29" xfId="9" applyFont="1" applyFill="1" applyBorder="1" applyAlignment="1">
      <alignment horizontal="center" vertical="center" wrapText="1"/>
    </xf>
    <xf numFmtId="0" fontId="41" fillId="4" borderId="28" xfId="9" applyFont="1" applyFill="1" applyBorder="1" applyAlignment="1">
      <alignment horizontal="center" vertical="center" wrapText="1"/>
    </xf>
    <xf numFmtId="0" fontId="41" fillId="5" borderId="28" xfId="9" applyFont="1" applyFill="1" applyBorder="1" applyAlignment="1">
      <alignment horizontal="center" vertical="center" wrapText="1"/>
    </xf>
    <xf numFmtId="0" fontId="11" fillId="5" borderId="0" xfId="9" applyFill="1">
      <alignment vertical="center"/>
    </xf>
    <xf numFmtId="0" fontId="37" fillId="0" borderId="30" xfId="9" applyFont="1" applyBorder="1" applyAlignment="1">
      <alignment horizontal="left" vertical="top"/>
    </xf>
    <xf numFmtId="0" fontId="11" fillId="0" borderId="30" xfId="9" applyBorder="1" applyAlignment="1">
      <alignment horizontal="center" vertical="top"/>
    </xf>
    <xf numFmtId="0" fontId="36" fillId="0" borderId="30" xfId="9" quotePrefix="1" applyFont="1" applyBorder="1" applyAlignment="1">
      <alignment horizontal="right" vertical="top"/>
    </xf>
    <xf numFmtId="0" fontId="11" fillId="0" borderId="0" xfId="9" applyBorder="1" applyAlignment="1">
      <alignment horizontal="center" vertical="top"/>
    </xf>
    <xf numFmtId="0" fontId="11" fillId="0" borderId="0" xfId="9" quotePrefix="1" applyBorder="1" applyAlignment="1">
      <alignment horizontal="right" vertical="top"/>
    </xf>
    <xf numFmtId="0" fontId="41" fillId="0" borderId="0" xfId="9" applyFont="1" applyAlignment="1">
      <alignment vertical="center"/>
    </xf>
    <xf numFmtId="0" fontId="43" fillId="0" borderId="0" xfId="9" applyFont="1" applyAlignment="1">
      <alignment vertical="center"/>
    </xf>
    <xf numFmtId="183" fontId="16" fillId="0" borderId="33" xfId="0" quotePrefix="1" applyNumberFormat="1" applyFont="1" applyBorder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209" fontId="50" fillId="0" borderId="0" xfId="4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quotePrefix="1" applyNumberFormat="1" applyFill="1" applyAlignment="1">
      <alignment horizontal="left" vertical="center"/>
    </xf>
    <xf numFmtId="0" fontId="0" fillId="4" borderId="0" xfId="0" quotePrefix="1" applyFill="1" applyBorder="1" applyAlignment="1">
      <alignment horizontal="left" vertical="center"/>
    </xf>
    <xf numFmtId="0" fontId="26" fillId="0" borderId="0" xfId="4" quotePrefix="1" applyNumberFormat="1" applyFont="1" applyAlignment="1">
      <alignment horizontal="left" vertical="center"/>
    </xf>
    <xf numFmtId="41" fontId="26" fillId="0" borderId="0" xfId="4" quotePrefix="1" applyFont="1" applyAlignment="1">
      <alignment horizontal="left" vertical="center"/>
    </xf>
    <xf numFmtId="211" fontId="26" fillId="0" borderId="0" xfId="4" applyNumberFormat="1" applyFont="1" applyAlignment="1">
      <alignment vertical="center"/>
    </xf>
    <xf numFmtId="214" fontId="26" fillId="0" borderId="0" xfId="4" applyNumberFormat="1" applyFont="1" applyAlignment="1">
      <alignment horizontal="center" vertical="center"/>
    </xf>
    <xf numFmtId="212" fontId="16" fillId="0" borderId="0" xfId="4" applyNumberFormat="1" applyFont="1" applyAlignment="1">
      <alignment horizontal="right" vertical="center"/>
    </xf>
    <xf numFmtId="178" fontId="16" fillId="0" borderId="0" xfId="4" applyNumberFormat="1" applyFont="1" applyAlignment="1">
      <alignment vertical="center"/>
    </xf>
    <xf numFmtId="0" fontId="16" fillId="0" borderId="0" xfId="4" quotePrefix="1" applyNumberFormat="1" applyFont="1" applyAlignment="1">
      <alignment horizontal="right" vertical="center"/>
    </xf>
    <xf numFmtId="0" fontId="41" fillId="7" borderId="59" xfId="0" applyFont="1" applyFill="1" applyBorder="1" applyAlignment="1">
      <alignment horizontal="center" vertical="center" wrapText="1"/>
    </xf>
    <xf numFmtId="0" fontId="41" fillId="7" borderId="60" xfId="0" applyFont="1" applyFill="1" applyBorder="1" applyAlignment="1">
      <alignment horizontal="center" vertical="center" wrapText="1"/>
    </xf>
    <xf numFmtId="0" fontId="41" fillId="8" borderId="62" xfId="0" applyFont="1" applyFill="1" applyBorder="1" applyAlignment="1">
      <alignment horizontal="center" vertical="center" wrapText="1"/>
    </xf>
    <xf numFmtId="0" fontId="41" fillId="9" borderId="62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/>
    </xf>
    <xf numFmtId="0" fontId="41" fillId="8" borderId="63" xfId="0" applyFont="1" applyFill="1" applyBorder="1" applyAlignment="1">
      <alignment horizontal="center" vertical="center" wrapText="1"/>
    </xf>
    <xf numFmtId="0" fontId="41" fillId="9" borderId="63" xfId="0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200" fontId="26" fillId="0" borderId="0" xfId="4" quotePrefix="1" applyNumberFormat="1" applyFont="1" applyAlignment="1">
      <alignment horizontal="left" vertical="center"/>
    </xf>
    <xf numFmtId="0" fontId="26" fillId="0" borderId="0" xfId="4" applyNumberFormat="1" applyFont="1" applyAlignment="1">
      <alignment horizontal="right" vertical="center"/>
    </xf>
    <xf numFmtId="218" fontId="26" fillId="0" borderId="0" xfId="3" applyNumberFormat="1" applyFont="1" applyAlignment="1">
      <alignment horizontal="left" vertical="center"/>
    </xf>
    <xf numFmtId="0" fontId="26" fillId="0" borderId="0" xfId="4" applyNumberFormat="1" applyFont="1" applyAlignment="1">
      <alignment horizontal="left" vertical="center"/>
    </xf>
    <xf numFmtId="0" fontId="26" fillId="0" borderId="0" xfId="4" quotePrefix="1" applyNumberFormat="1" applyFont="1" applyAlignment="1">
      <alignment horizontal="right" vertical="center"/>
    </xf>
    <xf numFmtId="0" fontId="26" fillId="0" borderId="0" xfId="4" applyNumberFormat="1" applyFont="1" applyAlignment="1">
      <alignment horizontal="right" vertical="center"/>
    </xf>
    <xf numFmtId="0" fontId="27" fillId="0" borderId="0" xfId="4" quotePrefix="1" applyNumberFormat="1" applyFont="1" applyAlignment="1">
      <alignment horizontal="left" vertical="top"/>
    </xf>
    <xf numFmtId="0" fontId="26" fillId="0" borderId="0" xfId="4" applyNumberFormat="1" applyFont="1" applyAlignment="1">
      <alignment vertical="center"/>
    </xf>
    <xf numFmtId="0" fontId="16" fillId="0" borderId="0" xfId="0" applyFont="1" applyAlignment="1">
      <alignment vertical="center"/>
    </xf>
    <xf numFmtId="209" fontId="50" fillId="0" borderId="0" xfId="4" quotePrefix="1" applyNumberFormat="1" applyFont="1" applyBorder="1" applyAlignment="1">
      <alignment horizontal="left" vertical="top"/>
    </xf>
    <xf numFmtId="0" fontId="26" fillId="0" borderId="0" xfId="4" quotePrefix="1" applyNumberFormat="1" applyFont="1" applyAlignment="1">
      <alignment horizontal="left" vertical="center"/>
    </xf>
    <xf numFmtId="41" fontId="26" fillId="0" borderId="0" xfId="4" applyFont="1" applyAlignment="1">
      <alignment vertical="center"/>
    </xf>
    <xf numFmtId="0" fontId="26" fillId="0" borderId="0" xfId="4" applyNumberFormat="1" applyFont="1" applyAlignment="1">
      <alignment vertical="center"/>
    </xf>
    <xf numFmtId="0" fontId="57" fillId="0" borderId="0" xfId="20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181" fontId="16" fillId="0" borderId="0" xfId="0" applyNumberFormat="1" applyFont="1" applyAlignment="1">
      <alignment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distributed" vertical="center" indent="1"/>
    </xf>
    <xf numFmtId="0" fontId="0" fillId="0" borderId="0" xfId="0">
      <alignment vertical="center"/>
    </xf>
    <xf numFmtId="0" fontId="61" fillId="0" borderId="62" xfId="0" applyFont="1" applyBorder="1" applyAlignment="1">
      <alignment horizontal="center" vertical="center" wrapText="1"/>
    </xf>
    <xf numFmtId="0" fontId="60" fillId="0" borderId="62" xfId="0" applyFont="1" applyBorder="1" applyAlignment="1">
      <alignment horizontal="center" vertical="center" wrapText="1"/>
    </xf>
    <xf numFmtId="0" fontId="61" fillId="0" borderId="59" xfId="0" applyFont="1" applyBorder="1" applyAlignment="1">
      <alignment horizontal="center" vertical="center" wrapText="1"/>
    </xf>
    <xf numFmtId="0" fontId="61" fillId="0" borderId="61" xfId="0" applyFont="1" applyBorder="1" applyAlignment="1">
      <alignment horizontal="center" vertical="center" wrapText="1"/>
    </xf>
    <xf numFmtId="0" fontId="60" fillId="0" borderId="59" xfId="0" applyFont="1" applyBorder="1" applyAlignment="1">
      <alignment horizontal="center" vertical="center" wrapText="1"/>
    </xf>
    <xf numFmtId="0" fontId="61" fillId="0" borderId="62" xfId="0" applyFont="1" applyBorder="1" applyAlignment="1">
      <alignment horizontal="justify" vertical="center" wrapText="1"/>
    </xf>
    <xf numFmtId="0" fontId="60" fillId="0" borderId="61" xfId="0" applyFont="1" applyBorder="1" applyAlignment="1">
      <alignment horizontal="center" vertical="center" wrapText="1"/>
    </xf>
    <xf numFmtId="0" fontId="63" fillId="0" borderId="0" xfId="0" applyFont="1">
      <alignment vertical="center"/>
    </xf>
    <xf numFmtId="0" fontId="61" fillId="11" borderId="60" xfId="0" applyFont="1" applyFill="1" applyBorder="1" applyAlignment="1">
      <alignment horizontal="center" vertical="center" wrapText="1"/>
    </xf>
    <xf numFmtId="223" fontId="62" fillId="0" borderId="62" xfId="0" applyNumberFormat="1" applyFont="1" applyBorder="1" applyAlignment="1">
      <alignment horizontal="right" vertical="center" wrapText="1" indent="1"/>
    </xf>
    <xf numFmtId="0" fontId="16" fillId="0" borderId="0" xfId="0" applyFont="1">
      <alignment vertical="center"/>
    </xf>
    <xf numFmtId="0" fontId="61" fillId="6" borderId="62" xfId="0" applyFont="1" applyFill="1" applyBorder="1" applyAlignment="1">
      <alignment horizontal="center" vertical="center" wrapText="1"/>
    </xf>
    <xf numFmtId="223" fontId="62" fillId="6" borderId="62" xfId="0" applyNumberFormat="1" applyFont="1" applyFill="1" applyBorder="1" applyAlignment="1">
      <alignment horizontal="right" vertical="center" wrapText="1" indent="1"/>
    </xf>
    <xf numFmtId="0" fontId="60" fillId="6" borderId="62" xfId="0" applyFont="1" applyFill="1" applyBorder="1" applyAlignment="1">
      <alignment horizontal="center" vertical="center" wrapText="1"/>
    </xf>
    <xf numFmtId="0" fontId="61" fillId="6" borderId="59" xfId="0" applyFont="1" applyFill="1" applyBorder="1" applyAlignment="1">
      <alignment horizontal="center" vertical="center" wrapText="1"/>
    </xf>
    <xf numFmtId="0" fontId="61" fillId="11" borderId="79" xfId="0" applyFont="1" applyFill="1" applyBorder="1" applyAlignment="1">
      <alignment horizontal="center" vertical="center" wrapText="1"/>
    </xf>
    <xf numFmtId="0" fontId="61" fillId="11" borderId="81" xfId="0" applyFont="1" applyFill="1" applyBorder="1" applyAlignment="1">
      <alignment horizontal="center" vertical="center" wrapText="1"/>
    </xf>
    <xf numFmtId="0" fontId="61" fillId="11" borderId="83" xfId="0" applyFont="1" applyFill="1" applyBorder="1" applyAlignment="1">
      <alignment horizontal="center" vertical="center" wrapText="1"/>
    </xf>
    <xf numFmtId="0" fontId="60" fillId="0" borderId="86" xfId="0" applyFont="1" applyBorder="1" applyAlignment="1">
      <alignment horizontal="center" vertical="center" wrapText="1"/>
    </xf>
    <xf numFmtId="0" fontId="61" fillId="0" borderId="86" xfId="0" applyFont="1" applyBorder="1" applyAlignment="1">
      <alignment horizontal="center" vertical="center" wrapText="1"/>
    </xf>
    <xf numFmtId="0" fontId="60" fillId="6" borderId="86" xfId="0" applyFont="1" applyFill="1" applyBorder="1" applyAlignment="1">
      <alignment horizontal="center" vertical="center" wrapText="1"/>
    </xf>
    <xf numFmtId="0" fontId="61" fillId="6" borderId="86" xfId="0" applyFont="1" applyFill="1" applyBorder="1" applyAlignment="1">
      <alignment horizontal="center" vertical="center" wrapText="1"/>
    </xf>
    <xf numFmtId="0" fontId="60" fillId="0" borderId="88" xfId="0" applyFont="1" applyBorder="1" applyAlignment="1">
      <alignment horizontal="center" vertical="center" wrapText="1"/>
    </xf>
    <xf numFmtId="0" fontId="61" fillId="0" borderId="93" xfId="0" applyFont="1" applyBorder="1" applyAlignment="1">
      <alignment horizontal="center" vertical="center" wrapText="1"/>
    </xf>
    <xf numFmtId="223" fontId="62" fillId="0" borderId="93" xfId="0" applyNumberFormat="1" applyFont="1" applyBorder="1" applyAlignment="1">
      <alignment horizontal="right" vertical="center" wrapText="1" indent="1"/>
    </xf>
    <xf numFmtId="0" fontId="60" fillId="0" borderId="93" xfId="0" applyFont="1" applyBorder="1" applyAlignment="1">
      <alignment horizontal="center" vertical="center" wrapText="1"/>
    </xf>
    <xf numFmtId="0" fontId="60" fillId="0" borderId="94" xfId="0" applyFont="1" applyBorder="1" applyAlignment="1">
      <alignment horizontal="center" vertical="center" wrapText="1"/>
    </xf>
    <xf numFmtId="223" fontId="62" fillId="0" borderId="61" xfId="0" applyNumberFormat="1" applyFont="1" applyBorder="1" applyAlignment="1">
      <alignment horizontal="right" vertical="center" wrapText="1" indent="1"/>
    </xf>
    <xf numFmtId="0" fontId="60" fillId="0" borderId="85" xfId="0" applyFont="1" applyBorder="1" applyAlignment="1">
      <alignment horizontal="center" vertical="center" wrapText="1"/>
    </xf>
    <xf numFmtId="0" fontId="63" fillId="11" borderId="98" xfId="0" applyFont="1" applyFill="1" applyBorder="1" applyAlignment="1">
      <alignment horizontal="center" vertical="center" wrapText="1"/>
    </xf>
    <xf numFmtId="0" fontId="61" fillId="11" borderId="99" xfId="0" applyFont="1" applyFill="1" applyBorder="1" applyAlignment="1">
      <alignment horizontal="center" vertical="center" wrapText="1"/>
    </xf>
    <xf numFmtId="0" fontId="64" fillId="11" borderId="99" xfId="0" applyFont="1" applyFill="1" applyBorder="1" applyAlignment="1">
      <alignment horizontal="center" vertical="center" wrapText="1"/>
    </xf>
    <xf numFmtId="0" fontId="61" fillId="11" borderId="100" xfId="0" applyFont="1" applyFill="1" applyBorder="1" applyAlignment="1">
      <alignment horizontal="center" vertical="center" wrapText="1"/>
    </xf>
    <xf numFmtId="0" fontId="63" fillId="11" borderId="34" xfId="0" applyFont="1" applyFill="1" applyBorder="1" applyAlignment="1">
      <alignment horizontal="center" vertical="center" wrapText="1"/>
    </xf>
    <xf numFmtId="0" fontId="61" fillId="0" borderId="22" xfId="0" applyFont="1" applyBorder="1" applyAlignment="1">
      <alignment vertical="center" wrapText="1"/>
    </xf>
    <xf numFmtId="0" fontId="61" fillId="0" borderId="40" xfId="0" applyFont="1" applyBorder="1" applyAlignment="1">
      <alignment horizontal="center" vertical="center" wrapText="1"/>
    </xf>
    <xf numFmtId="0" fontId="65" fillId="0" borderId="0" xfId="21" applyFont="1">
      <alignment vertical="center"/>
    </xf>
    <xf numFmtId="0" fontId="59" fillId="0" borderId="0" xfId="21">
      <alignment vertical="center"/>
    </xf>
    <xf numFmtId="0" fontId="66" fillId="0" borderId="0" xfId="21" applyFont="1">
      <alignment vertical="center"/>
    </xf>
    <xf numFmtId="0" fontId="69" fillId="0" borderId="0" xfId="21" applyFont="1" applyAlignment="1">
      <alignment horizontal="center" vertical="center"/>
    </xf>
    <xf numFmtId="0" fontId="68" fillId="0" borderId="0" xfId="21" applyFont="1">
      <alignment vertical="center"/>
    </xf>
    <xf numFmtId="0" fontId="73" fillId="0" borderId="0" xfId="21" applyFont="1" applyAlignment="1">
      <alignment horizontal="center" vertical="center"/>
    </xf>
    <xf numFmtId="0" fontId="73" fillId="0" borderId="0" xfId="21" applyFont="1">
      <alignment vertical="center"/>
    </xf>
    <xf numFmtId="0" fontId="75" fillId="0" borderId="0" xfId="0" applyFont="1">
      <alignment vertical="center"/>
    </xf>
    <xf numFmtId="0" fontId="0" fillId="0" borderId="0" xfId="0">
      <alignment vertical="center"/>
    </xf>
    <xf numFmtId="223" fontId="62" fillId="0" borderId="59" xfId="0" applyNumberFormat="1" applyFont="1" applyBorder="1" applyAlignment="1">
      <alignment horizontal="right" vertical="center" wrapText="1" indent="1"/>
    </xf>
    <xf numFmtId="0" fontId="61" fillId="0" borderId="88" xfId="0" applyFont="1" applyBorder="1" applyAlignment="1">
      <alignment horizontal="center" vertical="center" wrapText="1"/>
    </xf>
    <xf numFmtId="223" fontId="62" fillId="6" borderId="59" xfId="0" applyNumberFormat="1" applyFont="1" applyFill="1" applyBorder="1" applyAlignment="1">
      <alignment horizontal="right" vertical="center" wrapText="1" indent="1"/>
    </xf>
    <xf numFmtId="0" fontId="60" fillId="6" borderId="59" xfId="0" applyFont="1" applyFill="1" applyBorder="1" applyAlignment="1">
      <alignment horizontal="center" vertical="center" wrapText="1"/>
    </xf>
    <xf numFmtId="0" fontId="61" fillId="6" borderId="88" xfId="0" applyFont="1" applyFill="1" applyBorder="1" applyAlignment="1">
      <alignment horizontal="center" vertical="center" wrapText="1"/>
    </xf>
    <xf numFmtId="0" fontId="60" fillId="6" borderId="88" xfId="0" applyFont="1" applyFill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justify" vertical="center" wrapText="1"/>
    </xf>
    <xf numFmtId="223" fontId="62" fillId="0" borderId="0" xfId="0" applyNumberFormat="1" applyFont="1" applyBorder="1" applyAlignment="1">
      <alignment horizontal="right" vertical="center" wrapText="1" indent="1"/>
    </xf>
    <xf numFmtId="0" fontId="60" fillId="0" borderId="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70" fillId="0" borderId="0" xfId="21" applyFont="1">
      <alignment vertical="center"/>
    </xf>
    <xf numFmtId="0" fontId="68" fillId="0" borderId="0" xfId="21" applyFont="1" applyAlignment="1">
      <alignment horizontal="center" vertical="center"/>
    </xf>
    <xf numFmtId="0" fontId="77" fillId="0" borderId="0" xfId="21" applyFont="1" applyAlignment="1">
      <alignment horizontal="center" vertical="center"/>
    </xf>
    <xf numFmtId="0" fontId="79" fillId="0" borderId="0" xfId="21" applyFont="1">
      <alignment vertical="center"/>
    </xf>
    <xf numFmtId="0" fontId="79" fillId="0" borderId="0" xfId="21" applyFont="1" applyAlignment="1">
      <alignment horizontal="center" vertical="center"/>
    </xf>
    <xf numFmtId="200" fontId="79" fillId="0" borderId="0" xfId="21" applyNumberFormat="1" applyFont="1">
      <alignment vertical="center"/>
    </xf>
    <xf numFmtId="0" fontId="70" fillId="0" borderId="0" xfId="21" applyFont="1" applyAlignment="1">
      <alignment horizontal="center" vertical="center"/>
    </xf>
    <xf numFmtId="0" fontId="24" fillId="0" borderId="0" xfId="4" applyNumberFormat="1" applyFont="1" applyBorder="1" applyAlignment="1">
      <alignment horizontal="center" vertical="center"/>
    </xf>
    <xf numFmtId="0" fontId="68" fillId="0" borderId="0" xfId="21" applyFont="1" applyBorder="1" applyAlignment="1">
      <alignment horizontal="center" vertical="center"/>
    </xf>
    <xf numFmtId="200" fontId="72" fillId="0" borderId="0" xfId="21" applyNumberFormat="1" applyFont="1" applyFill="1" applyBorder="1" applyAlignment="1">
      <alignment horizontal="center" vertical="center"/>
    </xf>
    <xf numFmtId="0" fontId="68" fillId="0" borderId="0" xfId="21" applyFont="1" applyBorder="1" applyAlignment="1">
      <alignment vertical="center"/>
    </xf>
    <xf numFmtId="0" fontId="82" fillId="0" borderId="0" xfId="21" applyFont="1">
      <alignment vertical="center"/>
    </xf>
    <xf numFmtId="0" fontId="70" fillId="0" borderId="0" xfId="21" applyFont="1" applyBorder="1">
      <alignment vertical="center"/>
    </xf>
    <xf numFmtId="0" fontId="79" fillId="0" borderId="0" xfId="21" applyFont="1" applyFill="1" applyBorder="1">
      <alignment vertical="center"/>
    </xf>
    <xf numFmtId="0" fontId="50" fillId="0" borderId="0" xfId="21" applyFont="1">
      <alignment vertical="center"/>
    </xf>
    <xf numFmtId="0" fontId="59" fillId="0" borderId="0" xfId="21">
      <alignment vertical="center"/>
    </xf>
    <xf numFmtId="0" fontId="24" fillId="0" borderId="0" xfId="4" applyNumberFormat="1" applyFont="1" applyBorder="1" applyAlignment="1">
      <alignment vertical="center"/>
    </xf>
    <xf numFmtId="0" fontId="70" fillId="0" borderId="0" xfId="21" applyFont="1" applyAlignment="1"/>
    <xf numFmtId="0" fontId="70" fillId="0" borderId="0" xfId="21" applyFont="1" applyAlignment="1">
      <alignment vertical="top"/>
    </xf>
    <xf numFmtId="226" fontId="16" fillId="0" borderId="33" xfId="0" applyNumberFormat="1" applyFont="1" applyBorder="1" applyAlignment="1">
      <alignment horizontal="center" vertical="center"/>
    </xf>
    <xf numFmtId="223" fontId="61" fillId="0" borderId="62" xfId="0" applyNumberFormat="1" applyFont="1" applyBorder="1" applyAlignment="1">
      <alignment horizontal="center" vertical="center" wrapText="1"/>
    </xf>
    <xf numFmtId="223" fontId="60" fillId="0" borderId="62" xfId="0" applyNumberFormat="1" applyFont="1" applyBorder="1" applyAlignment="1">
      <alignment horizontal="center" vertical="center" wrapText="1"/>
    </xf>
    <xf numFmtId="223" fontId="61" fillId="0" borderId="59" xfId="0" applyNumberFormat="1" applyFont="1" applyBorder="1" applyAlignment="1">
      <alignment horizontal="center" vertical="center" wrapText="1"/>
    </xf>
    <xf numFmtId="223" fontId="60" fillId="0" borderId="59" xfId="0" applyNumberFormat="1" applyFont="1" applyBorder="1" applyAlignment="1">
      <alignment horizontal="center" vertical="center" wrapText="1"/>
    </xf>
    <xf numFmtId="223" fontId="60" fillId="0" borderId="93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/>
    </xf>
    <xf numFmtId="207" fontId="48" fillId="0" borderId="0" xfId="5" applyNumberFormat="1" applyFont="1" applyBorder="1" applyAlignment="1">
      <alignment horizontal="center" vertical="center"/>
    </xf>
    <xf numFmtId="206" fontId="48" fillId="0" borderId="0" xfId="5" applyNumberFormat="1" applyFont="1" applyBorder="1" applyAlignment="1">
      <alignment horizontal="center" vertical="center"/>
    </xf>
    <xf numFmtId="186" fontId="16" fillId="0" borderId="0" xfId="0" applyNumberFormat="1" applyFont="1" applyBorder="1" applyAlignment="1">
      <alignment vertical="center"/>
    </xf>
    <xf numFmtId="0" fontId="63" fillId="0" borderId="0" xfId="0" applyFont="1" applyBorder="1" applyAlignment="1">
      <alignment horizontal="left" vertical="center" shrinkToFit="1"/>
    </xf>
    <xf numFmtId="190" fontId="63" fillId="0" borderId="0" xfId="0" applyNumberFormat="1" applyFont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/>
    </xf>
    <xf numFmtId="186" fontId="16" fillId="0" borderId="0" xfId="0" applyNumberFormat="1" applyFont="1" applyBorder="1" applyAlignment="1">
      <alignment horizontal="center" vertical="center"/>
    </xf>
    <xf numFmtId="9" fontId="16" fillId="0" borderId="71" xfId="3" applyFont="1" applyBorder="1" applyAlignment="1">
      <alignment horizontal="right" vertical="center"/>
    </xf>
    <xf numFmtId="186" fontId="16" fillId="0" borderId="72" xfId="0" applyNumberFormat="1" applyFont="1" applyBorder="1" applyAlignment="1">
      <alignment horizontal="left" vertical="center"/>
    </xf>
    <xf numFmtId="9" fontId="16" fillId="0" borderId="47" xfId="3" applyFont="1" applyBorder="1" applyAlignment="1">
      <alignment horizontal="right" vertical="center"/>
    </xf>
    <xf numFmtId="186" fontId="16" fillId="0" borderId="2" xfId="0" applyNumberFormat="1" applyFont="1" applyBorder="1" applyAlignment="1">
      <alignment horizontal="left" vertical="center"/>
    </xf>
    <xf numFmtId="9" fontId="16" fillId="0" borderId="2" xfId="3" applyFont="1" applyBorder="1" applyAlignment="1">
      <alignment horizontal="right" vertical="center"/>
    </xf>
    <xf numFmtId="186" fontId="16" fillId="0" borderId="11" xfId="0" applyNumberFormat="1" applyFont="1" applyBorder="1" applyAlignment="1">
      <alignment horizontal="left" vertical="center"/>
    </xf>
    <xf numFmtId="0" fontId="80" fillId="0" borderId="22" xfId="21" applyFont="1" applyBorder="1" applyAlignment="1">
      <alignment vertical="center" wrapText="1"/>
    </xf>
    <xf numFmtId="0" fontId="80" fillId="0" borderId="0" xfId="21" applyFont="1" applyBorder="1" applyAlignment="1">
      <alignment vertical="center"/>
    </xf>
    <xf numFmtId="0" fontId="80" fillId="0" borderId="22" xfId="21" applyFont="1" applyBorder="1" applyAlignment="1">
      <alignment vertical="center"/>
    </xf>
    <xf numFmtId="185" fontId="70" fillId="12" borderId="0" xfId="0" applyNumberFormat="1" applyFont="1" applyFill="1" applyBorder="1" applyAlignment="1">
      <alignment horizontal="center" vertical="center"/>
    </xf>
    <xf numFmtId="0" fontId="78" fillId="0" borderId="0" xfId="0" applyFont="1" applyBorder="1" applyAlignment="1">
      <alignment horizontal="left" vertical="center"/>
    </xf>
    <xf numFmtId="0" fontId="76" fillId="0" borderId="0" xfId="21" applyFont="1" applyAlignment="1">
      <alignment horizontal="centerContinuous" vertical="center"/>
    </xf>
    <xf numFmtId="41" fontId="50" fillId="6" borderId="0" xfId="4" applyFont="1" applyFill="1" applyBorder="1" applyAlignment="1">
      <alignment horizontal="center" vertical="center" shrinkToFit="1"/>
    </xf>
    <xf numFmtId="41" fontId="50" fillId="6" borderId="0" xfId="4" quotePrefix="1" applyFont="1" applyFill="1" applyBorder="1" applyAlignment="1">
      <alignment horizontal="center" vertical="center" shrinkToFit="1"/>
    </xf>
    <xf numFmtId="41" fontId="50" fillId="0" borderId="0" xfId="4" applyFont="1" applyBorder="1" applyAlignment="1">
      <alignment horizontal="center" vertical="center" shrinkToFit="1"/>
    </xf>
    <xf numFmtId="0" fontId="0" fillId="0" borderId="0" xfId="0" applyFont="1" applyAlignment="1">
      <alignment vertical="center"/>
    </xf>
    <xf numFmtId="0" fontId="85" fillId="0" borderId="0" xfId="0" quotePrefix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61" fillId="6" borderId="69" xfId="0" applyFont="1" applyFill="1" applyBorder="1" applyAlignment="1">
      <alignment horizontal="justify" vertical="center" wrapText="1"/>
    </xf>
    <xf numFmtId="0" fontId="61" fillId="6" borderId="64" xfId="0" applyFont="1" applyFill="1" applyBorder="1" applyAlignment="1">
      <alignment horizontal="justify" vertical="center" wrapText="1"/>
    </xf>
    <xf numFmtId="0" fontId="61" fillId="6" borderId="66" xfId="0" applyFont="1" applyFill="1" applyBorder="1" applyAlignment="1">
      <alignment horizontal="justify" vertical="center" wrapText="1"/>
    </xf>
    <xf numFmtId="0" fontId="24" fillId="0" borderId="0" xfId="4" applyNumberFormat="1" applyFont="1" applyFill="1" applyBorder="1" applyAlignment="1">
      <alignment horizontal="center" vertical="center"/>
    </xf>
    <xf numFmtId="0" fontId="68" fillId="0" borderId="0" xfId="21" applyFont="1" applyFill="1" applyBorder="1">
      <alignment vertical="center"/>
    </xf>
    <xf numFmtId="0" fontId="59" fillId="0" borderId="0" xfId="21" applyFill="1" applyBorder="1">
      <alignment vertical="center"/>
    </xf>
    <xf numFmtId="0" fontId="68" fillId="0" borderId="0" xfId="21" applyFont="1" applyFill="1" applyBorder="1" applyAlignment="1">
      <alignment vertical="center"/>
    </xf>
    <xf numFmtId="207" fontId="71" fillId="0" borderId="0" xfId="21" applyNumberFormat="1" applyFont="1" applyFill="1" applyBorder="1" applyAlignment="1">
      <alignment vertical="center"/>
    </xf>
    <xf numFmtId="0" fontId="17" fillId="0" borderId="0" xfId="0" quotePrefix="1" applyFont="1" applyBorder="1" applyAlignment="1">
      <alignment horizontal="center" vertical="center"/>
    </xf>
    <xf numFmtId="41" fontId="51" fillId="0" borderId="0" xfId="4" applyFont="1" applyBorder="1" applyAlignment="1">
      <alignment horizontal="center" vertical="center"/>
    </xf>
    <xf numFmtId="209" fontId="53" fillId="0" borderId="0" xfId="4" applyNumberFormat="1" applyFont="1" applyBorder="1" applyAlignment="1">
      <alignment horizontal="center" vertical="center" shrinkToFit="1"/>
    </xf>
    <xf numFmtId="0" fontId="17" fillId="0" borderId="0" xfId="0" quotePrefix="1" applyFont="1" applyAlignment="1">
      <alignment horizontal="left" vertical="center"/>
    </xf>
    <xf numFmtId="9" fontId="25" fillId="0" borderId="0" xfId="4" applyNumberFormat="1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6" fillId="0" borderId="0" xfId="4" quotePrefix="1" applyNumberFormat="1" applyFont="1" applyAlignment="1">
      <alignment horizontal="left" vertical="center"/>
    </xf>
    <xf numFmtId="0" fontId="0" fillId="0" borderId="0" xfId="0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26" fillId="0" borderId="0" xfId="4" applyNumberFormat="1" applyFont="1" applyAlignment="1">
      <alignment vertical="center"/>
    </xf>
    <xf numFmtId="0" fontId="16" fillId="0" borderId="0" xfId="8" applyFont="1" applyAlignment="1">
      <alignment horizontal="center" vertical="center"/>
    </xf>
    <xf numFmtId="193" fontId="16" fillId="0" borderId="0" xfId="0" applyNumberFormat="1" applyFont="1" applyAlignment="1">
      <alignment vertical="center"/>
    </xf>
    <xf numFmtId="0" fontId="23" fillId="0" borderId="0" xfId="4" quotePrefix="1" applyNumberFormat="1" applyFont="1" applyAlignment="1">
      <alignment horizontal="left" vertical="center"/>
    </xf>
    <xf numFmtId="0" fontId="16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185" fontId="0" fillId="0" borderId="0" xfId="0" applyNumberFormat="1">
      <alignment vertical="center"/>
    </xf>
    <xf numFmtId="185" fontId="60" fillId="0" borderId="75" xfId="0" applyNumberFormat="1" applyFont="1" applyBorder="1" applyAlignment="1">
      <alignment horizontal="center" vertical="center" wrapText="1"/>
    </xf>
    <xf numFmtId="185" fontId="60" fillId="0" borderId="69" xfId="0" applyNumberFormat="1" applyFont="1" applyBorder="1" applyAlignment="1">
      <alignment horizontal="center" vertical="center" wrapText="1"/>
    </xf>
    <xf numFmtId="41" fontId="25" fillId="0" borderId="0" xfId="4" applyFont="1" applyAlignment="1">
      <alignment vertical="center"/>
    </xf>
    <xf numFmtId="41" fontId="26" fillId="0" borderId="0" xfId="4" applyFont="1" applyAlignment="1">
      <alignment vertical="center"/>
    </xf>
    <xf numFmtId="41" fontId="26" fillId="0" borderId="0" xfId="4" applyFont="1" applyAlignment="1">
      <alignment horizontal="center" vertical="center"/>
    </xf>
    <xf numFmtId="0" fontId="26" fillId="0" borderId="0" xfId="4" applyNumberFormat="1" applyFont="1" applyAlignment="1">
      <alignment horizontal="left" vertical="center"/>
    </xf>
    <xf numFmtId="0" fontId="26" fillId="0" borderId="0" xfId="4" quotePrefix="1" applyNumberFormat="1" applyFont="1" applyAlignment="1">
      <alignment horizontal="right" vertical="center"/>
    </xf>
    <xf numFmtId="0" fontId="26" fillId="0" borderId="0" xfId="4" applyNumberFormat="1" applyFont="1" applyAlignment="1">
      <alignment horizontal="center" vertical="center"/>
    </xf>
    <xf numFmtId="0" fontId="70" fillId="13" borderId="110" xfId="21" applyFont="1" applyFill="1" applyBorder="1" applyAlignment="1">
      <alignment horizontal="center"/>
    </xf>
    <xf numFmtId="0" fontId="70" fillId="13" borderId="40" xfId="21" applyFont="1" applyFill="1" applyBorder="1" applyAlignment="1">
      <alignment horizontal="center" vertical="top"/>
    </xf>
    <xf numFmtId="0" fontId="79" fillId="13" borderId="16" xfId="21" applyFont="1" applyFill="1" applyBorder="1" applyAlignment="1">
      <alignment horizontal="center" vertical="center"/>
    </xf>
    <xf numFmtId="0" fontId="61" fillId="15" borderId="62" xfId="0" applyFont="1" applyFill="1" applyBorder="1" applyAlignment="1">
      <alignment horizontal="center" vertical="center" wrapText="1"/>
    </xf>
    <xf numFmtId="223" fontId="62" fillId="15" borderId="62" xfId="0" applyNumberFormat="1" applyFont="1" applyFill="1" applyBorder="1" applyAlignment="1">
      <alignment horizontal="right" vertical="center" wrapText="1" indent="1"/>
    </xf>
    <xf numFmtId="223" fontId="60" fillId="15" borderId="62" xfId="0" applyNumberFormat="1" applyFont="1" applyFill="1" applyBorder="1" applyAlignment="1">
      <alignment horizontal="center" vertical="center" wrapText="1"/>
    </xf>
    <xf numFmtId="223" fontId="61" fillId="15" borderId="62" xfId="0" applyNumberFormat="1" applyFont="1" applyFill="1" applyBorder="1" applyAlignment="1">
      <alignment horizontal="center" vertical="center" wrapText="1"/>
    </xf>
    <xf numFmtId="0" fontId="61" fillId="15" borderId="59" xfId="0" applyFont="1" applyFill="1" applyBorder="1" applyAlignment="1">
      <alignment horizontal="center" vertical="center" wrapText="1"/>
    </xf>
    <xf numFmtId="223" fontId="62" fillId="15" borderId="59" xfId="0" applyNumberFormat="1" applyFont="1" applyFill="1" applyBorder="1" applyAlignment="1">
      <alignment horizontal="right" vertical="center" wrapText="1" indent="1"/>
    </xf>
    <xf numFmtId="223" fontId="61" fillId="15" borderId="59" xfId="0" applyNumberFormat="1" applyFont="1" applyFill="1" applyBorder="1" applyAlignment="1">
      <alignment horizontal="center" vertical="center" wrapText="1"/>
    </xf>
    <xf numFmtId="223" fontId="60" fillId="15" borderId="59" xfId="0" applyNumberFormat="1" applyFont="1" applyFill="1" applyBorder="1" applyAlignment="1">
      <alignment horizontal="center" vertical="center" wrapText="1"/>
    </xf>
    <xf numFmtId="0" fontId="61" fillId="14" borderId="60" xfId="0" applyFont="1" applyFill="1" applyBorder="1" applyAlignment="1">
      <alignment horizontal="center" vertical="center" wrapText="1"/>
    </xf>
    <xf numFmtId="185" fontId="61" fillId="14" borderId="113" xfId="0" applyNumberFormat="1" applyFont="1" applyFill="1" applyBorder="1" applyAlignment="1">
      <alignment horizontal="center" vertical="center" wrapText="1"/>
    </xf>
    <xf numFmtId="185" fontId="61" fillId="14" borderId="114" xfId="0" applyNumberFormat="1" applyFont="1" applyFill="1" applyBorder="1" applyAlignment="1">
      <alignment horizontal="center" vertical="center" wrapText="1"/>
    </xf>
    <xf numFmtId="186" fontId="49" fillId="17" borderId="0" xfId="8" applyNumberFormat="1" applyFont="1" applyFill="1" applyAlignment="1">
      <alignment horizontal="right" vertical="center"/>
    </xf>
    <xf numFmtId="0" fontId="17" fillId="0" borderId="0" xfId="0" quotePrefix="1" applyFont="1" applyFill="1" applyAlignment="1">
      <alignment horizontal="left" vertical="center"/>
    </xf>
    <xf numFmtId="0" fontId="70" fillId="14" borderId="34" xfId="21" applyFont="1" applyFill="1" applyBorder="1" applyAlignment="1">
      <alignment horizontal="center" vertical="center"/>
    </xf>
    <xf numFmtId="41" fontId="26" fillId="0" borderId="0" xfId="4" applyFont="1" applyAlignment="1">
      <alignment vertical="center"/>
    </xf>
    <xf numFmtId="41" fontId="26" fillId="0" borderId="0" xfId="4" applyFont="1" applyAlignment="1">
      <alignment horizontal="center" vertical="center"/>
    </xf>
    <xf numFmtId="0" fontId="25" fillId="0" borderId="3" xfId="4" applyNumberFormat="1" applyFont="1" applyBorder="1" applyAlignment="1">
      <alignment horizontal="center" vertical="center"/>
    </xf>
    <xf numFmtId="234" fontId="26" fillId="0" borderId="0" xfId="4" applyNumberFormat="1" applyFont="1" applyAlignment="1">
      <alignment horizontal="center" vertical="center"/>
    </xf>
    <xf numFmtId="0" fontId="24" fillId="0" borderId="0" xfId="4" applyNumberFormat="1" applyFont="1" applyAlignment="1">
      <alignment horizontal="center" vertical="center"/>
    </xf>
    <xf numFmtId="9" fontId="23" fillId="0" borderId="0" xfId="3" applyFont="1" applyAlignment="1">
      <alignment vertical="center"/>
    </xf>
    <xf numFmtId="0" fontId="85" fillId="0" borderId="0" xfId="4" applyNumberFormat="1" applyFont="1" applyFill="1" applyAlignment="1">
      <alignment vertical="center"/>
    </xf>
    <xf numFmtId="41" fontId="16" fillId="0" borderId="0" xfId="4" applyFont="1" applyFill="1" applyAlignment="1">
      <alignment horizontal="left" vertical="center"/>
    </xf>
    <xf numFmtId="0" fontId="25" fillId="0" borderId="0" xfId="4" applyNumberFormat="1" applyFont="1" applyAlignment="1">
      <alignment horizontal="right" vertical="center"/>
    </xf>
    <xf numFmtId="41" fontId="89" fillId="4" borderId="0" xfId="4" applyFont="1" applyFill="1" applyBorder="1" applyAlignment="1">
      <alignment vertical="center"/>
    </xf>
    <xf numFmtId="0" fontId="17" fillId="0" borderId="0" xfId="4" quotePrefix="1" applyNumberFormat="1" applyFont="1" applyAlignment="1">
      <alignment horizontal="left" vertical="center"/>
    </xf>
    <xf numFmtId="0" fontId="90" fillId="0" borderId="0" xfId="4" applyNumberFormat="1" applyFont="1" applyAlignment="1">
      <alignment horizontal="right" vertical="center"/>
    </xf>
    <xf numFmtId="0" fontId="90" fillId="0" borderId="3" xfId="4" applyNumberFormat="1" applyFont="1" applyBorder="1" applyAlignment="1">
      <alignment horizontal="center" vertical="center"/>
    </xf>
    <xf numFmtId="0" fontId="57" fillId="0" borderId="0" xfId="20" quotePrefix="1" applyNumberFormat="1" applyAlignment="1">
      <alignment vertical="center"/>
    </xf>
    <xf numFmtId="0" fontId="57" fillId="0" borderId="0" xfId="20" applyNumberFormat="1" applyAlignment="1">
      <alignment vertical="center"/>
    </xf>
    <xf numFmtId="0" fontId="49" fillId="0" borderId="0" xfId="4" applyNumberFormat="1" applyFont="1" applyAlignment="1">
      <alignment vertical="center"/>
    </xf>
    <xf numFmtId="0" fontId="59" fillId="0" borderId="0" xfId="21">
      <alignment vertical="center"/>
    </xf>
    <xf numFmtId="0" fontId="73" fillId="0" borderId="0" xfId="21" applyFont="1" applyAlignment="1">
      <alignment horizontal="center" vertical="center"/>
    </xf>
    <xf numFmtId="0" fontId="79" fillId="0" borderId="0" xfId="21" applyFont="1">
      <alignment vertical="center"/>
    </xf>
    <xf numFmtId="200" fontId="73" fillId="0" borderId="0" xfId="21" applyNumberFormat="1" applyFont="1" applyFill="1" applyBorder="1" applyAlignment="1">
      <alignment horizontal="center" vertical="center"/>
    </xf>
    <xf numFmtId="0" fontId="80" fillId="0" borderId="0" xfId="21" applyFont="1" applyBorder="1" applyAlignment="1">
      <alignment vertical="center"/>
    </xf>
    <xf numFmtId="0" fontId="80" fillId="0" borderId="22" xfId="21" applyFont="1" applyBorder="1" applyAlignment="1">
      <alignment vertical="center"/>
    </xf>
    <xf numFmtId="0" fontId="73" fillId="0" borderId="0" xfId="21" applyFont="1" applyBorder="1" applyAlignment="1">
      <alignment horizontal="center" vertical="center"/>
    </xf>
    <xf numFmtId="0" fontId="67" fillId="0" borderId="0" xfId="21" applyFont="1" applyAlignment="1">
      <alignment horizontal="center" vertical="center"/>
    </xf>
    <xf numFmtId="0" fontId="91" fillId="0" borderId="0" xfId="21" applyFont="1" applyAlignment="1">
      <alignment horizontal="center" vertical="center"/>
    </xf>
    <xf numFmtId="0" fontId="91" fillId="0" borderId="0" xfId="21" applyFont="1" applyBorder="1" applyAlignment="1">
      <alignment horizontal="center" vertical="center"/>
    </xf>
    <xf numFmtId="0" fontId="73" fillId="0" borderId="0" xfId="21" applyFont="1" applyBorder="1" applyAlignment="1">
      <alignment vertical="center"/>
    </xf>
    <xf numFmtId="0" fontId="67" fillId="0" borderId="0" xfId="21" applyFont="1" applyAlignment="1"/>
    <xf numFmtId="0" fontId="67" fillId="0" borderId="0" xfId="21" applyFont="1" applyAlignment="1">
      <alignment vertical="top"/>
    </xf>
    <xf numFmtId="0" fontId="67" fillId="0" borderId="0" xfId="21" applyFont="1" applyBorder="1" applyAlignment="1">
      <alignment horizontal="center" vertical="center"/>
    </xf>
    <xf numFmtId="0" fontId="18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1" fillId="15" borderId="69" xfId="0" applyFont="1" applyFill="1" applyBorder="1" applyAlignment="1">
      <alignment horizontal="justify" vertical="center" wrapText="1"/>
    </xf>
    <xf numFmtId="0" fontId="61" fillId="15" borderId="64" xfId="0" applyFont="1" applyFill="1" applyBorder="1" applyAlignment="1">
      <alignment horizontal="justify" vertical="center" wrapText="1"/>
    </xf>
    <xf numFmtId="0" fontId="61" fillId="15" borderId="66" xfId="0" applyFont="1" applyFill="1" applyBorder="1" applyAlignment="1">
      <alignment horizontal="justify" vertical="center" wrapText="1"/>
    </xf>
    <xf numFmtId="0" fontId="61" fillId="0" borderId="59" xfId="0" applyFont="1" applyBorder="1" applyAlignment="1">
      <alignment horizontal="center" vertical="center" wrapText="1"/>
    </xf>
    <xf numFmtId="0" fontId="61" fillId="0" borderId="61" xfId="0" applyFont="1" applyBorder="1" applyAlignment="1">
      <alignment horizontal="center" vertical="center" wrapText="1"/>
    </xf>
    <xf numFmtId="0" fontId="61" fillId="0" borderId="61" xfId="0" applyFont="1" applyBorder="1" applyAlignment="1">
      <alignment horizontal="justify" vertical="center" wrapText="1"/>
    </xf>
    <xf numFmtId="0" fontId="61" fillId="0" borderId="60" xfId="0" applyFont="1" applyBorder="1" applyAlignment="1">
      <alignment horizontal="center" vertical="center" wrapText="1"/>
    </xf>
    <xf numFmtId="223" fontId="61" fillId="0" borderId="61" xfId="0" applyNumberFormat="1" applyFont="1" applyBorder="1" applyAlignment="1">
      <alignment horizontal="center" vertical="center" wrapText="1"/>
    </xf>
    <xf numFmtId="223" fontId="60" fillId="0" borderId="61" xfId="0" applyNumberFormat="1" applyFont="1" applyBorder="1" applyAlignment="1">
      <alignment horizontal="center" vertical="center" wrapText="1"/>
    </xf>
    <xf numFmtId="185" fontId="60" fillId="0" borderId="114" xfId="0" applyNumberFormat="1" applyFont="1" applyBorder="1" applyAlignment="1">
      <alignment horizontal="center" vertical="center" wrapText="1"/>
    </xf>
    <xf numFmtId="0" fontId="61" fillId="15" borderId="3" xfId="0" applyFont="1" applyFill="1" applyBorder="1" applyAlignment="1">
      <alignment horizontal="center" vertical="center" wrapText="1"/>
    </xf>
    <xf numFmtId="223" fontId="62" fillId="15" borderId="3" xfId="0" applyNumberFormat="1" applyFont="1" applyFill="1" applyBorder="1" applyAlignment="1">
      <alignment horizontal="right" vertical="center" wrapText="1" indent="1"/>
    </xf>
    <xf numFmtId="223" fontId="60" fillId="15" borderId="3" xfId="0" applyNumberFormat="1" applyFont="1" applyFill="1" applyBorder="1" applyAlignment="1">
      <alignment horizontal="center" vertical="center" wrapText="1"/>
    </xf>
    <xf numFmtId="185" fontId="16" fillId="0" borderId="0" xfId="0" applyNumberFormat="1" applyFont="1" applyAlignment="1">
      <alignment horizontal="right" vertical="center"/>
    </xf>
    <xf numFmtId="0" fontId="94" fillId="0" borderId="0" xfId="0" quotePrefix="1" applyFont="1" applyAlignment="1">
      <alignment horizontal="left" vertical="center"/>
    </xf>
    <xf numFmtId="0" fontId="88" fillId="0" borderId="0" xfId="0" quotePrefix="1" applyFont="1" applyAlignment="1">
      <alignment horizontal="left" vertical="center"/>
    </xf>
    <xf numFmtId="0" fontId="95" fillId="0" borderId="0" xfId="0" quotePrefix="1" applyFont="1" applyAlignment="1">
      <alignment horizontal="left" vertical="center"/>
    </xf>
    <xf numFmtId="224" fontId="17" fillId="0" borderId="0" xfId="0" applyNumberFormat="1" applyFont="1" applyBorder="1" applyAlignment="1">
      <alignment vertical="center"/>
    </xf>
    <xf numFmtId="239" fontId="17" fillId="0" borderId="0" xfId="3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111" xfId="8" applyFont="1" applyBorder="1" applyAlignment="1">
      <alignment horizontal="center" vertical="center"/>
    </xf>
    <xf numFmtId="201" fontId="16" fillId="0" borderId="0" xfId="0" applyNumberFormat="1" applyFont="1" applyAlignment="1">
      <alignment vertical="center"/>
    </xf>
    <xf numFmtId="0" fontId="16" fillId="0" borderId="0" xfId="8" applyFont="1" applyBorder="1" applyAlignment="1">
      <alignment horizontal="center" vertical="center"/>
    </xf>
    <xf numFmtId="185" fontId="16" fillId="0" borderId="0" xfId="0" applyNumberFormat="1" applyFont="1" applyBorder="1" applyAlignment="1">
      <alignment horizontal="right" vertical="center"/>
    </xf>
    <xf numFmtId="185" fontId="16" fillId="0" borderId="0" xfId="0" applyNumberFormat="1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left" vertical="center"/>
    </xf>
    <xf numFmtId="0" fontId="16" fillId="0" borderId="0" xfId="8" applyFont="1" applyBorder="1" applyAlignment="1">
      <alignment vertical="center"/>
    </xf>
    <xf numFmtId="0" fontId="52" fillId="0" borderId="0" xfId="0" applyFont="1" applyBorder="1" applyAlignment="1">
      <alignment horizontal="center" vertical="center" wrapText="1"/>
    </xf>
    <xf numFmtId="0" fontId="96" fillId="0" borderId="0" xfId="0" applyFont="1" applyBorder="1" applyAlignment="1">
      <alignment horizontal="center" vertical="center" wrapText="1"/>
    </xf>
    <xf numFmtId="3" fontId="96" fillId="0" borderId="0" xfId="0" applyNumberFormat="1" applyFont="1" applyBorder="1" applyAlignment="1">
      <alignment horizontal="center" vertical="center" wrapText="1"/>
    </xf>
    <xf numFmtId="235" fontId="16" fillId="0" borderId="0" xfId="4" applyNumberFormat="1" applyFont="1" applyBorder="1" applyAlignment="1">
      <alignment horizontal="center" vertical="center"/>
    </xf>
    <xf numFmtId="0" fontId="19" fillId="0" borderId="125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5" fillId="0" borderId="3" xfId="4" applyNumberFormat="1" applyFont="1" applyBorder="1" applyAlignment="1">
      <alignment horizontal="center" vertical="center"/>
    </xf>
    <xf numFmtId="0" fontId="26" fillId="0" borderId="0" xfId="4" quotePrefix="1" applyNumberFormat="1" applyFont="1" applyAlignment="1">
      <alignment horizontal="right" vertical="center"/>
    </xf>
    <xf numFmtId="41" fontId="26" fillId="0" borderId="0" xfId="4" applyFont="1" applyAlignment="1">
      <alignment vertical="center"/>
    </xf>
    <xf numFmtId="201" fontId="86" fillId="17" borderId="0" xfId="21" applyNumberFormat="1" applyFont="1" applyFill="1" applyBorder="1" applyAlignment="1">
      <alignment horizontal="center" vertical="center"/>
    </xf>
    <xf numFmtId="196" fontId="16" fillId="0" borderId="0" xfId="4" applyNumberFormat="1" applyFont="1" applyAlignment="1">
      <alignment vertical="center"/>
    </xf>
    <xf numFmtId="213" fontId="26" fillId="0" borderId="0" xfId="4" applyNumberFormat="1" applyFont="1" applyAlignment="1">
      <alignment vertical="center"/>
    </xf>
    <xf numFmtId="215" fontId="26" fillId="0" borderId="0" xfId="4" applyNumberFormat="1" applyFont="1" applyAlignment="1">
      <alignment vertical="center"/>
    </xf>
    <xf numFmtId="0" fontId="25" fillId="0" borderId="8" xfId="4" applyNumberFormat="1" applyFont="1" applyBorder="1" applyAlignment="1">
      <alignment horizontal="center" vertical="center"/>
    </xf>
    <xf numFmtId="0" fontId="25" fillId="0" borderId="16" xfId="4" applyNumberFormat="1" applyFont="1" applyBorder="1" applyAlignment="1">
      <alignment horizontal="center" vertical="center"/>
    </xf>
    <xf numFmtId="0" fontId="25" fillId="0" borderId="102" xfId="4" quotePrefix="1" applyNumberFormat="1" applyFont="1" applyBorder="1" applyAlignment="1">
      <alignment horizontal="center" vertical="center"/>
    </xf>
    <xf numFmtId="0" fontId="86" fillId="17" borderId="0" xfId="21" applyFont="1" applyFill="1" applyBorder="1" applyAlignment="1">
      <alignment vertical="center"/>
    </xf>
    <xf numFmtId="0" fontId="71" fillId="17" borderId="0" xfId="21" quotePrefix="1" applyFont="1" applyFill="1" applyBorder="1" applyAlignment="1">
      <alignment horizontal="left" vertical="center"/>
    </xf>
    <xf numFmtId="0" fontId="91" fillId="0" borderId="0" xfId="21" applyFont="1" applyAlignment="1">
      <alignment vertical="center"/>
    </xf>
    <xf numFmtId="0" fontId="73" fillId="0" borderId="0" xfId="21" applyFont="1" applyFill="1" applyBorder="1" applyAlignment="1">
      <alignment horizontal="center" vertical="center"/>
    </xf>
    <xf numFmtId="0" fontId="73" fillId="0" borderId="0" xfId="21" applyFont="1" applyAlignment="1">
      <alignment vertical="center"/>
    </xf>
    <xf numFmtId="0" fontId="67" fillId="0" borderId="0" xfId="21" applyFont="1" applyAlignment="1">
      <alignment vertical="center"/>
    </xf>
    <xf numFmtId="0" fontId="91" fillId="0" borderId="0" xfId="21" applyFont="1" applyBorder="1" applyAlignment="1">
      <alignment vertical="center"/>
    </xf>
    <xf numFmtId="0" fontId="78" fillId="0" borderId="0" xfId="0" applyFont="1" applyBorder="1" applyAlignment="1">
      <alignment horizontal="center" vertical="center"/>
    </xf>
    <xf numFmtId="0" fontId="78" fillId="0" borderId="0" xfId="0" applyFont="1" applyBorder="1" applyAlignment="1">
      <alignment vertical="center"/>
    </xf>
    <xf numFmtId="0" fontId="68" fillId="0" borderId="0" xfId="21" applyFont="1" applyAlignment="1">
      <alignment vertical="center"/>
    </xf>
    <xf numFmtId="0" fontId="59" fillId="0" borderId="0" xfId="21" applyFont="1" applyAlignment="1">
      <alignment vertical="center"/>
    </xf>
    <xf numFmtId="0" fontId="59" fillId="0" borderId="0" xfId="21" applyAlignment="1">
      <alignment vertical="center"/>
    </xf>
    <xf numFmtId="0" fontId="70" fillId="0" borderId="0" xfId="21" applyFont="1" applyAlignment="1">
      <alignment vertical="center"/>
    </xf>
    <xf numFmtId="0" fontId="79" fillId="0" borderId="0" xfId="21" applyFont="1" applyAlignment="1">
      <alignment vertical="center"/>
    </xf>
    <xf numFmtId="41" fontId="25" fillId="0" borderId="0" xfId="4" applyFont="1" applyAlignment="1">
      <alignment vertical="center"/>
    </xf>
    <xf numFmtId="41" fontId="26" fillId="0" borderId="0" xfId="4" applyFont="1" applyAlignment="1">
      <alignment horizontal="center" vertical="center"/>
    </xf>
    <xf numFmtId="197" fontId="26" fillId="0" borderId="0" xfId="4" applyNumberFormat="1" applyFont="1" applyAlignment="1">
      <alignment horizontal="center" vertical="center"/>
    </xf>
    <xf numFmtId="9" fontId="16" fillId="0" borderId="0" xfId="3" applyFont="1" applyFill="1" applyAlignment="1">
      <alignment horizontal="center" vertical="center"/>
    </xf>
    <xf numFmtId="0" fontId="25" fillId="0" borderId="0" xfId="4" applyNumberFormat="1" applyFont="1" applyAlignment="1">
      <alignment horizontal="center" vertical="center"/>
    </xf>
    <xf numFmtId="0" fontId="61" fillId="14" borderId="79" xfId="0" applyFont="1" applyFill="1" applyBorder="1" applyAlignment="1">
      <alignment horizontal="center" vertical="center" wrapText="1"/>
    </xf>
    <xf numFmtId="0" fontId="25" fillId="0" borderId="3" xfId="4" applyNumberFormat="1" applyFont="1" applyBorder="1" applyAlignment="1">
      <alignment horizontal="center" vertical="center"/>
    </xf>
    <xf numFmtId="0" fontId="69" fillId="0" borderId="0" xfId="21" applyFont="1" applyAlignment="1">
      <alignment vertical="center"/>
    </xf>
    <xf numFmtId="0" fontId="65" fillId="0" borderId="0" xfId="21" quotePrefix="1" applyFont="1" applyAlignment="1">
      <alignment horizontal="left" vertical="center"/>
    </xf>
    <xf numFmtId="0" fontId="69" fillId="0" borderId="0" xfId="21" quotePrefix="1" applyFont="1" applyBorder="1" applyAlignment="1">
      <alignment horizontal="left" vertical="center"/>
    </xf>
    <xf numFmtId="0" fontId="70" fillId="0" borderId="11" xfId="21" quotePrefix="1" applyFont="1" applyFill="1" applyBorder="1" applyAlignment="1">
      <alignment horizontal="center" vertical="center" wrapText="1"/>
    </xf>
    <xf numFmtId="0" fontId="70" fillId="0" borderId="43" xfId="21" quotePrefix="1" applyFont="1" applyFill="1" applyBorder="1" applyAlignment="1">
      <alignment horizontal="center" vertical="center" wrapText="1"/>
    </xf>
    <xf numFmtId="0" fontId="68" fillId="0" borderId="0" xfId="21" quotePrefix="1" applyFont="1" applyAlignment="1">
      <alignment horizontal="left" vertical="center"/>
    </xf>
    <xf numFmtId="201" fontId="54" fillId="4" borderId="24" xfId="0" applyNumberFormat="1" applyFont="1" applyFill="1" applyBorder="1" applyAlignment="1">
      <alignment horizontal="center" vertical="center"/>
    </xf>
    <xf numFmtId="229" fontId="61" fillId="15" borderId="75" xfId="0" applyNumberFormat="1" applyFont="1" applyFill="1" applyBorder="1" applyAlignment="1">
      <alignment horizontal="center" vertical="center" wrapText="1"/>
    </xf>
    <xf numFmtId="229" fontId="60" fillId="15" borderId="75" xfId="0" applyNumberFormat="1" applyFont="1" applyFill="1" applyBorder="1" applyAlignment="1">
      <alignment horizontal="center" vertical="center" wrapText="1"/>
    </xf>
    <xf numFmtId="229" fontId="61" fillId="0" borderId="75" xfId="0" applyNumberFormat="1" applyFont="1" applyBorder="1" applyAlignment="1">
      <alignment horizontal="center" vertical="center" wrapText="1"/>
    </xf>
    <xf numFmtId="229" fontId="60" fillId="0" borderId="75" xfId="0" applyNumberFormat="1" applyFont="1" applyBorder="1" applyAlignment="1">
      <alignment horizontal="center" vertical="center" wrapText="1"/>
    </xf>
    <xf numFmtId="229" fontId="60" fillId="0" borderId="70" xfId="0" applyNumberFormat="1" applyFont="1" applyBorder="1" applyAlignment="1">
      <alignment horizontal="center" vertical="center" wrapText="1"/>
    </xf>
    <xf numFmtId="229" fontId="61" fillId="0" borderId="69" xfId="0" applyNumberFormat="1" applyFont="1" applyBorder="1" applyAlignment="1">
      <alignment horizontal="center" vertical="center" wrapText="1"/>
    </xf>
    <xf numFmtId="229" fontId="61" fillId="15" borderId="69" xfId="0" applyNumberFormat="1" applyFont="1" applyFill="1" applyBorder="1" applyAlignment="1">
      <alignment horizontal="center" vertical="center" wrapText="1"/>
    </xf>
    <xf numFmtId="229" fontId="60" fillId="0" borderId="69" xfId="0" applyNumberFormat="1" applyFont="1" applyBorder="1" applyAlignment="1">
      <alignment horizontal="center" vertical="center" wrapText="1"/>
    </xf>
    <xf numFmtId="229" fontId="60" fillId="15" borderId="69" xfId="0" applyNumberFormat="1" applyFont="1" applyFill="1" applyBorder="1" applyAlignment="1">
      <alignment horizontal="center" vertical="center" wrapText="1"/>
    </xf>
    <xf numFmtId="229" fontId="61" fillId="15" borderId="47" xfId="0" applyNumberFormat="1" applyFont="1" applyFill="1" applyBorder="1" applyAlignment="1">
      <alignment horizontal="center" vertical="center" wrapText="1"/>
    </xf>
    <xf numFmtId="200" fontId="63" fillId="0" borderId="33" xfId="4" applyNumberFormat="1" applyFont="1" applyBorder="1" applyAlignment="1">
      <alignment horizontal="center" vertical="center"/>
    </xf>
    <xf numFmtId="200" fontId="63" fillId="0" borderId="2" xfId="4" applyNumberFormat="1" applyFont="1" applyBorder="1" applyAlignment="1">
      <alignment horizontal="center" vertical="center"/>
    </xf>
    <xf numFmtId="200" fontId="63" fillId="15" borderId="2" xfId="4" applyNumberFormat="1" applyFont="1" applyFill="1" applyBorder="1" applyAlignment="1">
      <alignment horizontal="center" vertical="center"/>
    </xf>
    <xf numFmtId="201" fontId="63" fillId="0" borderId="2" xfId="4" applyNumberFormat="1" applyFont="1" applyBorder="1" applyAlignment="1">
      <alignment horizontal="center" vertical="center"/>
    </xf>
    <xf numFmtId="201" fontId="63" fillId="15" borderId="2" xfId="4" applyNumberFormat="1" applyFont="1" applyFill="1" applyBorder="1" applyAlignment="1">
      <alignment horizontal="center" vertical="center"/>
    </xf>
    <xf numFmtId="200" fontId="63" fillId="15" borderId="125" xfId="4" applyNumberFormat="1" applyFont="1" applyFill="1" applyBorder="1" applyAlignment="1">
      <alignment horizontal="center" vertical="center"/>
    </xf>
    <xf numFmtId="177" fontId="63" fillId="0" borderId="37" xfId="4" applyNumberFormat="1" applyFont="1" applyBorder="1" applyAlignment="1">
      <alignment horizontal="right" vertical="center"/>
    </xf>
    <xf numFmtId="0" fontId="63" fillId="0" borderId="13" xfId="0" applyFont="1" applyBorder="1">
      <alignment vertical="center"/>
    </xf>
    <xf numFmtId="177" fontId="63" fillId="0" borderId="13" xfId="0" applyNumberFormat="1" applyFont="1" applyBorder="1">
      <alignment vertical="center"/>
    </xf>
    <xf numFmtId="177" fontId="63" fillId="15" borderId="37" xfId="4" applyNumberFormat="1" applyFont="1" applyFill="1" applyBorder="1" applyAlignment="1">
      <alignment horizontal="right" vertical="center"/>
    </xf>
    <xf numFmtId="0" fontId="63" fillId="15" borderId="13" xfId="0" applyFont="1" applyFill="1" applyBorder="1">
      <alignment vertical="center"/>
    </xf>
    <xf numFmtId="177" fontId="63" fillId="15" borderId="13" xfId="0" applyNumberFormat="1" applyFont="1" applyFill="1" applyBorder="1">
      <alignment vertical="center"/>
    </xf>
    <xf numFmtId="200" fontId="63" fillId="0" borderId="125" xfId="4" applyNumberFormat="1" applyFont="1" applyBorder="1" applyAlignment="1">
      <alignment horizontal="center" vertical="center"/>
    </xf>
    <xf numFmtId="177" fontId="63" fillId="0" borderId="112" xfId="4" applyNumberFormat="1" applyFont="1" applyBorder="1" applyAlignment="1">
      <alignment horizontal="right" vertical="center"/>
    </xf>
    <xf numFmtId="177" fontId="63" fillId="0" borderId="9" xfId="0" applyNumberFormat="1" applyFont="1" applyBorder="1">
      <alignment vertical="center"/>
    </xf>
    <xf numFmtId="0" fontId="64" fillId="14" borderId="93" xfId="0" applyFont="1" applyFill="1" applyBorder="1" applyAlignment="1">
      <alignment horizontal="center" vertical="center" wrapText="1"/>
    </xf>
    <xf numFmtId="185" fontId="61" fillId="14" borderId="131" xfId="0" applyNumberFormat="1" applyFont="1" applyFill="1" applyBorder="1" applyAlignment="1">
      <alignment horizontal="center" vertical="center" wrapText="1"/>
    </xf>
    <xf numFmtId="0" fontId="61" fillId="14" borderId="93" xfId="0" applyFont="1" applyFill="1" applyBorder="1" applyAlignment="1">
      <alignment horizontal="center" vertical="center" wrapText="1"/>
    </xf>
    <xf numFmtId="0" fontId="63" fillId="0" borderId="36" xfId="0" applyFont="1" applyBorder="1">
      <alignment vertical="center"/>
    </xf>
    <xf numFmtId="177" fontId="63" fillId="0" borderId="35" xfId="4" applyNumberFormat="1" applyFont="1" applyBorder="1" applyAlignment="1">
      <alignment horizontal="right" vertical="center"/>
    </xf>
    <xf numFmtId="0" fontId="63" fillId="14" borderId="39" xfId="0" applyFont="1" applyFill="1" applyBorder="1" applyAlignment="1">
      <alignment horizontal="center" vertical="center" wrapText="1"/>
    </xf>
    <xf numFmtId="0" fontId="63" fillId="14" borderId="133" xfId="0" applyFont="1" applyFill="1" applyBorder="1" applyAlignment="1">
      <alignment horizontal="center" vertical="center" wrapText="1"/>
    </xf>
    <xf numFmtId="0" fontId="63" fillId="14" borderId="38" xfId="0" quotePrefix="1" applyFont="1" applyFill="1" applyBorder="1" applyAlignment="1">
      <alignment horizontal="center" vertical="center" wrapText="1"/>
    </xf>
    <xf numFmtId="0" fontId="26" fillId="0" borderId="0" xfId="4" quotePrefix="1" applyNumberFormat="1" applyFont="1" applyAlignment="1">
      <alignment horizontal="distributed" vertical="center"/>
    </xf>
    <xf numFmtId="190" fontId="8" fillId="4" borderId="8" xfId="4" applyNumberFormat="1" applyFont="1" applyFill="1" applyBorder="1" applyAlignment="1">
      <alignment vertical="center"/>
    </xf>
    <xf numFmtId="190" fontId="8" fillId="4" borderId="8" xfId="3" applyNumberFormat="1" applyFont="1" applyFill="1" applyBorder="1" applyAlignment="1">
      <alignment vertical="center"/>
    </xf>
    <xf numFmtId="3" fontId="8" fillId="4" borderId="0" xfId="0" applyNumberFormat="1" applyFont="1" applyFill="1" applyAlignment="1"/>
    <xf numFmtId="2" fontId="87" fillId="17" borderId="123" xfId="0" applyNumberFormat="1" applyFont="1" applyFill="1" applyBorder="1" applyAlignment="1">
      <alignment horizontal="center" vertical="center" wrapText="1"/>
    </xf>
    <xf numFmtId="2" fontId="87" fillId="17" borderId="124" xfId="0" applyNumberFormat="1" applyFont="1" applyFill="1" applyBorder="1" applyAlignment="1">
      <alignment horizontal="center" vertical="center" wrapText="1"/>
    </xf>
    <xf numFmtId="2" fontId="87" fillId="17" borderId="31" xfId="0" applyNumberFormat="1" applyFont="1" applyFill="1" applyBorder="1" applyAlignment="1">
      <alignment horizontal="center" vertical="center" wrapText="1"/>
    </xf>
    <xf numFmtId="0" fontId="26" fillId="0" borderId="0" xfId="4" quotePrefix="1" applyNumberFormat="1" applyFont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8" fillId="0" borderId="0" xfId="83">
      <alignment vertical="center"/>
    </xf>
    <xf numFmtId="0" fontId="4" fillId="0" borderId="0" xfId="84">
      <alignment vertical="center"/>
    </xf>
    <xf numFmtId="0" fontId="0" fillId="4" borderId="3" xfId="0" applyFont="1" applyFill="1" applyBorder="1" applyAlignment="1">
      <alignment horizontal="center" vertical="center"/>
    </xf>
    <xf numFmtId="0" fontId="17" fillId="0" borderId="125" xfId="0" quotePrefix="1" applyFont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194" fontId="17" fillId="0" borderId="125" xfId="0" applyNumberFormat="1" applyFont="1" applyBorder="1" applyAlignment="1">
      <alignment horizontal="center" vertical="center"/>
    </xf>
    <xf numFmtId="0" fontId="16" fillId="0" borderId="125" xfId="0" applyFont="1" applyBorder="1" applyAlignment="1">
      <alignment vertical="center"/>
    </xf>
    <xf numFmtId="190" fontId="16" fillId="0" borderId="125" xfId="0" applyNumberFormat="1" applyFont="1" applyBorder="1" applyAlignment="1">
      <alignment vertical="center"/>
    </xf>
    <xf numFmtId="0" fontId="17" fillId="0" borderId="125" xfId="0" applyFont="1" applyBorder="1">
      <alignment vertical="center"/>
    </xf>
    <xf numFmtId="0" fontId="25" fillId="0" borderId="3" xfId="4" applyNumberFormat="1" applyFont="1" applyBorder="1" applyAlignment="1">
      <alignment horizontal="center" vertical="center"/>
    </xf>
    <xf numFmtId="0" fontId="17" fillId="0" borderId="125" xfId="0" applyFont="1" applyBorder="1" applyAlignment="1">
      <alignment vertical="center"/>
    </xf>
    <xf numFmtId="0" fontId="19" fillId="0" borderId="125" xfId="0" applyFont="1" applyBorder="1" applyAlignment="1">
      <alignment horizontal="right" vertical="center"/>
    </xf>
    <xf numFmtId="0" fontId="17" fillId="0" borderId="125" xfId="0" applyFont="1" applyBorder="1" applyAlignment="1">
      <alignment horizontal="right" vertical="center"/>
    </xf>
    <xf numFmtId="0" fontId="25" fillId="0" borderId="0" xfId="4" applyNumberFormat="1" applyFont="1" applyAlignment="1">
      <alignment horizontal="center" vertical="center"/>
    </xf>
    <xf numFmtId="0" fontId="155" fillId="51" borderId="0" xfId="35" applyFont="1" applyFill="1" applyAlignment="1">
      <alignment horizontal="center" vertical="center"/>
    </xf>
    <xf numFmtId="0" fontId="59" fillId="0" borderId="0" xfId="35">
      <alignment vertical="center"/>
    </xf>
    <xf numFmtId="41" fontId="26" fillId="0" borderId="0" xfId="4" applyFont="1" applyAlignment="1">
      <alignment vertical="center"/>
    </xf>
    <xf numFmtId="0" fontId="156" fillId="0" borderId="0" xfId="365" applyFont="1" applyAlignment="1">
      <alignment horizontal="left" vertical="center"/>
    </xf>
    <xf numFmtId="0" fontId="157" fillId="0" borderId="0" xfId="365" applyFont="1" applyAlignment="1">
      <alignment horizontal="center" vertical="center"/>
    </xf>
    <xf numFmtId="0" fontId="158" fillId="0" borderId="0" xfId="365" applyFont="1" applyAlignment="1">
      <alignment horizontal="center" vertical="center"/>
    </xf>
    <xf numFmtId="0" fontId="158" fillId="0" borderId="0" xfId="365" applyFont="1" applyAlignment="1"/>
    <xf numFmtId="0" fontId="6" fillId="0" borderId="0" xfId="365" applyFont="1" applyAlignment="1">
      <alignment vertical="center"/>
    </xf>
    <xf numFmtId="0" fontId="8" fillId="0" borderId="0" xfId="365" applyFont="1" applyAlignment="1">
      <alignment vertical="center"/>
    </xf>
    <xf numFmtId="0" fontId="8" fillId="0" borderId="0" xfId="365" applyFont="1" applyAlignment="1">
      <alignment horizontal="right" vertical="center"/>
    </xf>
    <xf numFmtId="0" fontId="17" fillId="0" borderId="0" xfId="365" applyFont="1" applyAlignment="1">
      <alignment vertical="center"/>
    </xf>
    <xf numFmtId="0" fontId="16" fillId="0" borderId="0" xfId="365" applyFont="1" applyAlignment="1">
      <alignment vertical="center"/>
    </xf>
    <xf numFmtId="0" fontId="16" fillId="0" borderId="0" xfId="365" applyFont="1" applyAlignment="1">
      <alignment horizontal="distributed" vertical="center"/>
    </xf>
    <xf numFmtId="0" fontId="16" fillId="0" borderId="0" xfId="365" applyFont="1" applyAlignment="1">
      <alignment horizontal="center" vertical="center"/>
    </xf>
    <xf numFmtId="277" fontId="16" fillId="0" borderId="0" xfId="365" applyNumberFormat="1" applyFont="1" applyFill="1" applyAlignment="1">
      <alignment horizontal="right" vertical="center"/>
    </xf>
    <xf numFmtId="182" fontId="16" fillId="0" borderId="0" xfId="365" applyNumberFormat="1" applyFont="1" applyAlignment="1">
      <alignment horizontal="center" vertical="center"/>
    </xf>
    <xf numFmtId="0" fontId="16" fillId="0" borderId="0" xfId="365" quotePrefix="1" applyFont="1" applyAlignment="1">
      <alignment horizontal="center" vertical="center"/>
    </xf>
    <xf numFmtId="0" fontId="16" fillId="0" borderId="0" xfId="365" applyFont="1" applyAlignment="1">
      <alignment horizontal="right" vertical="center"/>
    </xf>
    <xf numFmtId="2" fontId="16" fillId="0" borderId="0" xfId="365" applyNumberFormat="1" applyFont="1" applyAlignment="1">
      <alignment vertical="center"/>
    </xf>
    <xf numFmtId="0" fontId="8" fillId="0" borderId="0" xfId="365" applyFont="1" applyAlignment="1">
      <alignment horizontal="distributed" vertical="center"/>
    </xf>
    <xf numFmtId="2" fontId="8" fillId="0" borderId="0" xfId="365" applyNumberFormat="1" applyFont="1" applyAlignment="1">
      <alignment vertical="center"/>
    </xf>
    <xf numFmtId="0" fontId="8" fillId="0" borderId="0" xfId="365" applyFont="1" applyAlignment="1">
      <alignment horizontal="center" vertical="center"/>
    </xf>
    <xf numFmtId="278" fontId="8" fillId="0" borderId="0" xfId="365" applyNumberFormat="1" applyFont="1" applyAlignment="1">
      <alignment horizontal="right" vertical="center"/>
    </xf>
    <xf numFmtId="0" fontId="8" fillId="0" borderId="0" xfId="8" applyFont="1">
      <alignment vertical="center"/>
    </xf>
    <xf numFmtId="0" fontId="16" fillId="0" borderId="0" xfId="365" applyFont="1" applyAlignment="1">
      <alignment horizontal="left" vertical="center"/>
    </xf>
    <xf numFmtId="183" fontId="16" fillId="0" borderId="0" xfId="365" applyNumberFormat="1" applyFont="1" applyAlignment="1">
      <alignment horizontal="left" vertical="center"/>
    </xf>
    <xf numFmtId="190" fontId="16" fillId="0" borderId="111" xfId="365" applyNumberFormat="1" applyFont="1" applyBorder="1" applyAlignment="1">
      <alignment horizontal="center" vertical="center"/>
    </xf>
    <xf numFmtId="183" fontId="16" fillId="0" borderId="111" xfId="365" quotePrefix="1" applyNumberFormat="1" applyFont="1" applyBorder="1" applyAlignment="1">
      <alignment horizontal="center" vertical="center"/>
    </xf>
    <xf numFmtId="278" fontId="16" fillId="0" borderId="0" xfId="365" applyNumberFormat="1" applyFont="1" applyAlignment="1">
      <alignment horizontal="left" vertical="center"/>
    </xf>
    <xf numFmtId="193" fontId="16" fillId="0" borderId="0" xfId="365" applyNumberFormat="1" applyFont="1" applyAlignment="1">
      <alignment horizontal="left" vertical="center"/>
    </xf>
    <xf numFmtId="186" fontId="16" fillId="0" borderId="0" xfId="365" applyNumberFormat="1" applyFont="1" applyAlignment="1">
      <alignment vertical="center"/>
    </xf>
    <xf numFmtId="0" fontId="8" fillId="0" borderId="0" xfId="365" applyNumberFormat="1" applyFont="1" applyAlignment="1">
      <alignment vertical="center"/>
    </xf>
    <xf numFmtId="0" fontId="17" fillId="0" borderId="0" xfId="365" applyFont="1" applyFill="1" applyAlignment="1">
      <alignment horizontal="center" vertical="center"/>
    </xf>
    <xf numFmtId="190" fontId="17" fillId="0" borderId="0" xfId="365" applyNumberFormat="1" applyFont="1" applyFill="1" applyAlignment="1">
      <alignment vertical="center"/>
    </xf>
    <xf numFmtId="0" fontId="17" fillId="0" borderId="0" xfId="365" applyFont="1" applyFill="1" applyAlignment="1">
      <alignment vertical="center"/>
    </xf>
    <xf numFmtId="280" fontId="16" fillId="0" borderId="0" xfId="365" applyNumberFormat="1" applyFont="1" applyAlignment="1">
      <alignment horizontal="center" vertical="center"/>
    </xf>
    <xf numFmtId="230" fontId="16" fillId="0" borderId="0" xfId="365" applyNumberFormat="1" applyFont="1" applyAlignment="1">
      <alignment vertical="center"/>
    </xf>
    <xf numFmtId="0" fontId="16" fillId="0" borderId="0" xfId="365" applyNumberFormat="1" applyFont="1" applyAlignment="1">
      <alignment horizontal="left" vertical="center"/>
    </xf>
    <xf numFmtId="0" fontId="17" fillId="0" borderId="0" xfId="365" applyNumberFormat="1" applyFont="1" applyAlignment="1">
      <alignment horizontal="center" vertical="center"/>
    </xf>
    <xf numFmtId="190" fontId="17" fillId="0" borderId="0" xfId="365" applyNumberFormat="1" applyFont="1" applyAlignment="1">
      <alignment horizontal="center" vertical="center"/>
    </xf>
    <xf numFmtId="0" fontId="17" fillId="0" borderId="0" xfId="365" applyNumberFormat="1" applyFont="1" applyAlignment="1">
      <alignment horizontal="left" vertical="center"/>
    </xf>
    <xf numFmtId="181" fontId="16" fillId="0" borderId="0" xfId="365" applyNumberFormat="1" applyFont="1" applyAlignment="1">
      <alignment vertical="center"/>
    </xf>
    <xf numFmtId="185" fontId="16" fillId="0" borderId="0" xfId="365" applyNumberFormat="1" applyFont="1" applyAlignment="1">
      <alignment horizontal="right" vertical="center"/>
    </xf>
    <xf numFmtId="0" fontId="159" fillId="0" borderId="0" xfId="365" applyFont="1" applyAlignment="1">
      <alignment horizontal="left" vertical="center"/>
    </xf>
    <xf numFmtId="0" fontId="8" fillId="0" borderId="0" xfId="365" quotePrefix="1" applyFont="1" applyAlignment="1">
      <alignment vertical="center"/>
    </xf>
    <xf numFmtId="0" fontId="16" fillId="0" borderId="0" xfId="365" quotePrefix="1" applyFont="1" applyAlignment="1">
      <alignment vertical="center"/>
    </xf>
    <xf numFmtId="0" fontId="158" fillId="0" borderId="0" xfId="365" applyFont="1" applyFill="1" applyAlignment="1">
      <alignment horizontal="center" vertical="center"/>
    </xf>
    <xf numFmtId="0" fontId="16" fillId="0" borderId="0" xfId="365" applyFont="1" applyBorder="1" applyAlignment="1">
      <alignment vertical="center"/>
    </xf>
    <xf numFmtId="0" fontId="158" fillId="0" borderId="111" xfId="365" applyFont="1" applyFill="1" applyBorder="1" applyAlignment="1">
      <alignment vertical="center"/>
    </xf>
    <xf numFmtId="0" fontId="16" fillId="0" borderId="111" xfId="365" applyFont="1" applyBorder="1" applyAlignment="1">
      <alignment vertical="center"/>
    </xf>
    <xf numFmtId="193" fontId="16" fillId="0" borderId="111" xfId="365" applyNumberFormat="1" applyFont="1" applyBorder="1" applyAlignment="1">
      <alignment vertical="center"/>
    </xf>
    <xf numFmtId="0" fontId="16" fillId="0" borderId="111" xfId="8" applyFont="1" applyBorder="1">
      <alignment vertical="center"/>
    </xf>
    <xf numFmtId="0" fontId="158" fillId="0" borderId="111" xfId="365" applyFont="1" applyBorder="1" applyAlignment="1"/>
    <xf numFmtId="0" fontId="16" fillId="0" borderId="0" xfId="8" applyFont="1" applyAlignment="1">
      <alignment vertical="center"/>
    </xf>
    <xf numFmtId="0" fontId="158" fillId="0" borderId="0" xfId="365" applyFont="1" applyFill="1" applyAlignment="1">
      <alignment vertical="center"/>
    </xf>
    <xf numFmtId="0" fontId="16" fillId="0" borderId="0" xfId="8" applyFont="1" applyAlignment="1">
      <alignment horizontal="distributed" vertical="center"/>
    </xf>
    <xf numFmtId="194" fontId="16" fillId="0" borderId="0" xfId="8" applyNumberFormat="1" applyFont="1" applyAlignment="1">
      <alignment horizontal="center" vertical="center"/>
    </xf>
    <xf numFmtId="191" fontId="16" fillId="0" borderId="0" xfId="365" applyNumberFormat="1" applyFont="1" applyAlignment="1">
      <alignment horizontal="right" vertical="center"/>
    </xf>
    <xf numFmtId="0" fontId="16" fillId="0" borderId="0" xfId="365" applyFont="1" applyBorder="1" applyAlignment="1">
      <alignment horizontal="center" vertical="center"/>
    </xf>
    <xf numFmtId="0" fontId="17" fillId="0" borderId="0" xfId="365" applyFont="1" applyFill="1" applyBorder="1" applyAlignment="1">
      <alignment horizontal="center" vertical="center"/>
    </xf>
    <xf numFmtId="41" fontId="25" fillId="0" borderId="0" xfId="4" applyFont="1" applyAlignment="1">
      <alignment vertical="center"/>
    </xf>
    <xf numFmtId="0" fontId="25" fillId="0" borderId="0" xfId="4" applyNumberFormat="1" applyFont="1" applyAlignment="1">
      <alignment horizontal="center" vertical="center"/>
    </xf>
    <xf numFmtId="0" fontId="186" fillId="0" borderId="0" xfId="364" quotePrefix="1" applyNumberFormat="1" applyFont="1" applyAlignment="1">
      <alignment vertical="center"/>
    </xf>
    <xf numFmtId="0" fontId="16" fillId="0" borderId="0" xfId="8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58" fillId="0" borderId="0" xfId="365" applyFont="1" applyAlignment="1">
      <alignment horizontal="center" vertical="center"/>
    </xf>
    <xf numFmtId="0" fontId="16" fillId="0" borderId="0" xfId="365" applyFont="1" applyAlignment="1">
      <alignment vertical="center"/>
    </xf>
    <xf numFmtId="0" fontId="17" fillId="0" borderId="0" xfId="0" applyFont="1" applyBorder="1" applyAlignment="1">
      <alignment vertical="center"/>
    </xf>
    <xf numFmtId="0" fontId="16" fillId="0" borderId="0" xfId="365" applyFont="1" applyBorder="1" applyAlignment="1">
      <alignment vertical="center"/>
    </xf>
    <xf numFmtId="0" fontId="158" fillId="0" borderId="111" xfId="365" applyFont="1" applyFill="1" applyBorder="1" applyAlignment="1">
      <alignment horizontal="center" vertical="center"/>
    </xf>
    <xf numFmtId="292" fontId="16" fillId="0" borderId="111" xfId="365" applyNumberFormat="1" applyFont="1" applyBorder="1" applyAlignment="1">
      <alignment vertical="center"/>
    </xf>
    <xf numFmtId="0" fontId="158" fillId="0" borderId="0" xfId="365" applyFont="1" applyFill="1" applyBorder="1" applyAlignment="1">
      <alignment vertical="center"/>
    </xf>
    <xf numFmtId="193" fontId="16" fillId="0" borderId="0" xfId="365" applyNumberFormat="1" applyFont="1" applyBorder="1" applyAlignment="1">
      <alignment vertical="center"/>
    </xf>
    <xf numFmtId="292" fontId="16" fillId="0" borderId="0" xfId="365" applyNumberFormat="1" applyFont="1" applyBorder="1" applyAlignment="1">
      <alignment vertical="center"/>
    </xf>
    <xf numFmtId="0" fontId="158" fillId="0" borderId="0" xfId="365" applyFont="1" applyFill="1" applyBorder="1" applyAlignment="1">
      <alignment horizontal="center" vertical="center"/>
    </xf>
    <xf numFmtId="0" fontId="16" fillId="0" borderId="0" xfId="8" applyFont="1" applyBorder="1">
      <alignment vertical="center"/>
    </xf>
    <xf numFmtId="0" fontId="158" fillId="0" borderId="0" xfId="365" applyFont="1" applyBorder="1" applyAlignment="1"/>
    <xf numFmtId="0" fontId="16" fillId="0" borderId="0" xfId="365" applyFont="1" applyBorder="1" applyAlignment="1">
      <alignment vertical="center"/>
    </xf>
    <xf numFmtId="0" fontId="16" fillId="0" borderId="0" xfId="365" applyNumberFormat="1" applyFont="1" applyAlignment="1">
      <alignment horizontal="left" vertical="center"/>
    </xf>
    <xf numFmtId="0" fontId="16" fillId="0" borderId="0" xfId="365" applyFont="1" applyAlignment="1">
      <alignment horizontal="center" vertical="center"/>
    </xf>
    <xf numFmtId="0" fontId="16" fillId="0" borderId="0" xfId="365" applyFont="1" applyAlignment="1">
      <alignment vertical="center"/>
    </xf>
    <xf numFmtId="0" fontId="158" fillId="0" borderId="0" xfId="365" applyFont="1" applyFill="1" applyBorder="1" applyAlignment="1">
      <alignment horizontal="center" vertical="center"/>
    </xf>
    <xf numFmtId="0" fontId="16" fillId="0" borderId="0" xfId="365" applyFont="1" applyBorder="1" applyAlignment="1">
      <alignment horizontal="center" vertical="center"/>
    </xf>
    <xf numFmtId="0" fontId="158" fillId="0" borderId="111" xfId="365" applyFont="1" applyFill="1" applyBorder="1" applyAlignment="1">
      <alignment horizontal="center" vertical="center"/>
    </xf>
    <xf numFmtId="0" fontId="16" fillId="0" borderId="111" xfId="365" applyFont="1" applyBorder="1" applyAlignment="1">
      <alignment horizontal="center" vertical="center"/>
    </xf>
    <xf numFmtId="0" fontId="158" fillId="0" borderId="0" xfId="365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8" fillId="0" borderId="0" xfId="83" applyAlignment="1">
      <alignment vertical="center"/>
    </xf>
    <xf numFmtId="0" fontId="192" fillId="0" borderId="182" xfId="3142" applyFont="1" applyBorder="1" applyAlignment="1">
      <alignment horizontal="center" vertical="center" shrinkToFit="1"/>
    </xf>
    <xf numFmtId="0" fontId="60" fillId="0" borderId="183" xfId="3142" applyFont="1" applyBorder="1" applyAlignment="1">
      <alignment horizontal="center" vertical="center" wrapText="1"/>
    </xf>
    <xf numFmtId="0" fontId="60" fillId="55" borderId="186" xfId="3142" applyFont="1" applyFill="1" applyBorder="1" applyAlignment="1">
      <alignment horizontal="center" vertical="center" wrapText="1"/>
    </xf>
    <xf numFmtId="0" fontId="60" fillId="55" borderId="187" xfId="3142" applyFont="1" applyFill="1" applyBorder="1" applyAlignment="1">
      <alignment horizontal="center" vertical="center" wrapText="1"/>
    </xf>
    <xf numFmtId="0" fontId="60" fillId="0" borderId="186" xfId="3142" applyFont="1" applyFill="1" applyBorder="1" applyAlignment="1">
      <alignment horizontal="center" vertical="center" wrapText="1"/>
    </xf>
    <xf numFmtId="0" fontId="60" fillId="0" borderId="187" xfId="3142" applyFont="1" applyFill="1" applyBorder="1" applyAlignment="1">
      <alignment horizontal="center" vertical="center" wrapText="1"/>
    </xf>
    <xf numFmtId="0" fontId="60" fillId="0" borderId="189" xfId="3142" applyFont="1" applyFill="1" applyBorder="1" applyAlignment="1">
      <alignment horizontal="center" vertical="center" wrapText="1"/>
    </xf>
    <xf numFmtId="0" fontId="192" fillId="0" borderId="190" xfId="3142" applyFont="1" applyFill="1" applyBorder="1" applyAlignment="1">
      <alignment horizontal="center" vertical="center" shrinkToFit="1"/>
    </xf>
    <xf numFmtId="0" fontId="60" fillId="0" borderId="191" xfId="3142" applyFont="1" applyFill="1" applyBorder="1" applyAlignment="1">
      <alignment horizontal="center" vertical="center" wrapText="1"/>
    </xf>
    <xf numFmtId="0" fontId="60" fillId="0" borderId="192" xfId="3142" applyFont="1" applyFill="1" applyBorder="1" applyAlignment="1">
      <alignment horizontal="center" vertical="center" wrapText="1"/>
    </xf>
    <xf numFmtId="0" fontId="60" fillId="0" borderId="196" xfId="3142" applyFont="1" applyBorder="1" applyAlignment="1">
      <alignment horizontal="center" vertical="center" shrinkToFit="1"/>
    </xf>
    <xf numFmtId="0" fontId="60" fillId="0" borderId="202" xfId="3142" applyFont="1" applyBorder="1" applyAlignment="1">
      <alignment horizontal="center" vertical="center" wrapText="1"/>
    </xf>
    <xf numFmtId="0" fontId="191" fillId="54" borderId="205" xfId="3142" applyFont="1" applyFill="1" applyBorder="1" applyAlignment="1">
      <alignment horizontal="center" vertical="center" wrapText="1"/>
    </xf>
    <xf numFmtId="0" fontId="191" fillId="54" borderId="206" xfId="3142" applyFont="1" applyFill="1" applyBorder="1" applyAlignment="1">
      <alignment horizontal="center" vertical="center" wrapText="1"/>
    </xf>
    <xf numFmtId="0" fontId="60" fillId="0" borderId="208" xfId="3142" applyFont="1" applyBorder="1" applyAlignment="1">
      <alignment horizontal="center" vertical="center" wrapText="1"/>
    </xf>
    <xf numFmtId="0" fontId="60" fillId="55" borderId="209" xfId="3142" applyFont="1" applyFill="1" applyBorder="1" applyAlignment="1">
      <alignment horizontal="center" vertical="center" wrapText="1"/>
    </xf>
    <xf numFmtId="0" fontId="60" fillId="0" borderId="209" xfId="3142" applyFont="1" applyFill="1" applyBorder="1" applyAlignment="1">
      <alignment horizontal="center" vertical="center" wrapText="1"/>
    </xf>
    <xf numFmtId="0" fontId="60" fillId="0" borderId="210" xfId="3142" applyFont="1" applyFill="1" applyBorder="1" applyAlignment="1">
      <alignment horizontal="center" vertical="center" wrapText="1"/>
    </xf>
    <xf numFmtId="0" fontId="60" fillId="0" borderId="211" xfId="3142" applyFont="1" applyFill="1" applyBorder="1" applyAlignment="1">
      <alignment horizontal="center" vertical="center" wrapText="1"/>
    </xf>
    <xf numFmtId="0" fontId="60" fillId="0" borderId="212" xfId="3142" applyFont="1" applyBorder="1" applyAlignment="1">
      <alignment horizontal="center" vertical="center" wrapText="1"/>
    </xf>
    <xf numFmtId="0" fontId="60" fillId="0" borderId="207" xfId="3142" applyFont="1" applyBorder="1" applyAlignment="1">
      <alignment horizontal="center" vertical="center" wrapText="1"/>
    </xf>
    <xf numFmtId="0" fontId="60" fillId="0" borderId="214" xfId="3142" applyFont="1" applyBorder="1" applyAlignment="1">
      <alignment horizontal="center" vertical="center" wrapText="1"/>
    </xf>
    <xf numFmtId="0" fontId="60" fillId="0" borderId="68" xfId="3142" applyFont="1" applyFill="1" applyBorder="1" applyAlignment="1">
      <alignment horizontal="center" vertical="center" wrapText="1"/>
    </xf>
    <xf numFmtId="0" fontId="60" fillId="0" borderId="66" xfId="3142" applyFont="1" applyFill="1" applyBorder="1" applyAlignment="1">
      <alignment horizontal="center" vertical="center" wrapText="1"/>
    </xf>
    <xf numFmtId="0" fontId="60" fillId="0" borderId="122" xfId="3142" applyFont="1" applyFill="1" applyBorder="1" applyAlignment="1">
      <alignment horizontal="center" vertical="center" wrapText="1"/>
    </xf>
    <xf numFmtId="280" fontId="16" fillId="0" borderId="111" xfId="365" applyNumberFormat="1" applyFont="1" applyBorder="1" applyAlignment="1">
      <alignment horizontal="center" vertical="center"/>
    </xf>
    <xf numFmtId="230" fontId="16" fillId="0" borderId="111" xfId="365" applyNumberFormat="1" applyFont="1" applyBorder="1" applyAlignment="1">
      <alignment vertical="center"/>
    </xf>
    <xf numFmtId="0" fontId="16" fillId="0" borderId="111" xfId="365" applyNumberFormat="1" applyFont="1" applyBorder="1" applyAlignment="1">
      <alignment horizontal="left" vertical="center"/>
    </xf>
    <xf numFmtId="185" fontId="16" fillId="0" borderId="0" xfId="365" applyNumberFormat="1" applyFont="1" applyAlignment="1">
      <alignment horizontal="center" vertical="center"/>
    </xf>
    <xf numFmtId="185" fontId="16" fillId="0" borderId="111" xfId="365" applyNumberFormat="1" applyFont="1" applyBorder="1" applyAlignment="1">
      <alignment horizontal="center" vertical="center"/>
    </xf>
    <xf numFmtId="0" fontId="16" fillId="0" borderId="111" xfId="8" applyFont="1" applyBorder="1" applyAlignment="1">
      <alignment horizontal="distributed" vertical="center"/>
    </xf>
    <xf numFmtId="185" fontId="16" fillId="0" borderId="111" xfId="365" applyNumberFormat="1" applyFont="1" applyBorder="1" applyAlignment="1">
      <alignment vertical="center"/>
    </xf>
    <xf numFmtId="293" fontId="16" fillId="0" borderId="0" xfId="365" applyNumberFormat="1" applyFont="1" applyAlignment="1">
      <alignment horizontal="center" vertical="center"/>
    </xf>
    <xf numFmtId="293" fontId="16" fillId="0" borderId="111" xfId="365" applyNumberFormat="1" applyFont="1" applyBorder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91" fillId="54" borderId="177" xfId="3142" applyFont="1" applyFill="1" applyBorder="1" applyAlignment="1">
      <alignment horizontal="center" vertical="center" wrapText="1"/>
    </xf>
    <xf numFmtId="223" fontId="63" fillId="0" borderId="0" xfId="0" applyNumberFormat="1" applyFont="1">
      <alignment vertical="center"/>
    </xf>
    <xf numFmtId="186" fontId="16" fillId="0" borderId="0" xfId="0" applyNumberFormat="1" applyFont="1" applyBorder="1" applyAlignment="1">
      <alignment horizontal="left" vertical="center"/>
    </xf>
    <xf numFmtId="186" fontId="16" fillId="0" borderId="111" xfId="0" applyNumberFormat="1" applyFont="1" applyBorder="1" applyAlignment="1">
      <alignment horizontal="left" vertical="center"/>
    </xf>
    <xf numFmtId="9" fontId="16" fillId="0" borderId="0" xfId="3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9" fontId="16" fillId="0" borderId="111" xfId="3" applyFont="1" applyBorder="1" applyAlignment="1">
      <alignment horizontal="right" vertical="center"/>
    </xf>
    <xf numFmtId="0" fontId="60" fillId="0" borderId="216" xfId="3142" applyFont="1" applyBorder="1" applyAlignment="1">
      <alignment horizontal="center" vertical="center" wrapText="1"/>
    </xf>
    <xf numFmtId="0" fontId="60" fillId="55" borderId="217" xfId="3142" applyFont="1" applyFill="1" applyBorder="1" applyAlignment="1">
      <alignment horizontal="center" vertical="center" wrapText="1"/>
    </xf>
    <xf numFmtId="0" fontId="60" fillId="0" borderId="218" xfId="3142" applyFont="1" applyFill="1" applyBorder="1" applyAlignment="1">
      <alignment horizontal="center" vertical="center" wrapText="1"/>
    </xf>
    <xf numFmtId="0" fontId="60" fillId="0" borderId="219" xfId="3142" applyFont="1" applyFill="1" applyBorder="1" applyAlignment="1">
      <alignment horizontal="center" vertical="center" wrapText="1"/>
    </xf>
    <xf numFmtId="0" fontId="60" fillId="0" borderId="217" xfId="3142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224" fontId="17" fillId="0" borderId="0" xfId="0" quotePrefix="1" applyNumberFormat="1" applyFont="1" applyAlignment="1">
      <alignment horizontal="right" vertical="center" shrinkToFit="1"/>
    </xf>
    <xf numFmtId="235" fontId="16" fillId="0" borderId="0" xfId="4" applyNumberFormat="1" applyFont="1" applyFill="1" applyBorder="1" applyAlignment="1">
      <alignment horizontal="center" vertical="center"/>
    </xf>
    <xf numFmtId="0" fontId="49" fillId="17" borderId="0" xfId="8" applyFont="1" applyFill="1" applyAlignment="1">
      <alignment vertical="center"/>
    </xf>
    <xf numFmtId="41" fontId="16" fillId="0" borderId="0" xfId="4" applyFont="1" applyAlignment="1">
      <alignment vertical="center"/>
    </xf>
    <xf numFmtId="10" fontId="72" fillId="17" borderId="0" xfId="21" quotePrefix="1" applyNumberFormat="1" applyFont="1" applyFill="1" applyBorder="1" applyAlignment="1">
      <alignment horizontal="left" vertical="center"/>
    </xf>
    <xf numFmtId="176" fontId="8" fillId="4" borderId="0" xfId="0" applyNumberFormat="1" applyFont="1" applyFill="1" applyBorder="1" applyAlignment="1">
      <alignment horizontal="right" vertical="center"/>
    </xf>
    <xf numFmtId="224" fontId="16" fillId="0" borderId="0" xfId="0" applyNumberFormat="1" applyFont="1" applyBorder="1" applyAlignment="1">
      <alignment horizontal="right" vertical="center"/>
    </xf>
    <xf numFmtId="0" fontId="16" fillId="0" borderId="0" xfId="0" quotePrefix="1" applyFont="1" applyAlignment="1">
      <alignment horizontal="right" vertical="center"/>
    </xf>
    <xf numFmtId="9" fontId="52" fillId="0" borderId="0" xfId="0" applyNumberFormat="1" applyFont="1" applyBorder="1" applyAlignment="1">
      <alignment horizontal="center" vertical="center" shrinkToFit="1"/>
    </xf>
    <xf numFmtId="0" fontId="52" fillId="0" borderId="0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95" fillId="0" borderId="0" xfId="0" applyFont="1" applyBorder="1" applyAlignment="1">
      <alignment horizontal="center" vertical="center"/>
    </xf>
    <xf numFmtId="0" fontId="0" fillId="4" borderId="11" xfId="0" quotePrefix="1" applyFont="1" applyFill="1" applyBorder="1" applyAlignment="1">
      <alignment horizontal="left" vertical="center" indent="1"/>
    </xf>
    <xf numFmtId="0" fontId="6" fillId="4" borderId="10" xfId="0" quotePrefix="1" applyNumberFormat="1" applyFont="1" applyFill="1" applyBorder="1" applyAlignment="1">
      <alignment vertical="center"/>
    </xf>
    <xf numFmtId="0" fontId="16" fillId="0" borderId="0" xfId="83" applyFont="1">
      <alignment vertical="center"/>
    </xf>
    <xf numFmtId="2" fontId="58" fillId="17" borderId="144" xfId="0" applyNumberFormat="1" applyFont="1" applyFill="1" applyBorder="1" applyAlignment="1">
      <alignment horizontal="center" vertical="center"/>
    </xf>
    <xf numFmtId="2" fontId="58" fillId="17" borderId="145" xfId="0" applyNumberFormat="1" applyFont="1" applyFill="1" applyBorder="1" applyAlignment="1">
      <alignment horizontal="center" vertical="center"/>
    </xf>
    <xf numFmtId="0" fontId="197" fillId="0" borderId="0" xfId="21" quotePrefix="1" applyFont="1" applyFill="1" applyBorder="1" applyAlignment="1">
      <alignment horizontal="left" vertical="center"/>
    </xf>
    <xf numFmtId="0" fontId="198" fillId="0" borderId="0" xfId="21" applyFont="1" applyFill="1" applyBorder="1" applyAlignment="1">
      <alignment vertical="center"/>
    </xf>
    <xf numFmtId="0" fontId="199" fillId="0" borderId="0" xfId="21" applyFont="1">
      <alignment vertical="center"/>
    </xf>
    <xf numFmtId="0" fontId="197" fillId="0" borderId="0" xfId="21" applyFont="1" applyFill="1" applyBorder="1" applyAlignment="1">
      <alignment vertical="center"/>
    </xf>
    <xf numFmtId="0" fontId="200" fillId="0" borderId="0" xfId="21" applyFont="1">
      <alignment vertical="center"/>
    </xf>
    <xf numFmtId="0" fontId="202" fillId="0" borderId="0" xfId="21" applyFont="1" applyAlignment="1">
      <alignment vertical="center"/>
    </xf>
    <xf numFmtId="0" fontId="46" fillId="0" borderId="0" xfId="81" applyFont="1">
      <alignment vertical="center"/>
    </xf>
    <xf numFmtId="0" fontId="196" fillId="0" borderId="62" xfId="81" quotePrefix="1" applyFont="1" applyBorder="1" applyAlignment="1">
      <alignment horizontal="center" vertical="center" wrapText="1"/>
    </xf>
    <xf numFmtId="0" fontId="196" fillId="0" borderId="62" xfId="81" applyFont="1" applyBorder="1" applyAlignment="1">
      <alignment horizontal="center" vertical="center" wrapText="1"/>
    </xf>
    <xf numFmtId="0" fontId="46" fillId="49" borderId="62" xfId="81" applyFont="1" applyFill="1" applyBorder="1" applyAlignment="1">
      <alignment horizontal="center" vertical="center" wrapText="1"/>
    </xf>
    <xf numFmtId="4" fontId="46" fillId="49" borderId="62" xfId="83" applyNumberFormat="1" applyFont="1" applyFill="1" applyBorder="1" applyAlignment="1">
      <alignment horizontal="center" vertical="center" wrapText="1"/>
    </xf>
    <xf numFmtId="185" fontId="46" fillId="49" borderId="62" xfId="83" applyNumberFormat="1" applyFont="1" applyFill="1" applyBorder="1" applyAlignment="1">
      <alignment horizontal="center" vertical="center" wrapText="1"/>
    </xf>
    <xf numFmtId="0" fontId="46" fillId="0" borderId="62" xfId="81" applyFont="1" applyBorder="1" applyAlignment="1">
      <alignment horizontal="center" vertical="center" wrapText="1"/>
    </xf>
    <xf numFmtId="0" fontId="46" fillId="0" borderId="62" xfId="0" applyFont="1" applyBorder="1" applyAlignment="1">
      <alignment horizontal="center" vertical="center" wrapText="1"/>
    </xf>
    <xf numFmtId="0" fontId="49" fillId="0" borderId="62" xfId="81" applyFont="1" applyFill="1" applyBorder="1" applyAlignment="1">
      <alignment horizontal="center" vertical="center" wrapText="1"/>
    </xf>
    <xf numFmtId="0" fontId="17" fillId="17" borderId="143" xfId="81" quotePrefix="1" applyFont="1" applyFill="1" applyBorder="1" applyAlignment="1">
      <alignment horizontal="center" vertical="center" wrapText="1"/>
    </xf>
    <xf numFmtId="0" fontId="16" fillId="0" borderId="0" xfId="83" quotePrefix="1" applyFont="1" applyAlignment="1">
      <alignment horizontal="right" vertical="center"/>
    </xf>
    <xf numFmtId="181" fontId="203" fillId="0" borderId="0" xfId="0" applyNumberFormat="1" applyFont="1" applyAlignment="1">
      <alignment vertical="center"/>
    </xf>
    <xf numFmtId="228" fontId="204" fillId="10" borderId="32" xfId="0" applyNumberFormat="1" applyFont="1" applyFill="1" applyBorder="1" applyAlignment="1">
      <alignment vertical="center"/>
    </xf>
    <xf numFmtId="228" fontId="204" fillId="10" borderId="129" xfId="0" applyNumberFormat="1" applyFont="1" applyFill="1" applyBorder="1" applyAlignment="1">
      <alignment vertical="center"/>
    </xf>
    <xf numFmtId="43" fontId="16" fillId="0" borderId="0" xfId="0" applyNumberFormat="1" applyFont="1" applyAlignment="1">
      <alignment vertical="center"/>
    </xf>
    <xf numFmtId="0" fontId="16" fillId="0" borderId="111" xfId="0" applyFont="1" applyBorder="1" applyAlignment="1">
      <alignment horizontal="center" vertical="center"/>
    </xf>
    <xf numFmtId="0" fontId="0" fillId="4" borderId="8" xfId="0" applyFont="1" applyFill="1" applyBorder="1" applyAlignment="1">
      <alignment vertical="center"/>
    </xf>
    <xf numFmtId="176" fontId="0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4" borderId="10" xfId="0" quotePrefix="1" applyFont="1" applyFill="1" applyBorder="1" applyAlignment="1">
      <alignment horizontal="right" vertical="center"/>
    </xf>
    <xf numFmtId="230" fontId="0" fillId="4" borderId="8" xfId="0" applyNumberFormat="1" applyFont="1" applyFill="1" applyBorder="1" applyAlignment="1">
      <alignment vertical="center"/>
    </xf>
    <xf numFmtId="176" fontId="0" fillId="4" borderId="8" xfId="0" applyNumberFormat="1" applyFont="1" applyFill="1" applyBorder="1" applyAlignment="1">
      <alignment horizontal="right" vertical="center"/>
    </xf>
    <xf numFmtId="0" fontId="0" fillId="4" borderId="10" xfId="0" applyFont="1" applyFill="1" applyBorder="1" applyAlignment="1">
      <alignment vertical="center"/>
    </xf>
    <xf numFmtId="0" fontId="0" fillId="4" borderId="2" xfId="0" applyFont="1" applyFill="1" applyBorder="1" applyAlignment="1">
      <alignment horizontal="center" vertical="center"/>
    </xf>
    <xf numFmtId="201" fontId="0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vertical="center"/>
    </xf>
    <xf numFmtId="0" fontId="0" fillId="4" borderId="11" xfId="0" applyFont="1" applyFill="1" applyBorder="1" applyAlignment="1">
      <alignment horizontal="distributed" vertical="center" indent="1"/>
    </xf>
    <xf numFmtId="176" fontId="0" fillId="4" borderId="3" xfId="0" applyNumberFormat="1" applyFont="1" applyFill="1" applyBorder="1" applyAlignment="1">
      <alignment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2" xfId="0" quotePrefix="1" applyFont="1" applyFill="1" applyBorder="1" applyAlignment="1">
      <alignment horizontal="right" vertical="center"/>
    </xf>
    <xf numFmtId="179" fontId="0" fillId="4" borderId="3" xfId="0" applyNumberFormat="1" applyFont="1" applyFill="1" applyBorder="1" applyAlignment="1">
      <alignment vertical="center"/>
    </xf>
    <xf numFmtId="0" fontId="0" fillId="4" borderId="14" xfId="0" quotePrefix="1" applyFont="1" applyFill="1" applyBorder="1" applyAlignment="1">
      <alignment horizontal="right" vertical="center"/>
    </xf>
    <xf numFmtId="0" fontId="0" fillId="4" borderId="15" xfId="0" applyFont="1" applyFill="1" applyBorder="1" applyAlignment="1">
      <alignment horizontal="center" vertical="center"/>
    </xf>
    <xf numFmtId="176" fontId="0" fillId="4" borderId="15" xfId="0" applyNumberFormat="1" applyFont="1" applyFill="1" applyBorder="1" applyAlignment="1">
      <alignment vertical="center"/>
    </xf>
    <xf numFmtId="0" fontId="0" fillId="4" borderId="16" xfId="0" applyFont="1" applyFill="1" applyBorder="1" applyAlignment="1">
      <alignment vertical="center"/>
    </xf>
    <xf numFmtId="176" fontId="0" fillId="4" borderId="16" xfId="0" applyNumberFormat="1" applyFont="1" applyFill="1" applyBorder="1" applyAlignment="1">
      <alignment horizontal="right" vertical="center"/>
    </xf>
    <xf numFmtId="0" fontId="0" fillId="4" borderId="17" xfId="0" applyFont="1" applyFill="1" applyBorder="1" applyAlignment="1">
      <alignment vertical="center"/>
    </xf>
    <xf numFmtId="201" fontId="205" fillId="4" borderId="32" xfId="83" applyNumberFormat="1" applyFont="1" applyFill="1" applyBorder="1" applyAlignment="1">
      <alignment horizontal="center" vertical="center"/>
    </xf>
    <xf numFmtId="0" fontId="206" fillId="4" borderId="0" xfId="0" quotePrefix="1" applyNumberFormat="1" applyFont="1" applyFill="1" applyAlignment="1">
      <alignment horizontal="left" vertical="center"/>
    </xf>
    <xf numFmtId="0" fontId="6" fillId="4" borderId="6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0" fontId="6" fillId="4" borderId="9" xfId="0" applyFont="1" applyFill="1" applyBorder="1" applyAlignment="1">
      <alignment vertical="center"/>
    </xf>
    <xf numFmtId="0" fontId="207" fillId="4" borderId="8" xfId="0" applyFont="1" applyFill="1" applyBorder="1" applyAlignment="1">
      <alignment horizontal="center" vertical="center"/>
    </xf>
    <xf numFmtId="0" fontId="185" fillId="4" borderId="8" xfId="0" applyFont="1" applyFill="1" applyBorder="1" applyAlignment="1">
      <alignment horizontal="distributed" vertical="center" indent="2"/>
    </xf>
    <xf numFmtId="232" fontId="185" fillId="4" borderId="8" xfId="0" applyNumberFormat="1" applyFont="1" applyFill="1" applyBorder="1" applyAlignment="1">
      <alignment horizontal="distributed" vertical="center" indent="2"/>
    </xf>
    <xf numFmtId="0" fontId="185" fillId="4" borderId="8" xfId="0" applyFont="1" applyFill="1" applyBorder="1" applyAlignment="1">
      <alignment horizontal="center" vertical="center"/>
    </xf>
    <xf numFmtId="231" fontId="185" fillId="4" borderId="8" xfId="0" applyNumberFormat="1" applyFont="1" applyFill="1" applyBorder="1" applyAlignment="1">
      <alignment horizontal="center" vertical="center"/>
    </xf>
    <xf numFmtId="222" fontId="185" fillId="4" borderId="8" xfId="0" applyNumberFormat="1" applyFont="1" applyFill="1" applyBorder="1" applyAlignment="1">
      <alignment horizontal="center" vertical="center"/>
    </xf>
    <xf numFmtId="0" fontId="185" fillId="4" borderId="8" xfId="0" applyNumberFormat="1" applyFont="1" applyFill="1" applyBorder="1" applyAlignment="1">
      <alignment horizontal="center" vertical="center"/>
    </xf>
    <xf numFmtId="0" fontId="185" fillId="4" borderId="3" xfId="0" applyFont="1" applyFill="1" applyBorder="1" applyAlignment="1">
      <alignment horizontal="center" vertical="center"/>
    </xf>
    <xf numFmtId="0" fontId="185" fillId="4" borderId="3" xfId="0" applyFont="1" applyFill="1" applyBorder="1" applyAlignment="1">
      <alignment horizontal="distributed" vertical="center" indent="2"/>
    </xf>
    <xf numFmtId="0" fontId="185" fillId="4" borderId="15" xfId="0" applyFont="1" applyFill="1" applyBorder="1" applyAlignment="1">
      <alignment horizontal="center" vertical="center"/>
    </xf>
    <xf numFmtId="0" fontId="39" fillId="3" borderId="28" xfId="9" applyFont="1" applyFill="1" applyBorder="1" applyAlignment="1">
      <alignment horizontal="center" vertical="center" wrapText="1"/>
    </xf>
    <xf numFmtId="0" fontId="38" fillId="0" borderId="18" xfId="9" quotePrefix="1" applyFont="1" applyBorder="1" applyAlignment="1">
      <alignment horizontal="left" vertical="center"/>
    </xf>
    <xf numFmtId="0" fontId="11" fillId="0" borderId="19" xfId="9" applyBorder="1">
      <alignment vertical="center"/>
    </xf>
    <xf numFmtId="0" fontId="11" fillId="0" borderId="20" xfId="9" applyBorder="1">
      <alignment vertical="center"/>
    </xf>
    <xf numFmtId="0" fontId="39" fillId="0" borderId="22" xfId="6" quotePrefix="1" applyFont="1" applyBorder="1" applyAlignment="1">
      <alignment horizontal="left"/>
    </xf>
    <xf numFmtId="0" fontId="47" fillId="0" borderId="0" xfId="6" applyFont="1" applyBorder="1" applyAlignment="1"/>
    <xf numFmtId="0" fontId="11" fillId="0" borderId="0" xfId="9" applyBorder="1">
      <alignment vertical="center"/>
    </xf>
    <xf numFmtId="0" fontId="11" fillId="0" borderId="21" xfId="9" applyBorder="1">
      <alignment vertical="center"/>
    </xf>
    <xf numFmtId="0" fontId="39" fillId="0" borderId="0" xfId="6" applyFont="1" applyBorder="1" applyAlignment="1"/>
    <xf numFmtId="0" fontId="47" fillId="0" borderId="22" xfId="6" quotePrefix="1" applyFont="1" applyBorder="1" applyAlignment="1">
      <alignment horizontal="left"/>
    </xf>
    <xf numFmtId="0" fontId="11" fillId="0" borderId="22" xfId="9" applyBorder="1" applyAlignment="1">
      <alignment vertical="center"/>
    </xf>
    <xf numFmtId="0" fontId="11" fillId="0" borderId="0" xfId="9" applyBorder="1" applyAlignment="1">
      <alignment vertical="center"/>
    </xf>
    <xf numFmtId="0" fontId="11" fillId="0" borderId="21" xfId="9" applyBorder="1" applyAlignment="1">
      <alignment vertical="center"/>
    </xf>
    <xf numFmtId="0" fontId="40" fillId="0" borderId="22" xfId="9" applyFont="1" applyBorder="1" applyAlignment="1">
      <alignment vertical="center"/>
    </xf>
    <xf numFmtId="0" fontId="41" fillId="0" borderId="0" xfId="9" applyFont="1" applyBorder="1" applyAlignment="1">
      <alignment horizontal="center" vertical="center"/>
    </xf>
    <xf numFmtId="0" fontId="39" fillId="0" borderId="0" xfId="9" applyFont="1" applyBorder="1" applyAlignment="1">
      <alignment vertical="center"/>
    </xf>
    <xf numFmtId="0" fontId="39" fillId="4" borderId="224" xfId="9" applyFont="1" applyFill="1" applyBorder="1" applyAlignment="1">
      <alignment horizontal="center" vertical="center" wrapText="1"/>
    </xf>
    <xf numFmtId="0" fontId="39" fillId="4" borderId="225" xfId="9" applyFont="1" applyFill="1" applyBorder="1" applyAlignment="1">
      <alignment horizontal="center" vertical="center" wrapText="1"/>
    </xf>
    <xf numFmtId="0" fontId="39" fillId="4" borderId="227" xfId="9" applyFont="1" applyFill="1" applyBorder="1" applyAlignment="1">
      <alignment horizontal="center" vertical="center" wrapText="1"/>
    </xf>
    <xf numFmtId="0" fontId="41" fillId="4" borderId="229" xfId="9" applyFont="1" applyFill="1" applyBorder="1" applyAlignment="1">
      <alignment horizontal="center" vertical="center" wrapText="1"/>
    </xf>
    <xf numFmtId="0" fontId="41" fillId="5" borderId="229" xfId="9" applyFont="1" applyFill="1" applyBorder="1" applyAlignment="1">
      <alignment horizontal="center" vertical="center" wrapText="1"/>
    </xf>
    <xf numFmtId="0" fontId="208" fillId="0" borderId="230" xfId="9" applyFont="1" applyBorder="1" applyAlignment="1">
      <alignment horizontal="left" vertical="top"/>
    </xf>
    <xf numFmtId="0" fontId="135" fillId="0" borderId="231" xfId="9" applyFont="1" applyBorder="1" applyAlignment="1">
      <alignment horizontal="center" vertical="top"/>
    </xf>
    <xf numFmtId="0" fontId="135" fillId="0" borderId="232" xfId="9" quotePrefix="1" applyFont="1" applyBorder="1" applyAlignment="1">
      <alignment horizontal="right" vertical="top"/>
    </xf>
    <xf numFmtId="224" fontId="26" fillId="0" borderId="0" xfId="3" applyNumberFormat="1" applyFont="1" applyAlignment="1">
      <alignment horizontal="center" vertical="center"/>
    </xf>
    <xf numFmtId="294" fontId="84" fillId="10" borderId="233" xfId="83" applyNumberFormat="1" applyFont="1" applyFill="1" applyBorder="1" applyAlignment="1">
      <alignment vertical="center"/>
    </xf>
    <xf numFmtId="0" fontId="8" fillId="0" borderId="18" xfId="83" applyBorder="1">
      <alignment vertical="center"/>
    </xf>
    <xf numFmtId="0" fontId="8" fillId="0" borderId="19" xfId="83" applyBorder="1">
      <alignment vertical="center"/>
    </xf>
    <xf numFmtId="0" fontId="8" fillId="0" borderId="20" xfId="83" applyBorder="1">
      <alignment vertical="center"/>
    </xf>
    <xf numFmtId="0" fontId="8" fillId="0" borderId="22" xfId="83" applyBorder="1">
      <alignment vertical="center"/>
    </xf>
    <xf numFmtId="0" fontId="8" fillId="0" borderId="0" xfId="83" applyBorder="1">
      <alignment vertical="center"/>
    </xf>
    <xf numFmtId="0" fontId="8" fillId="0" borderId="21" xfId="83" applyBorder="1">
      <alignment vertical="center"/>
    </xf>
    <xf numFmtId="0" fontId="8" fillId="0" borderId="23" xfId="83" applyBorder="1">
      <alignment vertical="center"/>
    </xf>
    <xf numFmtId="0" fontId="8" fillId="0" borderId="24" xfId="83" applyBorder="1">
      <alignment vertical="center"/>
    </xf>
    <xf numFmtId="0" fontId="8" fillId="0" borderId="25" xfId="83" applyBorder="1">
      <alignment vertical="center"/>
    </xf>
    <xf numFmtId="0" fontId="192" fillId="11" borderId="79" xfId="0" applyFont="1" applyFill="1" applyBorder="1" applyAlignment="1">
      <alignment horizontal="center" vertical="center" wrapText="1"/>
    </xf>
    <xf numFmtId="0" fontId="192" fillId="11" borderId="81" xfId="0" applyFont="1" applyFill="1" applyBorder="1" applyAlignment="1">
      <alignment horizontal="center" vertical="center" wrapText="1"/>
    </xf>
    <xf numFmtId="0" fontId="192" fillId="11" borderId="60" xfId="0" applyFont="1" applyFill="1" applyBorder="1" applyAlignment="1">
      <alignment horizontal="center" vertical="center" wrapText="1"/>
    </xf>
    <xf numFmtId="0" fontId="192" fillId="11" borderId="83" xfId="0" applyFont="1" applyFill="1" applyBorder="1" applyAlignment="1">
      <alignment horizontal="center" vertical="center" wrapText="1"/>
    </xf>
    <xf numFmtId="0" fontId="32" fillId="11" borderId="98" xfId="0" applyFont="1" applyFill="1" applyBorder="1" applyAlignment="1">
      <alignment horizontal="center" vertical="center" wrapText="1"/>
    </xf>
    <xf numFmtId="0" fontId="192" fillId="11" borderId="99" xfId="0" applyFont="1" applyFill="1" applyBorder="1" applyAlignment="1">
      <alignment horizontal="center" vertical="center" wrapText="1"/>
    </xf>
    <xf numFmtId="0" fontId="210" fillId="11" borderId="99" xfId="0" applyFont="1" applyFill="1" applyBorder="1" applyAlignment="1">
      <alignment horizontal="center" vertical="center" wrapText="1"/>
    </xf>
    <xf numFmtId="0" fontId="192" fillId="11" borderId="100" xfId="0" applyFont="1" applyFill="1" applyBorder="1" applyAlignment="1">
      <alignment horizontal="center" vertical="center" wrapText="1"/>
    </xf>
    <xf numFmtId="0" fontId="192" fillId="0" borderId="61" xfId="0" applyFont="1" applyBorder="1" applyAlignment="1">
      <alignment horizontal="center" vertical="center" wrapText="1"/>
    </xf>
    <xf numFmtId="223" fontId="209" fillId="0" borderId="61" xfId="0" applyNumberFormat="1" applyFont="1" applyBorder="1" applyAlignment="1">
      <alignment horizontal="right" vertical="center" wrapText="1" indent="1"/>
    </xf>
    <xf numFmtId="0" fontId="192" fillId="0" borderId="85" xfId="0" applyFont="1" applyBorder="1" applyAlignment="1">
      <alignment horizontal="center" vertical="center" wrapText="1"/>
    </xf>
    <xf numFmtId="0" fontId="192" fillId="0" borderId="62" xfId="0" applyFont="1" applyBorder="1" applyAlignment="1">
      <alignment horizontal="center" vertical="center" wrapText="1"/>
    </xf>
    <xf numFmtId="223" fontId="209" fillId="0" borderId="62" xfId="0" applyNumberFormat="1" applyFont="1" applyBorder="1" applyAlignment="1">
      <alignment horizontal="right" vertical="center" wrapText="1" indent="1"/>
    </xf>
    <xf numFmtId="0" fontId="192" fillId="0" borderId="86" xfId="0" applyFont="1" applyBorder="1" applyAlignment="1">
      <alignment horizontal="center" vertical="center" wrapText="1"/>
    </xf>
    <xf numFmtId="0" fontId="192" fillId="6" borderId="62" xfId="0" applyFont="1" applyFill="1" applyBorder="1" applyAlignment="1">
      <alignment horizontal="center" vertical="center" wrapText="1"/>
    </xf>
    <xf numFmtId="223" fontId="209" fillId="6" borderId="62" xfId="0" applyNumberFormat="1" applyFont="1" applyFill="1" applyBorder="1" applyAlignment="1">
      <alignment horizontal="right" vertical="center" wrapText="1" indent="1"/>
    </xf>
    <xf numFmtId="0" fontId="192" fillId="6" borderId="86" xfId="0" applyFont="1" applyFill="1" applyBorder="1" applyAlignment="1">
      <alignment horizontal="center" vertical="center" wrapText="1"/>
    </xf>
    <xf numFmtId="0" fontId="192" fillId="0" borderId="59" xfId="0" applyFont="1" applyBorder="1" applyAlignment="1">
      <alignment horizontal="center" vertical="center" wrapText="1"/>
    </xf>
    <xf numFmtId="223" fontId="209" fillId="0" borderId="59" xfId="0" applyNumberFormat="1" applyFont="1" applyBorder="1" applyAlignment="1">
      <alignment horizontal="right" vertical="center" wrapText="1" indent="1"/>
    </xf>
    <xf numFmtId="0" fontId="192" fillId="0" borderId="88" xfId="0" applyFont="1" applyBorder="1" applyAlignment="1">
      <alignment horizontal="center" vertical="center" wrapText="1"/>
    </xf>
    <xf numFmtId="0" fontId="192" fillId="6" borderId="59" xfId="0" applyFont="1" applyFill="1" applyBorder="1" applyAlignment="1">
      <alignment horizontal="center" vertical="center" wrapText="1"/>
    </xf>
    <xf numFmtId="223" fontId="209" fillId="6" borderId="59" xfId="0" applyNumberFormat="1" applyFont="1" applyFill="1" applyBorder="1" applyAlignment="1">
      <alignment horizontal="right" vertical="center" wrapText="1" indent="1"/>
    </xf>
    <xf numFmtId="0" fontId="192" fillId="6" borderId="88" xfId="0" applyFont="1" applyFill="1" applyBorder="1" applyAlignment="1">
      <alignment horizontal="center" vertical="center" wrapText="1"/>
    </xf>
    <xf numFmtId="0" fontId="192" fillId="6" borderId="69" xfId="0" applyFont="1" applyFill="1" applyBorder="1" applyAlignment="1">
      <alignment horizontal="justify" vertical="center" wrapText="1"/>
    </xf>
    <xf numFmtId="0" fontId="192" fillId="6" borderId="64" xfId="0" applyFont="1" applyFill="1" applyBorder="1" applyAlignment="1">
      <alignment horizontal="justify" vertical="center" wrapText="1"/>
    </xf>
    <xf numFmtId="0" fontId="192" fillId="6" borderId="66" xfId="0" applyFont="1" applyFill="1" applyBorder="1" applyAlignment="1">
      <alignment horizontal="justify" vertical="center" wrapText="1"/>
    </xf>
    <xf numFmtId="0" fontId="192" fillId="6" borderId="235" xfId="0" applyFont="1" applyFill="1" applyBorder="1" applyAlignment="1">
      <alignment horizontal="center" vertical="center" wrapText="1"/>
    </xf>
    <xf numFmtId="223" fontId="209" fillId="6" borderId="235" xfId="0" applyNumberFormat="1" applyFont="1" applyFill="1" applyBorder="1" applyAlignment="1">
      <alignment horizontal="right" vertical="center" wrapText="1" indent="1"/>
    </xf>
    <xf numFmtId="0" fontId="192" fillId="6" borderId="236" xfId="0" applyFont="1" applyFill="1" applyBorder="1" applyAlignment="1">
      <alignment horizontal="center" vertical="center" wrapText="1"/>
    </xf>
    <xf numFmtId="0" fontId="192" fillId="6" borderId="238" xfId="0" applyFont="1" applyFill="1" applyBorder="1" applyAlignment="1">
      <alignment horizontal="center" vertical="center" wrapText="1"/>
    </xf>
    <xf numFmtId="223" fontId="209" fillId="6" borderId="238" xfId="0" applyNumberFormat="1" applyFont="1" applyFill="1" applyBorder="1" applyAlignment="1">
      <alignment horizontal="right" vertical="center" wrapText="1" indent="1"/>
    </xf>
    <xf numFmtId="0" fontId="192" fillId="6" borderId="239" xfId="0" applyFont="1" applyFill="1" applyBorder="1" applyAlignment="1">
      <alignment horizontal="center" vertical="center" wrapText="1"/>
    </xf>
    <xf numFmtId="0" fontId="192" fillId="0" borderId="62" xfId="0" applyFont="1" applyBorder="1" applyAlignment="1">
      <alignment horizontal="justify" vertical="center" wrapText="1"/>
    </xf>
    <xf numFmtId="0" fontId="192" fillId="0" borderId="93" xfId="0" applyFont="1" applyBorder="1" applyAlignment="1">
      <alignment horizontal="center" vertical="center" wrapText="1"/>
    </xf>
    <xf numFmtId="223" fontId="209" fillId="0" borderId="93" xfId="0" applyNumberFormat="1" applyFont="1" applyBorder="1" applyAlignment="1">
      <alignment horizontal="right" vertical="center" wrapText="1" indent="1"/>
    </xf>
    <xf numFmtId="0" fontId="192" fillId="0" borderId="94" xfId="0" applyFont="1" applyBorder="1" applyAlignment="1">
      <alignment horizontal="center" vertical="center" wrapText="1"/>
    </xf>
    <xf numFmtId="0" fontId="32" fillId="0" borderId="0" xfId="0" applyFont="1">
      <alignment vertical="center"/>
    </xf>
    <xf numFmtId="0" fontId="32" fillId="11" borderId="34" xfId="0" applyFont="1" applyFill="1" applyBorder="1" applyAlignment="1">
      <alignment horizontal="center" vertical="center" wrapText="1"/>
    </xf>
    <xf numFmtId="0" fontId="192" fillId="0" borderId="40" xfId="0" applyFont="1" applyBorder="1" applyAlignment="1">
      <alignment horizontal="center" vertical="center" wrapText="1"/>
    </xf>
    <xf numFmtId="0" fontId="194" fillId="0" borderId="18" xfId="0" applyFont="1" applyBorder="1" applyAlignment="1"/>
    <xf numFmtId="0" fontId="194" fillId="0" borderId="19" xfId="0" applyFont="1" applyBorder="1" applyAlignment="1"/>
    <xf numFmtId="0" fontId="46" fillId="0" borderId="22" xfId="0" applyFont="1" applyBorder="1" applyAlignment="1">
      <alignment vertical="center"/>
    </xf>
    <xf numFmtId="0" fontId="194" fillId="0" borderId="0" xfId="0" applyFont="1" applyBorder="1" applyAlignment="1">
      <alignment horizontal="center" vertical="center"/>
    </xf>
    <xf numFmtId="0" fontId="212" fillId="0" borderId="0" xfId="0" quotePrefix="1" applyFont="1" applyBorder="1" applyAlignment="1">
      <alignment horizontal="left" vertical="center"/>
    </xf>
    <xf numFmtId="0" fontId="194" fillId="0" borderId="21" xfId="0" applyFont="1" applyBorder="1" applyAlignment="1">
      <alignment horizontal="center" vertical="center"/>
    </xf>
    <xf numFmtId="0" fontId="214" fillId="0" borderId="21" xfId="0" applyFont="1" applyBorder="1" applyAlignment="1">
      <alignment vertical="center" shrinkToFit="1"/>
    </xf>
    <xf numFmtId="0" fontId="46" fillId="0" borderId="0" xfId="0" applyFont="1" applyBorder="1" applyAlignment="1">
      <alignment vertical="center"/>
    </xf>
    <xf numFmtId="0" fontId="46" fillId="0" borderId="21" xfId="0" applyFont="1" applyBorder="1" applyAlignment="1">
      <alignment vertical="center"/>
    </xf>
    <xf numFmtId="0" fontId="212" fillId="0" borderId="0" xfId="0" applyFont="1" applyBorder="1" applyAlignment="1">
      <alignment vertical="center"/>
    </xf>
    <xf numFmtId="0" fontId="215" fillId="0" borderId="0" xfId="0" applyFont="1" applyBorder="1" applyAlignment="1">
      <alignment vertical="center"/>
    </xf>
    <xf numFmtId="0" fontId="212" fillId="0" borderId="0" xfId="0" quotePrefix="1" applyFont="1" applyBorder="1" applyAlignment="1">
      <alignment horizontal="distributed" vertical="center" wrapText="1"/>
    </xf>
    <xf numFmtId="3" fontId="212" fillId="0" borderId="0" xfId="0" applyNumberFormat="1" applyFont="1" applyBorder="1" applyAlignment="1">
      <alignment horizontal="right" vertical="center"/>
    </xf>
    <xf numFmtId="0" fontId="195" fillId="0" borderId="0" xfId="0" quotePrefix="1" applyFont="1" applyBorder="1" applyAlignment="1">
      <alignment horizontal="left" vertical="center"/>
    </xf>
    <xf numFmtId="0" fontId="216" fillId="0" borderId="0" xfId="0" applyFont="1" applyBorder="1" applyAlignment="1">
      <alignment horizontal="center" vertical="center"/>
    </xf>
    <xf numFmtId="0" fontId="195" fillId="0" borderId="0" xfId="0" applyFont="1" applyBorder="1" applyAlignment="1">
      <alignment horizontal="distributed" vertical="center" shrinkToFit="1"/>
    </xf>
    <xf numFmtId="3" fontId="195" fillId="0" borderId="0" xfId="4" applyNumberFormat="1" applyFont="1" applyBorder="1" applyAlignment="1">
      <alignment vertical="center"/>
    </xf>
    <xf numFmtId="205" fontId="195" fillId="0" borderId="0" xfId="0" applyNumberFormat="1" applyFont="1" applyBorder="1" applyAlignment="1">
      <alignment vertical="center"/>
    </xf>
    <xf numFmtId="0" fontId="195" fillId="0" borderId="0" xfId="0" applyFont="1" applyBorder="1" applyAlignment="1">
      <alignment vertical="center"/>
    </xf>
    <xf numFmtId="0" fontId="195" fillId="0" borderId="0" xfId="0" quotePrefix="1" applyFont="1" applyBorder="1" applyAlignment="1">
      <alignment horizontal="distributed" vertical="center" shrinkToFit="1"/>
    </xf>
    <xf numFmtId="0" fontId="216" fillId="0" borderId="0" xfId="0" applyFont="1" applyBorder="1" applyAlignment="1">
      <alignment horizontal="right" vertical="center"/>
    </xf>
    <xf numFmtId="0" fontId="194" fillId="0" borderId="23" xfId="0" applyFont="1" applyBorder="1" applyAlignment="1">
      <alignment vertical="center"/>
    </xf>
    <xf numFmtId="0" fontId="194" fillId="0" borderId="24" xfId="0" applyFont="1" applyBorder="1" applyAlignment="1">
      <alignment vertical="center"/>
    </xf>
    <xf numFmtId="0" fontId="213" fillId="0" borderId="24" xfId="0" applyFont="1" applyBorder="1" applyAlignment="1">
      <alignment vertical="center"/>
    </xf>
    <xf numFmtId="205" fontId="215" fillId="0" borderId="24" xfId="0" applyNumberFormat="1" applyFont="1" applyBorder="1" applyAlignment="1">
      <alignment vertical="center"/>
    </xf>
    <xf numFmtId="0" fontId="194" fillId="0" borderId="25" xfId="0" applyFont="1" applyBorder="1" applyAlignment="1">
      <alignment vertical="center"/>
    </xf>
    <xf numFmtId="41" fontId="91" fillId="0" borderId="0" xfId="4" applyFont="1" applyAlignment="1">
      <alignment vertical="center"/>
    </xf>
    <xf numFmtId="43" fontId="91" fillId="0" borderId="0" xfId="21" applyNumberFormat="1" applyFont="1" applyAlignment="1">
      <alignment vertical="center"/>
    </xf>
    <xf numFmtId="0" fontId="203" fillId="0" borderId="19" xfId="0" applyFont="1" applyBorder="1" applyAlignment="1">
      <alignment horizontal="right" vertical="top"/>
    </xf>
    <xf numFmtId="0" fontId="203" fillId="0" borderId="20" xfId="0" applyFont="1" applyBorder="1" applyAlignment="1">
      <alignment horizontal="right" vertical="top"/>
    </xf>
    <xf numFmtId="0" fontId="213" fillId="0" borderId="0" xfId="0" quotePrefix="1" applyFont="1" applyBorder="1" applyAlignment="1">
      <alignment horizontal="center" vertical="center" wrapText="1" shrinkToFit="1"/>
    </xf>
    <xf numFmtId="0" fontId="213" fillId="0" borderId="0" xfId="0" quotePrefix="1" applyFont="1" applyBorder="1" applyAlignment="1">
      <alignment horizontal="center" vertical="center" shrinkToFit="1"/>
    </xf>
    <xf numFmtId="0" fontId="212" fillId="0" borderId="0" xfId="0" applyFont="1" applyBorder="1" applyAlignment="1">
      <alignment horizontal="center" vertical="center"/>
    </xf>
    <xf numFmtId="0" fontId="213" fillId="0" borderId="0" xfId="0" applyFont="1" applyBorder="1" applyAlignment="1">
      <alignment horizontal="center" vertical="center"/>
    </xf>
    <xf numFmtId="0" fontId="212" fillId="0" borderId="0" xfId="0" quotePrefix="1" applyFont="1" applyBorder="1" applyAlignment="1">
      <alignment horizontal="left" vertical="center"/>
    </xf>
    <xf numFmtId="0" fontId="0" fillId="4" borderId="2" xfId="0" applyFont="1" applyFill="1" applyBorder="1" applyAlignment="1">
      <alignment horizontal="distributed" vertical="center" indent="1"/>
    </xf>
    <xf numFmtId="0" fontId="0" fillId="4" borderId="11" xfId="0" applyFont="1" applyFill="1" applyBorder="1" applyAlignment="1">
      <alignment horizontal="distributed" vertical="center" indent="1"/>
    </xf>
    <xf numFmtId="0" fontId="0" fillId="4" borderId="42" xfId="0" applyFont="1" applyFill="1" applyBorder="1" applyAlignment="1">
      <alignment horizontal="distributed" vertical="center" indent="1"/>
    </xf>
    <xf numFmtId="0" fontId="0" fillId="4" borderId="43" xfId="0" applyFont="1" applyFill="1" applyBorder="1" applyAlignment="1">
      <alignment horizontal="distributed" vertical="center" indent="1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12" xfId="0" quotePrefix="1" applyFont="1" applyFill="1" applyBorder="1" applyAlignment="1">
      <alignment horizontal="left" vertical="center" indent="1"/>
    </xf>
    <xf numFmtId="0" fontId="6" fillId="4" borderId="2" xfId="0" applyFont="1" applyFill="1" applyBorder="1" applyAlignment="1">
      <alignment horizontal="left" vertical="center" indent="1"/>
    </xf>
    <xf numFmtId="0" fontId="6" fillId="4" borderId="11" xfId="0" applyFont="1" applyFill="1" applyBorder="1" applyAlignment="1">
      <alignment horizontal="left" vertical="center" indent="1"/>
    </xf>
    <xf numFmtId="0" fontId="0" fillId="4" borderId="2" xfId="0" quotePrefix="1" applyFont="1" applyFill="1" applyBorder="1" applyAlignment="1">
      <alignment horizontal="distributed" vertical="center" indent="1"/>
    </xf>
    <xf numFmtId="0" fontId="0" fillId="0" borderId="11" xfId="0" applyFont="1" applyBorder="1" applyAlignment="1">
      <alignment horizontal="distributed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22" xfId="0" applyFont="1" applyFill="1" applyBorder="1" applyAlignment="1">
      <alignment horizontal="center" vertical="center"/>
    </xf>
    <xf numFmtId="0" fontId="0" fillId="4" borderId="111" xfId="0" applyFont="1" applyFill="1" applyBorder="1" applyAlignment="1">
      <alignment horizontal="center" vertical="center"/>
    </xf>
    <xf numFmtId="200" fontId="25" fillId="0" borderId="3" xfId="4" applyNumberFormat="1" applyFont="1" applyBorder="1" applyAlignment="1">
      <alignment horizontal="center" vertical="center"/>
    </xf>
    <xf numFmtId="0" fontId="26" fillId="0" borderId="0" xfId="4" quotePrefix="1" applyNumberFormat="1" applyFont="1" applyAlignment="1">
      <alignment horizontal="left" vertical="center"/>
    </xf>
    <xf numFmtId="0" fontId="26" fillId="0" borderId="0" xfId="4" applyNumberFormat="1" applyFont="1" applyAlignment="1">
      <alignment horizontal="left" vertical="center"/>
    </xf>
    <xf numFmtId="195" fontId="26" fillId="0" borderId="0" xfId="4" applyNumberFormat="1" applyFont="1" applyAlignment="1">
      <alignment horizontal="right" vertical="center"/>
    </xf>
    <xf numFmtId="0" fontId="26" fillId="0" borderId="0" xfId="4" applyNumberFormat="1" applyFont="1" applyAlignment="1">
      <alignment horizontal="right" vertical="center"/>
    </xf>
    <xf numFmtId="41" fontId="26" fillId="0" borderId="0" xfId="4" applyNumberFormat="1" applyFont="1" applyAlignment="1">
      <alignment vertical="center"/>
    </xf>
    <xf numFmtId="239" fontId="16" fillId="0" borderId="0" xfId="3" applyNumberFormat="1" applyFont="1" applyFill="1" applyAlignment="1">
      <alignment horizontal="center" vertical="center"/>
    </xf>
    <xf numFmtId="41" fontId="26" fillId="0" borderId="0" xfId="4" applyFont="1" applyAlignment="1">
      <alignment horizontal="center" vertical="center"/>
    </xf>
    <xf numFmtId="41" fontId="26" fillId="0" borderId="0" xfId="4" applyFont="1" applyAlignment="1">
      <alignment vertical="center"/>
    </xf>
    <xf numFmtId="217" fontId="26" fillId="0" borderId="0" xfId="3141" quotePrefix="1" applyNumberFormat="1" applyFont="1" applyAlignment="1">
      <alignment horizontal="right" vertical="center"/>
    </xf>
    <xf numFmtId="191" fontId="26" fillId="0" borderId="0" xfId="4" applyNumberFormat="1" applyFont="1" applyAlignment="1">
      <alignment horizontal="center" vertical="center"/>
    </xf>
    <xf numFmtId="0" fontId="25" fillId="0" borderId="126" xfId="4" applyNumberFormat="1" applyFont="1" applyBorder="1" applyAlignment="1">
      <alignment horizontal="center" vertical="top"/>
    </xf>
    <xf numFmtId="0" fontId="25" fillId="0" borderId="0" xfId="4" applyNumberFormat="1" applyFont="1" applyBorder="1" applyAlignment="1">
      <alignment horizontal="center" vertical="top"/>
    </xf>
    <xf numFmtId="0" fontId="25" fillId="0" borderId="127" xfId="4" applyNumberFormat="1" applyFont="1" applyBorder="1" applyAlignment="1">
      <alignment horizontal="center" vertical="top"/>
    </xf>
    <xf numFmtId="0" fontId="25" fillId="0" borderId="115" xfId="4" applyNumberFormat="1" applyFont="1" applyBorder="1" applyAlignment="1">
      <alignment horizontal="center"/>
    </xf>
    <xf numFmtId="0" fontId="25" fillId="0" borderId="125" xfId="4" applyNumberFormat="1" applyFont="1" applyBorder="1" applyAlignment="1">
      <alignment horizontal="center"/>
    </xf>
    <xf numFmtId="0" fontId="25" fillId="0" borderId="7" xfId="4" applyNumberFormat="1" applyFont="1" applyBorder="1" applyAlignment="1">
      <alignment horizontal="center"/>
    </xf>
    <xf numFmtId="0" fontId="25" fillId="0" borderId="47" xfId="4" applyNumberFormat="1" applyFont="1" applyBorder="1" applyAlignment="1">
      <alignment horizontal="center" vertical="center"/>
    </xf>
    <xf numFmtId="0" fontId="25" fillId="0" borderId="11" xfId="4" applyNumberFormat="1" applyFont="1" applyBorder="1" applyAlignment="1">
      <alignment horizontal="center" vertical="center"/>
    </xf>
    <xf numFmtId="3" fontId="17" fillId="0" borderId="47" xfId="4" applyNumberFormat="1" applyFont="1" applyBorder="1" applyAlignment="1">
      <alignment horizontal="center" vertical="center"/>
    </xf>
    <xf numFmtId="3" fontId="17" fillId="0" borderId="11" xfId="4" applyNumberFormat="1" applyFont="1" applyBorder="1" applyAlignment="1">
      <alignment horizontal="center" vertical="center"/>
    </xf>
    <xf numFmtId="219" fontId="16" fillId="0" borderId="0" xfId="4" applyNumberFormat="1" applyFont="1" applyAlignment="1">
      <alignment horizontal="left" vertical="center"/>
    </xf>
    <xf numFmtId="41" fontId="26" fillId="0" borderId="0" xfId="4" applyFont="1" applyAlignment="1">
      <alignment horizontal="left" vertical="center" indent="1"/>
    </xf>
    <xf numFmtId="41" fontId="25" fillId="0" borderId="0" xfId="4" applyFont="1" applyAlignment="1">
      <alignment horizontal="left" vertical="center" indent="1"/>
    </xf>
    <xf numFmtId="0" fontId="58" fillId="0" borderId="3" xfId="4" applyNumberFormat="1" applyFont="1" applyBorder="1" applyAlignment="1">
      <alignment horizontal="center" vertical="center"/>
    </xf>
    <xf numFmtId="0" fontId="58" fillId="0" borderId="13" xfId="4" applyNumberFormat="1" applyFont="1" applyBorder="1" applyAlignment="1">
      <alignment horizontal="center" vertical="center"/>
    </xf>
    <xf numFmtId="203" fontId="16" fillId="0" borderId="0" xfId="4" applyNumberFormat="1" applyFont="1" applyAlignment="1">
      <alignment horizontal="left" vertical="center" indent="1"/>
    </xf>
    <xf numFmtId="0" fontId="28" fillId="0" borderId="0" xfId="4" quotePrefix="1" applyNumberFormat="1" applyFont="1" applyAlignment="1">
      <alignment horizontal="distributed" vertical="center"/>
    </xf>
    <xf numFmtId="200" fontId="88" fillId="0" borderId="47" xfId="4" applyNumberFormat="1" applyFont="1" applyBorder="1" applyAlignment="1">
      <alignment horizontal="center" vertical="center"/>
    </xf>
    <xf numFmtId="200" fontId="88" fillId="0" borderId="11" xfId="4" applyNumberFormat="1" applyFont="1" applyBorder="1" applyAlignment="1">
      <alignment horizontal="center" vertical="center"/>
    </xf>
    <xf numFmtId="41" fontId="25" fillId="0" borderId="0" xfId="4" applyFont="1" applyAlignment="1">
      <alignment vertical="center"/>
    </xf>
    <xf numFmtId="41" fontId="26" fillId="0" borderId="0" xfId="4" applyNumberFormat="1" applyFont="1" applyAlignment="1">
      <alignment horizontal="center" vertical="center"/>
    </xf>
    <xf numFmtId="238" fontId="26" fillId="0" borderId="0" xfId="4" applyNumberFormat="1" applyFont="1" applyAlignment="1">
      <alignment vertical="center"/>
    </xf>
    <xf numFmtId="197" fontId="26" fillId="0" borderId="0" xfId="4" applyNumberFormat="1" applyFont="1" applyAlignment="1">
      <alignment horizontal="center" vertical="center"/>
    </xf>
    <xf numFmtId="9" fontId="16" fillId="0" borderId="0" xfId="3" applyFont="1" applyFill="1" applyAlignment="1">
      <alignment horizontal="center" vertical="center"/>
    </xf>
    <xf numFmtId="41" fontId="25" fillId="0" borderId="0" xfId="4" applyNumberFormat="1" applyFont="1" applyAlignment="1">
      <alignment vertical="center"/>
    </xf>
    <xf numFmtId="237" fontId="26" fillId="0" borderId="0" xfId="4" applyNumberFormat="1" applyFont="1" applyAlignment="1">
      <alignment horizontal="center" vertical="center"/>
    </xf>
    <xf numFmtId="236" fontId="88" fillId="0" borderId="115" xfId="4" applyNumberFormat="1" applyFont="1" applyBorder="1" applyAlignment="1">
      <alignment horizontal="center" vertical="center"/>
    </xf>
    <xf numFmtId="236" fontId="88" fillId="0" borderId="7" xfId="4" applyNumberFormat="1" applyFont="1" applyBorder="1" applyAlignment="1">
      <alignment horizontal="center" vertical="center"/>
    </xf>
    <xf numFmtId="236" fontId="88" fillId="0" borderId="47" xfId="4" applyNumberFormat="1" applyFont="1" applyBorder="1" applyAlignment="1">
      <alignment horizontal="center" vertical="center"/>
    </xf>
    <xf numFmtId="236" fontId="88" fillId="0" borderId="11" xfId="4" applyNumberFormat="1" applyFont="1" applyBorder="1" applyAlignment="1">
      <alignment horizontal="center" vertical="center"/>
    </xf>
    <xf numFmtId="0" fontId="25" fillId="0" borderId="3" xfId="4" applyNumberFormat="1" applyFont="1" applyBorder="1" applyAlignment="1">
      <alignment horizontal="center" vertical="center"/>
    </xf>
    <xf numFmtId="200" fontId="23" fillId="0" borderId="0" xfId="4" applyNumberFormat="1" applyFont="1" applyAlignment="1">
      <alignment vertical="center"/>
    </xf>
    <xf numFmtId="210" fontId="26" fillId="0" borderId="0" xfId="4" applyNumberFormat="1" applyFont="1" applyAlignment="1">
      <alignment horizontal="center" vertical="center"/>
    </xf>
    <xf numFmtId="211" fontId="26" fillId="0" borderId="0" xfId="4" applyNumberFormat="1" applyFont="1" applyAlignment="1">
      <alignment horizontal="left" vertical="center"/>
    </xf>
    <xf numFmtId="216" fontId="26" fillId="0" borderId="0" xfId="3141" applyNumberFormat="1" applyFont="1" applyAlignment="1">
      <alignment horizontal="right" vertical="center"/>
    </xf>
    <xf numFmtId="220" fontId="26" fillId="0" borderId="0" xfId="4" applyNumberFormat="1" applyFont="1" applyAlignment="1">
      <alignment horizontal="left" vertical="center" shrinkToFit="1"/>
    </xf>
    <xf numFmtId="43" fontId="88" fillId="0" borderId="47" xfId="4" quotePrefix="1" applyNumberFormat="1" applyFont="1" applyBorder="1" applyAlignment="1">
      <alignment horizontal="center" vertical="center" shrinkToFit="1"/>
    </xf>
    <xf numFmtId="43" fontId="88" fillId="0" borderId="2" xfId="4" applyNumberFormat="1" applyFont="1" applyBorder="1" applyAlignment="1">
      <alignment horizontal="center" vertical="center" shrinkToFit="1"/>
    </xf>
    <xf numFmtId="43" fontId="88" fillId="0" borderId="11" xfId="4" applyNumberFormat="1" applyFont="1" applyBorder="1" applyAlignment="1">
      <alignment horizontal="center" vertical="center" shrinkToFit="1"/>
    </xf>
    <xf numFmtId="0" fontId="26" fillId="0" borderId="0" xfId="4" quotePrefix="1" applyNumberFormat="1" applyFont="1" applyAlignment="1">
      <alignment horizontal="right" vertical="center"/>
    </xf>
    <xf numFmtId="221" fontId="26" fillId="0" borderId="0" xfId="4" applyNumberFormat="1" applyFont="1" applyAlignment="1">
      <alignment horizontal="left" vertical="center"/>
    </xf>
    <xf numFmtId="200" fontId="88" fillId="0" borderId="3" xfId="4" applyNumberFormat="1" applyFont="1" applyBorder="1" applyAlignment="1">
      <alignment horizontal="center" vertical="center"/>
    </xf>
    <xf numFmtId="0" fontId="88" fillId="0" borderId="47" xfId="4" quotePrefix="1" applyNumberFormat="1" applyFont="1" applyBorder="1" applyAlignment="1">
      <alignment horizontal="center" vertical="center" shrinkToFit="1"/>
    </xf>
    <xf numFmtId="0" fontId="88" fillId="0" borderId="2" xfId="4" applyNumberFormat="1" applyFont="1" applyBorder="1" applyAlignment="1">
      <alignment horizontal="center" vertical="center" shrinkToFit="1"/>
    </xf>
    <xf numFmtId="0" fontId="88" fillId="0" borderId="11" xfId="4" applyNumberFormat="1" applyFont="1" applyBorder="1" applyAlignment="1">
      <alignment horizontal="center" vertical="center" shrinkToFit="1"/>
    </xf>
    <xf numFmtId="3" fontId="17" fillId="0" borderId="115" xfId="4" applyNumberFormat="1" applyFont="1" applyBorder="1" applyAlignment="1">
      <alignment horizontal="center" vertical="center"/>
    </xf>
    <xf numFmtId="3" fontId="17" fillId="0" borderId="7" xfId="4" applyNumberFormat="1" applyFont="1" applyBorder="1" applyAlignment="1">
      <alignment horizontal="center" vertical="center"/>
    </xf>
    <xf numFmtId="0" fontId="25" fillId="0" borderId="115" xfId="4" applyNumberFormat="1" applyFont="1" applyBorder="1" applyAlignment="1">
      <alignment horizontal="center" vertical="center"/>
    </xf>
    <xf numFmtId="0" fontId="25" fillId="0" borderId="7" xfId="4" applyNumberFormat="1" applyFont="1" applyBorder="1" applyAlignment="1">
      <alignment horizontal="center" vertical="center"/>
    </xf>
    <xf numFmtId="204" fontId="26" fillId="0" borderId="0" xfId="4" applyNumberFormat="1" applyFont="1" applyAlignment="1">
      <alignment vertical="center"/>
    </xf>
    <xf numFmtId="200" fontId="26" fillId="0" borderId="0" xfId="4" applyNumberFormat="1" applyFont="1" applyAlignment="1">
      <alignment vertical="center"/>
    </xf>
    <xf numFmtId="233" fontId="26" fillId="0" borderId="0" xfId="4" applyNumberFormat="1" applyFont="1" applyAlignment="1">
      <alignment vertical="center"/>
    </xf>
    <xf numFmtId="41" fontId="25" fillId="0" borderId="0" xfId="4" applyFont="1" applyAlignment="1">
      <alignment horizontal="center" vertical="center"/>
    </xf>
    <xf numFmtId="0" fontId="25" fillId="0" borderId="37" xfId="4" applyNumberFormat="1" applyFont="1" applyBorder="1" applyAlignment="1">
      <alignment horizontal="center" vertical="center"/>
    </xf>
    <xf numFmtId="0" fontId="25" fillId="0" borderId="3" xfId="4" quotePrefix="1" applyNumberFormat="1" applyFont="1" applyBorder="1" applyAlignment="1">
      <alignment horizontal="center" vertical="center"/>
    </xf>
    <xf numFmtId="0" fontId="25" fillId="0" borderId="2" xfId="4" applyNumberFormat="1" applyFont="1" applyBorder="1" applyAlignment="1">
      <alignment horizontal="center" vertical="center"/>
    </xf>
    <xf numFmtId="41" fontId="25" fillId="0" borderId="47" xfId="4" applyFont="1" applyBorder="1" applyAlignment="1">
      <alignment horizontal="center" vertical="center"/>
    </xf>
    <xf numFmtId="41" fontId="25" fillId="0" borderId="2" xfId="4" applyFont="1" applyBorder="1" applyAlignment="1">
      <alignment horizontal="center" vertical="center"/>
    </xf>
    <xf numFmtId="41" fontId="25" fillId="0" borderId="11" xfId="4" applyFont="1" applyBorder="1" applyAlignment="1">
      <alignment horizontal="center" vertical="center"/>
    </xf>
    <xf numFmtId="240" fontId="88" fillId="0" borderId="47" xfId="4" applyNumberFormat="1" applyFont="1" applyBorder="1" applyAlignment="1">
      <alignment horizontal="center" vertical="center"/>
    </xf>
    <xf numFmtId="240" fontId="88" fillId="0" borderId="11" xfId="4" applyNumberFormat="1" applyFont="1" applyBorder="1" applyAlignment="1">
      <alignment horizontal="center" vertical="center"/>
    </xf>
    <xf numFmtId="0" fontId="25" fillId="0" borderId="125" xfId="4" applyNumberFormat="1" applyFont="1" applyBorder="1" applyAlignment="1">
      <alignment horizontal="center" vertical="center"/>
    </xf>
    <xf numFmtId="0" fontId="25" fillId="0" borderId="71" xfId="4" applyNumberFormat="1" applyFont="1" applyBorder="1" applyAlignment="1">
      <alignment horizontal="center" vertical="center"/>
    </xf>
    <xf numFmtId="0" fontId="25" fillId="0" borderId="111" xfId="4" applyNumberFormat="1" applyFont="1" applyBorder="1" applyAlignment="1">
      <alignment horizontal="center" vertical="center"/>
    </xf>
    <xf numFmtId="0" fontId="25" fillId="0" borderId="72" xfId="4" applyNumberFormat="1" applyFont="1" applyBorder="1" applyAlignment="1">
      <alignment horizontal="center" vertical="center"/>
    </xf>
    <xf numFmtId="0" fontId="17" fillId="0" borderId="3" xfId="4" applyNumberFormat="1" applyFont="1" applyBorder="1" applyAlignment="1">
      <alignment horizontal="center" vertical="center"/>
    </xf>
    <xf numFmtId="186" fontId="88" fillId="0" borderId="3" xfId="3" applyNumberFormat="1" applyFont="1" applyBorder="1" applyAlignment="1">
      <alignment horizontal="center" vertical="center"/>
    </xf>
    <xf numFmtId="186" fontId="88" fillId="0" borderId="3" xfId="4" applyNumberFormat="1" applyFont="1" applyBorder="1" applyAlignment="1">
      <alignment horizontal="center" vertical="center"/>
    </xf>
    <xf numFmtId="0" fontId="88" fillId="0" borderId="3" xfId="4" applyNumberFormat="1" applyFont="1" applyBorder="1" applyAlignment="1">
      <alignment horizontal="center" vertical="center"/>
    </xf>
    <xf numFmtId="9" fontId="25" fillId="0" borderId="3" xfId="4" applyNumberFormat="1" applyFont="1" applyBorder="1" applyAlignment="1">
      <alignment horizontal="center" vertical="center"/>
    </xf>
    <xf numFmtId="0" fontId="58" fillId="0" borderId="102" xfId="4" applyNumberFormat="1" applyFont="1" applyBorder="1" applyAlignment="1">
      <alignment horizontal="center" vertical="center"/>
    </xf>
    <xf numFmtId="0" fontId="58" fillId="0" borderId="103" xfId="4" applyNumberFormat="1" applyFont="1" applyBorder="1" applyAlignment="1">
      <alignment horizontal="center" vertical="center"/>
    </xf>
    <xf numFmtId="0" fontId="58" fillId="0" borderId="16" xfId="4" applyNumberFormat="1" applyFont="1" applyBorder="1" applyAlignment="1">
      <alignment horizontal="center" vertical="center"/>
    </xf>
    <xf numFmtId="0" fontId="58" fillId="0" borderId="39" xfId="4" applyNumberFormat="1" applyFont="1" applyBorder="1" applyAlignment="1">
      <alignment horizontal="center" vertical="center"/>
    </xf>
    <xf numFmtId="0" fontId="25" fillId="0" borderId="101" xfId="4" quotePrefix="1" applyNumberFormat="1" applyFont="1" applyBorder="1" applyAlignment="1">
      <alignment horizontal="center" vertical="center"/>
    </xf>
    <xf numFmtId="0" fontId="25" fillId="0" borderId="102" xfId="4" applyNumberFormat="1" applyFont="1" applyBorder="1" applyAlignment="1">
      <alignment horizontal="center" vertical="center"/>
    </xf>
    <xf numFmtId="0" fontId="25" fillId="0" borderId="102" xfId="4" quotePrefix="1" applyNumberFormat="1" applyFont="1" applyBorder="1" applyAlignment="1">
      <alignment horizontal="center" vertical="center"/>
    </xf>
    <xf numFmtId="0" fontId="25" fillId="0" borderId="38" xfId="4" applyNumberFormat="1" applyFont="1" applyBorder="1" applyAlignment="1">
      <alignment horizontal="center" vertical="center"/>
    </xf>
    <xf numFmtId="0" fontId="25" fillId="0" borderId="16" xfId="4" applyNumberFormat="1" applyFont="1" applyBorder="1" applyAlignment="1">
      <alignment horizontal="center" vertical="center"/>
    </xf>
    <xf numFmtId="0" fontId="25" fillId="0" borderId="16" xfId="4" quotePrefix="1" applyNumberFormat="1" applyFont="1" applyBorder="1" applyAlignment="1">
      <alignment horizontal="center" vertical="center"/>
    </xf>
    <xf numFmtId="200" fontId="26" fillId="0" borderId="3" xfId="4" applyNumberFormat="1" applyFont="1" applyBorder="1" applyAlignment="1">
      <alignment vertical="center"/>
    </xf>
    <xf numFmtId="185" fontId="25" fillId="0" borderId="0" xfId="4" applyNumberFormat="1" applyFont="1" applyAlignment="1">
      <alignment horizontal="center" vertical="center"/>
    </xf>
    <xf numFmtId="0" fontId="25" fillId="0" borderId="0" xfId="4" applyNumberFormat="1" applyFont="1" applyAlignment="1">
      <alignment horizontal="center" vertical="center"/>
    </xf>
    <xf numFmtId="207" fontId="58" fillId="52" borderId="3" xfId="21" applyNumberFormat="1" applyFont="1" applyFill="1" applyBorder="1" applyAlignment="1">
      <alignment horizontal="center" vertical="center"/>
    </xf>
    <xf numFmtId="209" fontId="196" fillId="0" borderId="3" xfId="4" applyNumberFormat="1" applyFont="1" applyFill="1" applyBorder="1" applyAlignment="1">
      <alignment horizontal="center" vertical="center" shrinkToFit="1"/>
    </xf>
    <xf numFmtId="207" fontId="196" fillId="17" borderId="3" xfId="2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distributed" vertical="center"/>
    </xf>
    <xf numFmtId="177" fontId="16" fillId="0" borderId="0" xfId="3" applyNumberFormat="1" applyFont="1" applyAlignment="1">
      <alignment horizontal="center" vertical="center"/>
    </xf>
    <xf numFmtId="224" fontId="16" fillId="0" borderId="0" xfId="0" applyNumberFormat="1" applyFont="1" applyAlignment="1">
      <alignment horizontal="right" vertical="center"/>
    </xf>
    <xf numFmtId="0" fontId="185" fillId="0" borderId="111" xfId="0" applyFont="1" applyBorder="1" applyAlignment="1">
      <alignment horizontal="distributed" vertical="center"/>
    </xf>
    <xf numFmtId="204" fontId="16" fillId="0" borderId="0" xfId="4" applyNumberFormat="1" applyFont="1" applyAlignment="1">
      <alignment horizontal="center" vertical="center"/>
    </xf>
    <xf numFmtId="9" fontId="52" fillId="0" borderId="0" xfId="0" applyNumberFormat="1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9" fontId="52" fillId="0" borderId="0" xfId="0" applyNumberFormat="1" applyFont="1" applyBorder="1" applyAlignment="1">
      <alignment horizontal="center" vertical="center" shrinkToFit="1"/>
    </xf>
    <xf numFmtId="0" fontId="52" fillId="0" borderId="0" xfId="0" applyFont="1" applyBorder="1" applyAlignment="1">
      <alignment horizontal="center" vertical="center" shrinkToFit="1"/>
    </xf>
    <xf numFmtId="202" fontId="16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96" fillId="14" borderId="3" xfId="0" applyFont="1" applyFill="1" applyBorder="1" applyAlignment="1">
      <alignment horizontal="center" vertical="center"/>
    </xf>
    <xf numFmtId="41" fontId="46" fillId="0" borderId="3" xfId="4" applyFont="1" applyFill="1" applyBorder="1" applyAlignment="1">
      <alignment horizontal="center" vertical="center" shrinkToFit="1"/>
    </xf>
    <xf numFmtId="0" fontId="46" fillId="0" borderId="3" xfId="21" applyFont="1" applyFill="1" applyBorder="1" applyAlignment="1">
      <alignment horizontal="center" vertical="center"/>
    </xf>
    <xf numFmtId="209" fontId="58" fillId="52" borderId="3" xfId="4" applyNumberFormat="1" applyFont="1" applyFill="1" applyBorder="1" applyAlignment="1">
      <alignment horizontal="center" vertical="center" shrinkToFit="1"/>
    </xf>
    <xf numFmtId="191" fontId="49" fillId="17" borderId="0" xfId="0" applyNumberFormat="1" applyFont="1" applyFill="1" applyAlignment="1">
      <alignment horizontal="center" vertical="center"/>
    </xf>
    <xf numFmtId="224" fontId="16" fillId="0" borderId="0" xfId="4" applyNumberFormat="1" applyFont="1" applyAlignment="1">
      <alignment horizontal="right" vertical="center"/>
    </xf>
    <xf numFmtId="204" fontId="17" fillId="0" borderId="0" xfId="0" applyNumberFormat="1" applyFont="1" applyAlignment="1">
      <alignment horizontal="center" vertical="center"/>
    </xf>
    <xf numFmtId="41" fontId="59" fillId="0" borderId="3" xfId="4" applyFont="1" applyFill="1" applyBorder="1" applyAlignment="1">
      <alignment horizontal="center" vertical="center" shrinkToFit="1"/>
    </xf>
    <xf numFmtId="0" fontId="196" fillId="14" borderId="3" xfId="0" quotePrefix="1" applyFont="1" applyFill="1" applyBorder="1" applyAlignment="1">
      <alignment horizontal="center" vertical="center"/>
    </xf>
    <xf numFmtId="202" fontId="46" fillId="0" borderId="3" xfId="0" applyNumberFormat="1" applyFont="1" applyFill="1" applyBorder="1" applyAlignment="1">
      <alignment horizontal="center" vertical="center"/>
    </xf>
    <xf numFmtId="207" fontId="46" fillId="17" borderId="3" xfId="21" applyNumberFormat="1" applyFont="1" applyFill="1" applyBorder="1" applyAlignment="1">
      <alignment horizontal="center" vertical="center"/>
    </xf>
    <xf numFmtId="0" fontId="211" fillId="0" borderId="3" xfId="21" applyFont="1" applyFill="1" applyBorder="1" applyAlignment="1">
      <alignment horizontal="center" vertical="center"/>
    </xf>
    <xf numFmtId="209" fontId="59" fillId="0" borderId="3" xfId="4" applyNumberFormat="1" applyFont="1" applyFill="1" applyBorder="1" applyAlignment="1">
      <alignment horizontal="center" vertical="center" shrinkToFit="1"/>
    </xf>
    <xf numFmtId="41" fontId="16" fillId="0" borderId="0" xfId="4" applyFont="1" applyAlignment="1">
      <alignment horizontal="center" vertical="center"/>
    </xf>
    <xf numFmtId="0" fontId="73" fillId="0" borderId="0" xfId="21" applyFont="1" applyFill="1" applyBorder="1" applyAlignment="1">
      <alignment horizontal="center" vertical="center"/>
    </xf>
    <xf numFmtId="207" fontId="49" fillId="0" borderId="0" xfId="21" applyNumberFormat="1" applyFont="1" applyFill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204" fontId="16" fillId="0" borderId="0" xfId="4" applyNumberFormat="1" applyFont="1" applyAlignment="1">
      <alignment horizontal="right" vertical="center"/>
    </xf>
    <xf numFmtId="292" fontId="49" fillId="17" borderId="0" xfId="0" applyNumberFormat="1" applyFont="1" applyFill="1" applyAlignment="1">
      <alignment horizontal="center" vertical="center"/>
    </xf>
    <xf numFmtId="292" fontId="49" fillId="17" borderId="0" xfId="83" applyNumberFormat="1" applyFont="1" applyFill="1" applyAlignment="1">
      <alignment horizontal="center" vertical="center"/>
    </xf>
    <xf numFmtId="204" fontId="17" fillId="0" borderId="125" xfId="0" applyNumberFormat="1" applyFont="1" applyFill="1" applyBorder="1" applyAlignment="1">
      <alignment horizontal="center" vertical="center"/>
    </xf>
    <xf numFmtId="2" fontId="17" fillId="0" borderId="125" xfId="0" applyNumberFormat="1" applyFont="1" applyBorder="1" applyAlignment="1">
      <alignment horizontal="right" vertical="center"/>
    </xf>
    <xf numFmtId="204" fontId="16" fillId="0" borderId="0" xfId="4" applyNumberFormat="1" applyFont="1" applyBorder="1" applyAlignment="1">
      <alignment horizontal="right" vertical="center"/>
    </xf>
    <xf numFmtId="204" fontId="17" fillId="0" borderId="0" xfId="4" applyNumberFormat="1" applyFont="1" applyAlignment="1">
      <alignment horizontal="right" vertical="center"/>
    </xf>
    <xf numFmtId="177" fontId="16" fillId="0" borderId="0" xfId="3" applyNumberFormat="1" applyFont="1" applyAlignment="1">
      <alignment vertical="center"/>
    </xf>
    <xf numFmtId="0" fontId="49" fillId="17" borderId="0" xfId="8" applyFont="1" applyFill="1" applyAlignment="1">
      <alignment horizontal="distributed" vertical="center"/>
    </xf>
    <xf numFmtId="0" fontId="16" fillId="0" borderId="0" xfId="0" quotePrefix="1" applyFont="1" applyAlignment="1">
      <alignment horizontal="distributed" vertical="center"/>
    </xf>
    <xf numFmtId="224" fontId="16" fillId="0" borderId="0" xfId="0" applyNumberFormat="1" applyFont="1" applyBorder="1" applyAlignment="1">
      <alignment horizontal="right" vertical="center"/>
    </xf>
    <xf numFmtId="9" fontId="52" fillId="0" borderId="3" xfId="0" applyNumberFormat="1" applyFont="1" applyBorder="1" applyAlignment="1">
      <alignment horizontal="center" vertical="center" shrinkToFit="1"/>
    </xf>
    <xf numFmtId="0" fontId="52" fillId="0" borderId="3" xfId="0" applyFont="1" applyBorder="1" applyAlignment="1">
      <alignment horizontal="center" vertical="center" shrinkToFit="1"/>
    </xf>
    <xf numFmtId="235" fontId="16" fillId="0" borderId="47" xfId="4" applyNumberFormat="1" applyFont="1" applyBorder="1" applyAlignment="1">
      <alignment horizontal="center" vertical="center"/>
    </xf>
    <xf numFmtId="235" fontId="16" fillId="0" borderId="2" xfId="4" applyNumberFormat="1" applyFont="1" applyBorder="1" applyAlignment="1">
      <alignment horizontal="center" vertical="center"/>
    </xf>
    <xf numFmtId="235" fontId="16" fillId="0" borderId="11" xfId="4" applyNumberFormat="1" applyFont="1" applyBorder="1" applyAlignment="1">
      <alignment horizontal="center" vertical="center"/>
    </xf>
    <xf numFmtId="0" fontId="16" fillId="14" borderId="47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6" fillId="14" borderId="11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distributed" vertical="center" shrinkToFit="1"/>
    </xf>
    <xf numFmtId="177" fontId="17" fillId="0" borderId="0" xfId="4" applyNumberFormat="1" applyFont="1" applyAlignment="1">
      <alignment horizontal="center" vertical="center"/>
    </xf>
    <xf numFmtId="9" fontId="49" fillId="17" borderId="0" xfId="3" applyFont="1" applyFill="1" applyAlignment="1">
      <alignment horizontal="right" vertical="center" indent="1"/>
    </xf>
    <xf numFmtId="9" fontId="16" fillId="0" borderId="0" xfId="3" applyFont="1" applyAlignment="1">
      <alignment horizontal="right" vertical="center" indent="1"/>
    </xf>
    <xf numFmtId="208" fontId="49" fillId="17" borderId="0" xfId="0" applyNumberFormat="1" applyFont="1" applyFill="1" applyAlignment="1">
      <alignment horizontal="center" vertical="center"/>
    </xf>
    <xf numFmtId="9" fontId="52" fillId="0" borderId="3" xfId="0" applyNumberFormat="1" applyFont="1" applyBorder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224" fontId="17" fillId="0" borderId="0" xfId="0" applyNumberFormat="1" applyFont="1" applyAlignment="1">
      <alignment horizontal="right" vertical="center"/>
    </xf>
    <xf numFmtId="0" fontId="16" fillId="0" borderId="0" xfId="0" quotePrefix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224" fontId="16" fillId="0" borderId="0" xfId="0" applyNumberFormat="1" applyFont="1" applyAlignment="1">
      <alignment horizontal="center" vertical="center"/>
    </xf>
    <xf numFmtId="230" fontId="16" fillId="0" borderId="0" xfId="0" applyNumberFormat="1" applyFont="1" applyAlignment="1">
      <alignment horizontal="center" vertical="center"/>
    </xf>
    <xf numFmtId="224" fontId="16" fillId="0" borderId="0" xfId="0" applyNumberFormat="1" applyFont="1" applyBorder="1" applyAlignment="1">
      <alignment horizontal="center" vertical="center"/>
    </xf>
    <xf numFmtId="0" fontId="60" fillId="0" borderId="59" xfId="3142" applyFont="1" applyBorder="1" applyAlignment="1">
      <alignment horizontal="center" vertical="center" wrapText="1"/>
    </xf>
    <xf numFmtId="0" fontId="60" fillId="0" borderId="60" xfId="3142" applyFont="1" applyBorder="1" applyAlignment="1">
      <alignment horizontal="center" vertical="center" wrapText="1"/>
    </xf>
    <xf numFmtId="0" fontId="60" fillId="0" borderId="61" xfId="3142" applyFont="1" applyBorder="1" applyAlignment="1">
      <alignment horizontal="center" vertical="center" wrapText="1"/>
    </xf>
    <xf numFmtId="292" fontId="60" fillId="0" borderId="188" xfId="3143" applyNumberFormat="1" applyFont="1" applyBorder="1" applyAlignment="1">
      <alignment horizontal="center" vertical="center" wrapText="1"/>
    </xf>
    <xf numFmtId="0" fontId="60" fillId="0" borderId="179" xfId="3142" applyFont="1" applyBorder="1" applyAlignment="1">
      <alignment horizontal="center" vertical="center" wrapText="1"/>
    </xf>
    <xf numFmtId="0" fontId="60" fillId="0" borderId="185" xfId="3142" applyFont="1" applyBorder="1" applyAlignment="1">
      <alignment horizontal="center" vertical="center" wrapText="1"/>
    </xf>
    <xf numFmtId="0" fontId="60" fillId="0" borderId="180" xfId="3142" applyFont="1" applyBorder="1" applyAlignment="1">
      <alignment horizontal="center" vertical="center" wrapText="1"/>
    </xf>
    <xf numFmtId="0" fontId="60" fillId="0" borderId="114" xfId="3142" applyFont="1" applyBorder="1" applyAlignment="1">
      <alignment horizontal="center" vertical="center" wrapText="1"/>
    </xf>
    <xf numFmtId="0" fontId="60" fillId="0" borderId="181" xfId="3142" applyFont="1" applyBorder="1" applyAlignment="1">
      <alignment horizontal="center" vertical="center" wrapText="1"/>
    </xf>
    <xf numFmtId="292" fontId="60" fillId="0" borderId="184" xfId="3143" applyNumberFormat="1" applyFont="1" applyBorder="1" applyAlignment="1">
      <alignment horizontal="center" vertical="center" wrapText="1"/>
    </xf>
    <xf numFmtId="0" fontId="193" fillId="0" borderId="0" xfId="83" applyFont="1" applyAlignment="1">
      <alignment horizontal="left" vertical="center"/>
    </xf>
    <xf numFmtId="0" fontId="189" fillId="54" borderId="167" xfId="3142" applyFont="1" applyFill="1" applyBorder="1" applyAlignment="1">
      <alignment horizontal="center" vertical="center" wrapText="1"/>
    </xf>
    <xf numFmtId="0" fontId="189" fillId="54" borderId="168" xfId="3142" applyFont="1" applyFill="1" applyBorder="1" applyAlignment="1">
      <alignment horizontal="center" vertical="center" wrapText="1"/>
    </xf>
    <xf numFmtId="0" fontId="189" fillId="54" borderId="169" xfId="3142" applyFont="1" applyFill="1" applyBorder="1" applyAlignment="1">
      <alignment horizontal="center" vertical="center" wrapText="1"/>
    </xf>
    <xf numFmtId="0" fontId="189" fillId="54" borderId="174" xfId="3142" applyFont="1" applyFill="1" applyBorder="1" applyAlignment="1">
      <alignment horizontal="center" vertical="center" wrapText="1"/>
    </xf>
    <xf numFmtId="0" fontId="189" fillId="54" borderId="175" xfId="3142" applyFont="1" applyFill="1" applyBorder="1" applyAlignment="1">
      <alignment horizontal="center" vertical="center" wrapText="1"/>
    </xf>
    <xf numFmtId="0" fontId="189" fillId="54" borderId="176" xfId="3142" applyFont="1" applyFill="1" applyBorder="1" applyAlignment="1">
      <alignment horizontal="center" vertical="center" wrapText="1"/>
    </xf>
    <xf numFmtId="0" fontId="189" fillId="54" borderId="170" xfId="3142" applyFont="1" applyFill="1" applyBorder="1" applyAlignment="1">
      <alignment horizontal="center" vertical="center" wrapText="1"/>
    </xf>
    <xf numFmtId="0" fontId="189" fillId="54" borderId="171" xfId="3142" applyFont="1" applyFill="1" applyBorder="1" applyAlignment="1">
      <alignment horizontal="center" vertical="center" wrapText="1"/>
    </xf>
    <xf numFmtId="0" fontId="189" fillId="54" borderId="172" xfId="3142" applyFont="1" applyFill="1" applyBorder="1" applyAlignment="1">
      <alignment horizontal="center" vertical="center" wrapText="1"/>
    </xf>
    <xf numFmtId="0" fontId="190" fillId="54" borderId="173" xfId="3142" applyFont="1" applyFill="1" applyBorder="1" applyAlignment="1">
      <alignment horizontal="center" vertical="center" wrapText="1"/>
    </xf>
    <xf numFmtId="0" fontId="190" fillId="54" borderId="178" xfId="3142" applyFont="1" applyFill="1" applyBorder="1" applyAlignment="1">
      <alignment horizontal="center" vertical="center" wrapText="1"/>
    </xf>
    <xf numFmtId="0" fontId="191" fillId="54" borderId="177" xfId="3142" applyFont="1" applyFill="1" applyBorder="1" applyAlignment="1">
      <alignment horizontal="center" vertical="center" wrapText="1"/>
    </xf>
    <xf numFmtId="0" fontId="191" fillId="54" borderId="213" xfId="3142" applyFont="1" applyFill="1" applyBorder="1" applyAlignment="1">
      <alignment horizontal="center" vertical="center" wrapText="1"/>
    </xf>
    <xf numFmtId="0" fontId="191" fillId="54" borderId="215" xfId="3142" applyFont="1" applyFill="1" applyBorder="1" applyAlignment="1">
      <alignment horizontal="center" vertical="center" wrapText="1"/>
    </xf>
    <xf numFmtId="0" fontId="60" fillId="0" borderId="197" xfId="3142" applyFont="1" applyBorder="1" applyAlignment="1">
      <alignment horizontal="center" vertical="center" wrapText="1"/>
    </xf>
    <xf numFmtId="0" fontId="60" fillId="0" borderId="220" xfId="3142" applyFont="1" applyBorder="1" applyAlignment="1">
      <alignment horizontal="center" vertical="center" wrapText="1"/>
    </xf>
    <xf numFmtId="0" fontId="60" fillId="0" borderId="203" xfId="3142" applyFont="1" applyBorder="1" applyAlignment="1">
      <alignment horizontal="center" vertical="center" wrapText="1"/>
    </xf>
    <xf numFmtId="0" fontId="60" fillId="0" borderId="221" xfId="3142" applyFont="1" applyBorder="1" applyAlignment="1">
      <alignment horizontal="center" vertical="center" wrapText="1"/>
    </xf>
    <xf numFmtId="292" fontId="60" fillId="0" borderId="198" xfId="3143" applyNumberFormat="1" applyFont="1" applyBorder="1" applyAlignment="1">
      <alignment horizontal="center" vertical="center" wrapText="1"/>
    </xf>
    <xf numFmtId="292" fontId="60" fillId="0" borderId="204" xfId="3143" applyNumberFormat="1" applyFont="1" applyBorder="1" applyAlignment="1">
      <alignment horizontal="center" vertical="center" wrapText="1"/>
    </xf>
    <xf numFmtId="0" fontId="60" fillId="0" borderId="199" xfId="3142" applyFont="1" applyBorder="1" applyAlignment="1">
      <alignment horizontal="center" vertical="center" wrapText="1"/>
    </xf>
    <xf numFmtId="0" fontId="60" fillId="0" borderId="200" xfId="3142" applyFont="1" applyBorder="1" applyAlignment="1">
      <alignment horizontal="center" vertical="center" wrapText="1"/>
    </xf>
    <xf numFmtId="0" fontId="60" fillId="0" borderId="201" xfId="3142" applyFont="1" applyBorder="1" applyAlignment="1">
      <alignment horizontal="center" vertical="center" wrapText="1"/>
    </xf>
    <xf numFmtId="0" fontId="60" fillId="0" borderId="63" xfId="3142" applyFont="1" applyBorder="1" applyAlignment="1">
      <alignment horizontal="center" vertical="center" wrapText="1"/>
    </xf>
    <xf numFmtId="0" fontId="60" fillId="0" borderId="195" xfId="3142" applyFont="1" applyBorder="1" applyAlignment="1">
      <alignment horizontal="center" vertical="center" wrapText="1"/>
    </xf>
    <xf numFmtId="0" fontId="60" fillId="0" borderId="64" xfId="3142" applyFont="1" applyBorder="1" applyAlignment="1">
      <alignment horizontal="center" vertical="center" wrapText="1"/>
    </xf>
    <xf numFmtId="0" fontId="60" fillId="0" borderId="66" xfId="3142" applyFont="1" applyBorder="1" applyAlignment="1">
      <alignment horizontal="center" vertical="center" wrapText="1"/>
    </xf>
    <xf numFmtId="0" fontId="60" fillId="0" borderId="193" xfId="3142" applyFont="1" applyBorder="1" applyAlignment="1">
      <alignment horizontal="center" vertical="center" wrapText="1"/>
    </xf>
    <xf numFmtId="0" fontId="60" fillId="0" borderId="194" xfId="3142" applyFont="1" applyBorder="1" applyAlignment="1">
      <alignment horizontal="center" vertical="center" wrapText="1"/>
    </xf>
    <xf numFmtId="0" fontId="60" fillId="0" borderId="69" xfId="3142" applyFont="1" applyBorder="1" applyAlignment="1">
      <alignment horizontal="center" vertical="center" wrapText="1"/>
    </xf>
    <xf numFmtId="0" fontId="60" fillId="0" borderId="70" xfId="3142" applyFont="1" applyBorder="1" applyAlignment="1">
      <alignment horizontal="center" vertical="center" wrapText="1"/>
    </xf>
    <xf numFmtId="0" fontId="70" fillId="13" borderId="38" xfId="21" applyFont="1" applyFill="1" applyBorder="1" applyAlignment="1">
      <alignment horizontal="center" vertical="center" wrapText="1"/>
    </xf>
    <xf numFmtId="0" fontId="70" fillId="13" borderId="16" xfId="2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90" fontId="16" fillId="0" borderId="0" xfId="0" applyNumberFormat="1" applyFont="1" applyAlignment="1">
      <alignment horizontal="right" vertical="center"/>
    </xf>
    <xf numFmtId="184" fontId="16" fillId="0" borderId="6" xfId="4" applyNumberFormat="1" applyFont="1" applyBorder="1" applyAlignment="1">
      <alignment horizontal="center" vertical="center"/>
    </xf>
    <xf numFmtId="225" fontId="16" fillId="0" borderId="0" xfId="0" applyNumberFormat="1" applyFont="1" applyAlignment="1">
      <alignment horizontal="center" vertical="center"/>
    </xf>
    <xf numFmtId="182" fontId="16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67" fillId="0" borderId="16" xfId="21" applyFont="1" applyFill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67" fillId="0" borderId="16" xfId="21" applyFont="1" applyFill="1" applyBorder="1" applyAlignment="1">
      <alignment horizontal="center" vertical="center"/>
    </xf>
    <xf numFmtId="229" fontId="93" fillId="13" borderId="16" xfId="21" applyNumberFormat="1" applyFont="1" applyFill="1" applyBorder="1" applyAlignment="1">
      <alignment horizontal="center" vertical="center"/>
    </xf>
    <xf numFmtId="229" fontId="93" fillId="13" borderId="39" xfId="21" applyNumberFormat="1" applyFont="1" applyFill="1" applyBorder="1" applyAlignment="1">
      <alignment horizontal="center" vertical="center"/>
    </xf>
    <xf numFmtId="0" fontId="91" fillId="0" borderId="115" xfId="21" applyFont="1" applyFill="1" applyBorder="1" applyAlignment="1">
      <alignment horizontal="center" vertical="center" wrapText="1"/>
    </xf>
    <xf numFmtId="0" fontId="91" fillId="0" borderId="6" xfId="21" applyFont="1" applyFill="1" applyBorder="1" applyAlignment="1">
      <alignment horizontal="center" vertical="center" wrapText="1"/>
    </xf>
    <xf numFmtId="0" fontId="91" fillId="0" borderId="7" xfId="21" applyFont="1" applyFill="1" applyBorder="1" applyAlignment="1">
      <alignment horizontal="center" vertical="center" wrapText="1"/>
    </xf>
    <xf numFmtId="0" fontId="91" fillId="0" borderId="120" xfId="21" applyFont="1" applyFill="1" applyBorder="1" applyAlignment="1">
      <alignment horizontal="center" vertical="center" wrapText="1"/>
    </xf>
    <xf numFmtId="0" fontId="91" fillId="0" borderId="24" xfId="21" applyFont="1" applyFill="1" applyBorder="1" applyAlignment="1">
      <alignment horizontal="center" vertical="center" wrapText="1"/>
    </xf>
    <xf numFmtId="0" fontId="91" fillId="0" borderId="121" xfId="21" applyFont="1" applyFill="1" applyBorder="1" applyAlignment="1">
      <alignment horizontal="center" vertical="center" wrapText="1"/>
    </xf>
    <xf numFmtId="0" fontId="67" fillId="0" borderId="117" xfId="21" applyFont="1" applyFill="1" applyBorder="1" applyAlignment="1">
      <alignment vertical="center" wrapText="1"/>
    </xf>
    <xf numFmtId="0" fontId="67" fillId="0" borderId="118" xfId="21" applyFont="1" applyFill="1" applyBorder="1" applyAlignment="1">
      <alignment vertical="center" wrapText="1"/>
    </xf>
    <xf numFmtId="0" fontId="67" fillId="0" borderId="119" xfId="21" applyFont="1" applyFill="1" applyBorder="1" applyAlignment="1">
      <alignment vertical="center" wrapText="1"/>
    </xf>
    <xf numFmtId="0" fontId="67" fillId="0" borderId="47" xfId="21" applyFont="1" applyFill="1" applyBorder="1" applyAlignment="1">
      <alignment vertical="center" wrapText="1"/>
    </xf>
    <xf numFmtId="0" fontId="67" fillId="0" borderId="2" xfId="21" applyFont="1" applyFill="1" applyBorder="1" applyAlignment="1">
      <alignment vertical="center" wrapText="1"/>
    </xf>
    <xf numFmtId="0" fontId="67" fillId="0" borderId="105" xfId="21" applyFont="1" applyFill="1" applyBorder="1" applyAlignment="1">
      <alignment vertical="center" wrapText="1"/>
    </xf>
    <xf numFmtId="0" fontId="67" fillId="0" borderId="48" xfId="21" applyFont="1" applyFill="1" applyBorder="1" applyAlignment="1">
      <alignment horizontal="center" vertical="center"/>
    </xf>
    <xf numFmtId="0" fontId="67" fillId="0" borderId="116" xfId="21" applyFont="1" applyFill="1" applyBorder="1" applyAlignment="1">
      <alignment horizontal="center" vertical="center"/>
    </xf>
    <xf numFmtId="0" fontId="67" fillId="0" borderId="71" xfId="21" applyFont="1" applyFill="1" applyBorder="1" applyAlignment="1">
      <alignment horizontal="center" vertical="center"/>
    </xf>
    <xf numFmtId="0" fontId="67" fillId="0" borderId="72" xfId="21" applyFont="1" applyFill="1" applyBorder="1" applyAlignment="1">
      <alignment horizontal="center" vertical="center"/>
    </xf>
    <xf numFmtId="0" fontId="67" fillId="0" borderId="3" xfId="21" applyFont="1" applyFill="1" applyBorder="1" applyAlignment="1">
      <alignment horizontal="center" vertical="center"/>
    </xf>
    <xf numFmtId="229" fontId="93" fillId="13" borderId="3" xfId="21" applyNumberFormat="1" applyFont="1" applyFill="1" applyBorder="1" applyAlignment="1">
      <alignment horizontal="center" vertical="center"/>
    </xf>
    <xf numFmtId="229" fontId="93" fillId="13" borderId="13" xfId="21" applyNumberFormat="1" applyFont="1" applyFill="1" applyBorder="1" applyAlignment="1">
      <alignment horizontal="center" vertical="center"/>
    </xf>
    <xf numFmtId="0" fontId="67" fillId="0" borderId="3" xfId="21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227" fontId="73" fillId="13" borderId="3" xfId="21" applyNumberFormat="1" applyFont="1" applyFill="1" applyBorder="1" applyAlignment="1">
      <alignment horizontal="center" vertical="center"/>
    </xf>
    <xf numFmtId="227" fontId="73" fillId="13" borderId="13" xfId="21" applyNumberFormat="1" applyFont="1" applyFill="1" applyBorder="1" applyAlignment="1">
      <alignment horizontal="center" vertical="center"/>
    </xf>
    <xf numFmtId="190" fontId="79" fillId="10" borderId="16" xfId="21" applyNumberFormat="1" applyFont="1" applyFill="1" applyBorder="1" applyAlignment="1">
      <alignment horizontal="center" vertical="center"/>
    </xf>
    <xf numFmtId="0" fontId="79" fillId="10" borderId="39" xfId="21" applyFont="1" applyFill="1" applyBorder="1" applyAlignment="1">
      <alignment horizontal="center" vertical="center"/>
    </xf>
    <xf numFmtId="201" fontId="201" fillId="17" borderId="3" xfId="21" applyNumberFormat="1" applyFont="1" applyFill="1" applyBorder="1" applyAlignment="1">
      <alignment horizontal="center" vertical="center"/>
    </xf>
    <xf numFmtId="201" fontId="201" fillId="17" borderId="13" xfId="21" applyNumberFormat="1" applyFont="1" applyFill="1" applyBorder="1" applyAlignment="1">
      <alignment horizontal="center" vertical="center"/>
    </xf>
    <xf numFmtId="200" fontId="80" fillId="17" borderId="3" xfId="21" applyNumberFormat="1" applyFont="1" applyFill="1" applyBorder="1" applyAlignment="1">
      <alignment horizontal="center" vertical="center"/>
    </xf>
    <xf numFmtId="200" fontId="80" fillId="17" borderId="13" xfId="21" applyNumberFormat="1" applyFont="1" applyFill="1" applyBorder="1" applyAlignment="1">
      <alignment horizontal="center" vertical="center"/>
    </xf>
    <xf numFmtId="200" fontId="81" fillId="17" borderId="3" xfId="21" applyNumberFormat="1" applyFont="1" applyFill="1" applyBorder="1" applyAlignment="1">
      <alignment horizontal="center" vertical="center"/>
    </xf>
    <xf numFmtId="200" fontId="81" fillId="17" borderId="13" xfId="21" applyNumberFormat="1" applyFont="1" applyFill="1" applyBorder="1" applyAlignment="1">
      <alignment horizontal="center" vertical="center"/>
    </xf>
    <xf numFmtId="0" fontId="70" fillId="15" borderId="16" xfId="21" applyFont="1" applyFill="1" applyBorder="1" applyAlignment="1">
      <alignment horizontal="center" vertical="center"/>
    </xf>
    <xf numFmtId="0" fontId="70" fillId="0" borderId="3" xfId="21" applyFont="1" applyBorder="1" applyAlignment="1">
      <alignment horizontal="center" vertical="center"/>
    </xf>
    <xf numFmtId="0" fontId="70" fillId="0" borderId="8" xfId="21" applyFont="1" applyBorder="1" applyAlignment="1">
      <alignment horizontal="center" vertical="center"/>
    </xf>
    <xf numFmtId="0" fontId="70" fillId="15" borderId="102" xfId="21" applyFont="1" applyFill="1" applyBorder="1" applyAlignment="1">
      <alignment horizontal="center" vertical="center"/>
    </xf>
    <xf numFmtId="0" fontId="70" fillId="15" borderId="3" xfId="21" applyFont="1" applyFill="1" applyBorder="1" applyAlignment="1">
      <alignment horizontal="center" vertical="center"/>
    </xf>
    <xf numFmtId="200" fontId="201" fillId="17" borderId="3" xfId="21" applyNumberFormat="1" applyFont="1" applyFill="1" applyBorder="1" applyAlignment="1">
      <alignment horizontal="center" vertical="center"/>
    </xf>
    <xf numFmtId="200" fontId="201" fillId="17" borderId="13" xfId="21" applyNumberFormat="1" applyFont="1" applyFill="1" applyBorder="1" applyAlignment="1">
      <alignment horizontal="center" vertical="center"/>
    </xf>
    <xf numFmtId="200" fontId="201" fillId="17" borderId="8" xfId="21" applyNumberFormat="1" applyFont="1" applyFill="1" applyBorder="1" applyAlignment="1">
      <alignment horizontal="center" vertical="center"/>
    </xf>
    <xf numFmtId="200" fontId="201" fillId="17" borderId="9" xfId="21" applyNumberFormat="1" applyFont="1" applyFill="1" applyBorder="1" applyAlignment="1">
      <alignment horizontal="center" vertical="center"/>
    </xf>
    <xf numFmtId="201" fontId="201" fillId="17" borderId="16" xfId="21" applyNumberFormat="1" applyFont="1" applyFill="1" applyBorder="1" applyAlignment="1">
      <alignment horizontal="center" vertical="center"/>
    </xf>
    <xf numFmtId="201" fontId="201" fillId="17" borderId="39" xfId="21" applyNumberFormat="1" applyFont="1" applyFill="1" applyBorder="1" applyAlignment="1">
      <alignment horizontal="center" vertical="center"/>
    </xf>
    <xf numFmtId="0" fontId="70" fillId="0" borderId="16" xfId="21" applyFont="1" applyFill="1" applyBorder="1" applyAlignment="1">
      <alignment horizontal="center" vertical="center"/>
    </xf>
    <xf numFmtId="0" fontId="92" fillId="0" borderId="101" xfId="21" applyFont="1" applyFill="1" applyBorder="1" applyAlignment="1">
      <alignment horizontal="center" vertical="center" wrapText="1"/>
    </xf>
    <xf numFmtId="0" fontId="92" fillId="0" borderId="37" xfId="21" applyFont="1" applyFill="1" applyBorder="1" applyAlignment="1">
      <alignment horizontal="center" vertical="center" wrapText="1"/>
    </xf>
    <xf numFmtId="0" fontId="92" fillId="0" borderId="38" xfId="21" applyFont="1" applyFill="1" applyBorder="1" applyAlignment="1">
      <alignment horizontal="center" vertical="center" wrapText="1"/>
    </xf>
    <xf numFmtId="0" fontId="59" fillId="0" borderId="110" xfId="21" applyFont="1" applyBorder="1" applyAlignment="1">
      <alignment horizontal="center" vertical="center" wrapText="1"/>
    </xf>
    <xf numFmtId="0" fontId="59" fillId="0" borderId="73" xfId="21" applyFont="1" applyBorder="1" applyAlignment="1">
      <alignment horizontal="center" vertical="center" wrapText="1"/>
    </xf>
    <xf numFmtId="0" fontId="59" fillId="0" borderId="40" xfId="21" applyFont="1" applyBorder="1" applyAlignment="1">
      <alignment horizontal="center" vertical="center" wrapText="1"/>
    </xf>
    <xf numFmtId="0" fontId="70" fillId="15" borderId="101" xfId="21" applyFont="1" applyFill="1" applyBorder="1" applyAlignment="1">
      <alignment horizontal="center" vertical="center" wrapText="1"/>
    </xf>
    <xf numFmtId="0" fontId="70" fillId="15" borderId="37" xfId="21" applyFont="1" applyFill="1" applyBorder="1" applyAlignment="1">
      <alignment horizontal="center" vertical="center"/>
    </xf>
    <xf numFmtId="0" fontId="70" fillId="15" borderId="38" xfId="21" applyFont="1" applyFill="1" applyBorder="1" applyAlignment="1">
      <alignment horizontal="center" vertical="center"/>
    </xf>
    <xf numFmtId="0" fontId="80" fillId="0" borderId="35" xfId="21" applyFont="1" applyFill="1" applyBorder="1" applyAlignment="1">
      <alignment horizontal="center" vertical="center" wrapText="1"/>
    </xf>
    <xf numFmtId="0" fontId="80" fillId="0" borderId="37" xfId="21" applyFont="1" applyFill="1" applyBorder="1" applyAlignment="1">
      <alignment horizontal="center" vertical="center" wrapText="1"/>
    </xf>
    <xf numFmtId="0" fontId="80" fillId="0" borderId="112" xfId="21" applyFont="1" applyFill="1" applyBorder="1" applyAlignment="1">
      <alignment horizontal="center" vertical="center" wrapText="1"/>
    </xf>
    <xf numFmtId="0" fontId="80" fillId="0" borderId="38" xfId="21" applyFont="1" applyFill="1" applyBorder="1" applyAlignment="1">
      <alignment horizontal="center" vertical="center" wrapText="1"/>
    </xf>
    <xf numFmtId="0" fontId="70" fillId="0" borderId="35" xfId="21" applyFont="1" applyBorder="1" applyAlignment="1">
      <alignment horizontal="center" vertical="center" wrapText="1"/>
    </xf>
    <xf numFmtId="0" fontId="70" fillId="0" borderId="37" xfId="21" applyFont="1" applyBorder="1" applyAlignment="1">
      <alignment horizontal="center" vertical="center" wrapText="1"/>
    </xf>
    <xf numFmtId="0" fontId="70" fillId="0" borderId="112" xfId="21" applyFont="1" applyBorder="1" applyAlignment="1">
      <alignment horizontal="center" vertical="center" wrapText="1"/>
    </xf>
    <xf numFmtId="0" fontId="201" fillId="16" borderId="3" xfId="21" applyNumberFormat="1" applyFont="1" applyFill="1" applyBorder="1" applyAlignment="1">
      <alignment horizontal="center" vertical="center"/>
    </xf>
    <xf numFmtId="0" fontId="201" fillId="16" borderId="47" xfId="21" applyNumberFormat="1" applyFont="1" applyFill="1" applyBorder="1" applyAlignment="1">
      <alignment horizontal="center" vertical="center"/>
    </xf>
    <xf numFmtId="0" fontId="70" fillId="0" borderId="3" xfId="21" applyFont="1" applyBorder="1" applyAlignment="1">
      <alignment horizontal="distributed" vertical="center" wrapText="1" indent="1"/>
    </xf>
    <xf numFmtId="0" fontId="70" fillId="0" borderId="3" xfId="21" applyFont="1" applyBorder="1" applyAlignment="1">
      <alignment horizontal="distributed" vertical="center" indent="1"/>
    </xf>
    <xf numFmtId="0" fontId="201" fillId="16" borderId="16" xfId="21" applyNumberFormat="1" applyFont="1" applyFill="1" applyBorder="1" applyAlignment="1">
      <alignment horizontal="center" vertical="center"/>
    </xf>
    <xf numFmtId="0" fontId="201" fillId="16" borderId="74" xfId="21" applyNumberFormat="1" applyFont="1" applyFill="1" applyBorder="1" applyAlignment="1">
      <alignment horizontal="center" vertical="center"/>
    </xf>
    <xf numFmtId="0" fontId="70" fillId="0" borderId="3" xfId="21" applyFont="1" applyFill="1" applyBorder="1" applyAlignment="1">
      <alignment horizontal="center" vertical="center" wrapText="1"/>
    </xf>
    <xf numFmtId="0" fontId="70" fillId="0" borderId="3" xfId="21" applyFont="1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67" fillId="0" borderId="115" xfId="21" applyFont="1" applyFill="1" applyBorder="1" applyAlignment="1">
      <alignment horizontal="center" vertical="center" wrapText="1"/>
    </xf>
    <xf numFmtId="0" fontId="67" fillId="0" borderId="7" xfId="21" applyFont="1" applyFill="1" applyBorder="1" applyAlignment="1">
      <alignment horizontal="center" vertical="center" wrapText="1"/>
    </xf>
    <xf numFmtId="0" fontId="67" fillId="0" borderId="71" xfId="21" applyFont="1" applyFill="1" applyBorder="1" applyAlignment="1">
      <alignment horizontal="center" vertical="center" wrapText="1"/>
    </xf>
    <xf numFmtId="0" fontId="67" fillId="0" borderId="72" xfId="21" applyFont="1" applyFill="1" applyBorder="1" applyAlignment="1">
      <alignment horizontal="center" vertical="center" wrapText="1"/>
    </xf>
    <xf numFmtId="0" fontId="91" fillId="0" borderId="71" xfId="21" applyFont="1" applyFill="1" applyBorder="1" applyAlignment="1">
      <alignment horizontal="center" vertical="center" wrapText="1"/>
    </xf>
    <xf numFmtId="0" fontId="91" fillId="0" borderId="111" xfId="21" applyFont="1" applyFill="1" applyBorder="1" applyAlignment="1">
      <alignment horizontal="center" vertical="center" wrapText="1"/>
    </xf>
    <xf numFmtId="0" fontId="91" fillId="0" borderId="72" xfId="21" applyFont="1" applyFill="1" applyBorder="1" applyAlignment="1">
      <alignment horizontal="center" vertical="center" wrapText="1"/>
    </xf>
    <xf numFmtId="0" fontId="70" fillId="14" borderId="4" xfId="21" quotePrefix="1" applyFont="1" applyFill="1" applyBorder="1" applyAlignment="1">
      <alignment horizontal="center" vertical="center"/>
    </xf>
    <xf numFmtId="0" fontId="70" fillId="14" borderId="108" xfId="21" applyFont="1" applyFill="1" applyBorder="1" applyAlignment="1">
      <alignment horizontal="center" vertical="center"/>
    </xf>
    <xf numFmtId="0" fontId="201" fillId="16" borderId="40" xfId="21" applyNumberFormat="1" applyFont="1" applyFill="1" applyBorder="1" applyAlignment="1">
      <alignment horizontal="center" vertical="center"/>
    </xf>
    <xf numFmtId="0" fontId="201" fillId="16" borderId="71" xfId="21" applyNumberFormat="1" applyFont="1" applyFill="1" applyBorder="1" applyAlignment="1">
      <alignment horizontal="center" vertical="center"/>
    </xf>
    <xf numFmtId="0" fontId="79" fillId="0" borderId="40" xfId="21" quotePrefix="1" applyFont="1" applyBorder="1" applyAlignment="1">
      <alignment horizontal="left" vertical="center" wrapText="1"/>
    </xf>
    <xf numFmtId="0" fontId="79" fillId="0" borderId="40" xfId="21" applyFont="1" applyBorder="1" applyAlignment="1">
      <alignment horizontal="left" vertical="center" wrapText="1"/>
    </xf>
    <xf numFmtId="0" fontId="79" fillId="0" borderId="36" xfId="21" applyFont="1" applyBorder="1" applyAlignment="1">
      <alignment horizontal="left" vertical="center" wrapText="1"/>
    </xf>
    <xf numFmtId="0" fontId="79" fillId="0" borderId="3" xfId="21" applyFont="1" applyBorder="1" applyAlignment="1">
      <alignment horizontal="left" vertical="center" wrapText="1"/>
    </xf>
    <xf numFmtId="0" fontId="79" fillId="0" borderId="13" xfId="21" applyFont="1" applyBorder="1" applyAlignment="1">
      <alignment horizontal="left" vertical="center" wrapText="1"/>
    </xf>
    <xf numFmtId="0" fontId="79" fillId="0" borderId="16" xfId="21" applyFont="1" applyBorder="1" applyAlignment="1">
      <alignment horizontal="left" vertical="center" wrapText="1"/>
    </xf>
    <xf numFmtId="0" fontId="79" fillId="0" borderId="39" xfId="21" applyFont="1" applyBorder="1" applyAlignment="1">
      <alignment horizontal="left" vertical="center" wrapText="1"/>
    </xf>
    <xf numFmtId="0" fontId="79" fillId="14" borderId="4" xfId="21" applyFont="1" applyFill="1" applyBorder="1" applyAlignment="1">
      <alignment horizontal="center" vertical="center"/>
    </xf>
    <xf numFmtId="0" fontId="79" fillId="14" borderId="5" xfId="21" applyFont="1" applyFill="1" applyBorder="1" applyAlignment="1">
      <alignment horizontal="center" vertical="center"/>
    </xf>
    <xf numFmtId="0" fontId="70" fillId="0" borderId="40" xfId="21" applyFont="1" applyBorder="1" applyAlignment="1">
      <alignment horizontal="left" vertical="center" wrapText="1" indent="1"/>
    </xf>
    <xf numFmtId="0" fontId="0" fillId="0" borderId="40" xfId="0" applyBorder="1" applyAlignment="1">
      <alignment horizontal="left" vertical="center" wrapText="1" indent="1"/>
    </xf>
    <xf numFmtId="0" fontId="70" fillId="14" borderId="108" xfId="21" applyFont="1" applyFill="1" applyBorder="1" applyAlignment="1">
      <alignment horizontal="center" vertical="center" wrapText="1"/>
    </xf>
    <xf numFmtId="0" fontId="0" fillId="14" borderId="45" xfId="0" applyFill="1" applyBorder="1" applyAlignment="1">
      <alignment horizontal="center" vertical="center" wrapText="1"/>
    </xf>
    <xf numFmtId="0" fontId="0" fillId="14" borderId="46" xfId="0" applyFill="1" applyBorder="1" applyAlignment="1">
      <alignment horizontal="center" vertical="center" wrapText="1"/>
    </xf>
    <xf numFmtId="0" fontId="70" fillId="0" borderId="16" xfId="21" applyFont="1" applyBorder="1" applyAlignment="1">
      <alignment horizontal="distributed" vertical="center" indent="1"/>
    </xf>
    <xf numFmtId="0" fontId="70" fillId="14" borderId="34" xfId="21" applyFont="1" applyFill="1" applyBorder="1" applyAlignment="1">
      <alignment horizontal="center" vertical="center"/>
    </xf>
    <xf numFmtId="0" fontId="70" fillId="14" borderId="4" xfId="21" applyFont="1" applyFill="1" applyBorder="1" applyAlignment="1">
      <alignment horizontal="center" vertical="center"/>
    </xf>
    <xf numFmtId="0" fontId="70" fillId="0" borderId="38" xfId="21" applyFont="1" applyBorder="1" applyAlignment="1">
      <alignment horizontal="center" vertical="center" wrapText="1"/>
    </xf>
    <xf numFmtId="0" fontId="70" fillId="0" borderId="40" xfId="21" applyFont="1" applyBorder="1" applyAlignment="1">
      <alignment horizontal="distributed" vertical="center" indent="1"/>
    </xf>
    <xf numFmtId="0" fontId="70" fillId="14" borderId="5" xfId="21" applyFont="1" applyFill="1" applyBorder="1" applyAlignment="1">
      <alignment horizontal="center" vertical="center"/>
    </xf>
    <xf numFmtId="2" fontId="201" fillId="17" borderId="40" xfId="21" applyNumberFormat="1" applyFont="1" applyFill="1" applyBorder="1" applyAlignment="1">
      <alignment horizontal="center" vertical="center" wrapText="1"/>
    </xf>
    <xf numFmtId="2" fontId="201" fillId="17" borderId="36" xfId="21" applyNumberFormat="1" applyFont="1" applyFill="1" applyBorder="1" applyAlignment="1">
      <alignment horizontal="center" vertical="center" wrapText="1"/>
    </xf>
    <xf numFmtId="2" fontId="201" fillId="17" borderId="3" xfId="21" applyNumberFormat="1" applyFont="1" applyFill="1" applyBorder="1" applyAlignment="1">
      <alignment horizontal="center" vertical="center" wrapText="1"/>
    </xf>
    <xf numFmtId="2" fontId="201" fillId="17" borderId="13" xfId="21" applyNumberFormat="1" applyFont="1" applyFill="1" applyBorder="1" applyAlignment="1">
      <alignment horizontal="center" vertical="center" wrapText="1"/>
    </xf>
    <xf numFmtId="201" fontId="80" fillId="17" borderId="3" xfId="21" applyNumberFormat="1" applyFont="1" applyFill="1" applyBorder="1" applyAlignment="1">
      <alignment horizontal="center" vertical="center"/>
    </xf>
    <xf numFmtId="201" fontId="80" fillId="17" borderId="13" xfId="21" applyNumberFormat="1" applyFont="1" applyFill="1" applyBorder="1" applyAlignment="1">
      <alignment horizontal="center" vertical="center"/>
    </xf>
    <xf numFmtId="201" fontId="81" fillId="17" borderId="3" xfId="21" applyNumberFormat="1" applyFont="1" applyFill="1" applyBorder="1" applyAlignment="1">
      <alignment horizontal="center" vertical="center"/>
    </xf>
    <xf numFmtId="201" fontId="81" fillId="17" borderId="13" xfId="21" applyNumberFormat="1" applyFont="1" applyFill="1" applyBorder="1" applyAlignment="1">
      <alignment horizontal="center" vertical="center"/>
    </xf>
    <xf numFmtId="0" fontId="70" fillId="0" borderId="40" xfId="21" applyFont="1" applyBorder="1" applyAlignment="1">
      <alignment horizontal="center" vertical="center"/>
    </xf>
    <xf numFmtId="227" fontId="80" fillId="13" borderId="40" xfId="21" applyNumberFormat="1" applyFont="1" applyFill="1" applyBorder="1" applyAlignment="1">
      <alignment horizontal="center" vertical="center"/>
    </xf>
    <xf numFmtId="227" fontId="80" fillId="13" borderId="36" xfId="21" applyNumberFormat="1" applyFont="1" applyFill="1" applyBorder="1" applyAlignment="1">
      <alignment horizontal="center" vertical="center"/>
    </xf>
    <xf numFmtId="229" fontId="83" fillId="13" borderId="3" xfId="21" applyNumberFormat="1" applyFont="1" applyFill="1" applyBorder="1" applyAlignment="1">
      <alignment horizontal="center" vertical="center"/>
    </xf>
    <xf numFmtId="229" fontId="83" fillId="13" borderId="13" xfId="21" applyNumberFormat="1" applyFont="1" applyFill="1" applyBorder="1" applyAlignment="1">
      <alignment horizontal="center" vertical="center"/>
    </xf>
    <xf numFmtId="201" fontId="201" fillId="17" borderId="102" xfId="21" applyNumberFormat="1" applyFont="1" applyFill="1" applyBorder="1" applyAlignment="1">
      <alignment horizontal="center" vertical="center"/>
    </xf>
    <xf numFmtId="201" fontId="201" fillId="17" borderId="103" xfId="21" applyNumberFormat="1" applyFont="1" applyFill="1" applyBorder="1" applyAlignment="1">
      <alignment horizontal="center" vertical="center"/>
    </xf>
    <xf numFmtId="0" fontId="70" fillId="0" borderId="3" xfId="21" applyFont="1" applyFill="1" applyBorder="1" applyAlignment="1">
      <alignment horizontal="center" vertical="center"/>
    </xf>
    <xf numFmtId="0" fontId="70" fillId="0" borderId="40" xfId="21" applyFont="1" applyFill="1" applyBorder="1" applyAlignment="1">
      <alignment horizontal="center" vertical="center"/>
    </xf>
    <xf numFmtId="229" fontId="83" fillId="13" borderId="16" xfId="21" applyNumberFormat="1" applyFont="1" applyFill="1" applyBorder="1" applyAlignment="1">
      <alignment horizontal="center" vertical="center"/>
    </xf>
    <xf numFmtId="229" fontId="83" fillId="13" borderId="39" xfId="21" applyNumberFormat="1" applyFont="1" applyFill="1" applyBorder="1" applyAlignment="1">
      <alignment horizontal="center" vertical="center"/>
    </xf>
    <xf numFmtId="0" fontId="70" fillId="0" borderId="71" xfId="21" applyFont="1" applyFill="1" applyBorder="1" applyAlignment="1">
      <alignment horizontal="center" vertical="center"/>
    </xf>
    <xf numFmtId="0" fontId="70" fillId="0" borderId="72" xfId="21" applyFont="1" applyFill="1" applyBorder="1" applyAlignment="1">
      <alignment horizontal="center" vertical="center"/>
    </xf>
    <xf numFmtId="0" fontId="70" fillId="0" borderId="47" xfId="21" applyFont="1" applyFill="1" applyBorder="1" applyAlignment="1">
      <alignment horizontal="center" vertical="center" wrapText="1"/>
    </xf>
    <xf numFmtId="0" fontId="70" fillId="0" borderId="11" xfId="21" applyFont="1" applyFill="1" applyBorder="1" applyAlignment="1">
      <alignment horizontal="center" vertical="center" wrapText="1"/>
    </xf>
    <xf numFmtId="0" fontId="79" fillId="0" borderId="73" xfId="21" applyFont="1" applyBorder="1" applyAlignment="1">
      <alignment horizontal="center" vertical="center" wrapText="1"/>
    </xf>
    <xf numFmtId="0" fontId="79" fillId="0" borderId="40" xfId="21" applyFont="1" applyBorder="1" applyAlignment="1">
      <alignment horizontal="center" vertical="center"/>
    </xf>
    <xf numFmtId="0" fontId="70" fillId="0" borderId="47" xfId="21" applyFont="1" applyFill="1" applyBorder="1" applyAlignment="1">
      <alignment horizontal="left" vertical="center" wrapText="1"/>
    </xf>
    <xf numFmtId="0" fontId="70" fillId="0" borderId="2" xfId="21" applyFont="1" applyFill="1" applyBorder="1" applyAlignment="1">
      <alignment horizontal="left" vertical="center" wrapText="1"/>
    </xf>
    <xf numFmtId="0" fontId="70" fillId="0" borderId="11" xfId="21" applyFont="1" applyFill="1" applyBorder="1" applyAlignment="1">
      <alignment horizontal="left" vertical="center" wrapText="1"/>
    </xf>
    <xf numFmtId="185" fontId="80" fillId="10" borderId="48" xfId="21" applyNumberFormat="1" applyFont="1" applyFill="1" applyBorder="1" applyAlignment="1">
      <alignment horizontal="center" vertical="center"/>
    </xf>
    <xf numFmtId="185" fontId="80" fillId="10" borderId="20" xfId="21" applyNumberFormat="1" applyFont="1" applyFill="1" applyBorder="1" applyAlignment="1">
      <alignment horizontal="center" vertical="center"/>
    </xf>
    <xf numFmtId="185" fontId="80" fillId="10" borderId="71" xfId="21" applyNumberFormat="1" applyFont="1" applyFill="1" applyBorder="1" applyAlignment="1">
      <alignment horizontal="center" vertical="center"/>
    </xf>
    <xf numFmtId="185" fontId="80" fillId="10" borderId="107" xfId="21" applyNumberFormat="1" applyFont="1" applyFill="1" applyBorder="1" applyAlignment="1">
      <alignment horizontal="center" vertical="center"/>
    </xf>
    <xf numFmtId="0" fontId="70" fillId="13" borderId="102" xfId="21" applyFont="1" applyFill="1" applyBorder="1" applyAlignment="1">
      <alignment horizontal="center" vertical="center"/>
    </xf>
    <xf numFmtId="0" fontId="70" fillId="13" borderId="3" xfId="21" applyFont="1" applyFill="1" applyBorder="1" applyAlignment="1">
      <alignment horizontal="center" vertical="center"/>
    </xf>
    <xf numFmtId="0" fontId="67" fillId="10" borderId="8" xfId="21" applyFont="1" applyFill="1" applyBorder="1" applyAlignment="1">
      <alignment horizontal="center" vertical="center"/>
    </xf>
    <xf numFmtId="0" fontId="70" fillId="13" borderId="101" xfId="21" applyFont="1" applyFill="1" applyBorder="1" applyAlignment="1">
      <alignment horizontal="center" vertical="center"/>
    </xf>
    <xf numFmtId="0" fontId="70" fillId="13" borderId="37" xfId="21" applyFont="1" applyFill="1" applyBorder="1" applyAlignment="1">
      <alignment horizontal="center" vertical="center"/>
    </xf>
    <xf numFmtId="0" fontId="70" fillId="0" borderId="3" xfId="21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70" fillId="0" borderId="16" xfId="21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70" fillId="0" borderId="40" xfId="21" applyFont="1" applyFill="1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70" fillId="0" borderId="3" xfId="21" quotePrefix="1" applyFont="1" applyFill="1" applyBorder="1" applyAlignment="1">
      <alignment horizontal="left" vertical="center" wrapText="1"/>
    </xf>
    <xf numFmtId="227" fontId="80" fillId="13" borderId="47" xfId="21" applyNumberFormat="1" applyFont="1" applyFill="1" applyBorder="1" applyAlignment="1">
      <alignment horizontal="center" vertical="center"/>
    </xf>
    <xf numFmtId="227" fontId="80" fillId="13" borderId="105" xfId="21" applyNumberFormat="1" applyFont="1" applyFill="1" applyBorder="1" applyAlignment="1">
      <alignment horizontal="center" vertical="center"/>
    </xf>
    <xf numFmtId="0" fontId="70" fillId="0" borderId="47" xfId="21" quotePrefix="1" applyFont="1" applyFill="1" applyBorder="1" applyAlignment="1">
      <alignment horizontal="center" vertical="center" wrapText="1"/>
    </xf>
    <xf numFmtId="41" fontId="91" fillId="0" borderId="0" xfId="4" applyFont="1" applyAlignment="1">
      <alignment vertical="center"/>
    </xf>
    <xf numFmtId="0" fontId="70" fillId="0" borderId="74" xfId="21" applyFont="1" applyFill="1" applyBorder="1" applyAlignment="1">
      <alignment horizontal="center" vertical="center" wrapText="1"/>
    </xf>
    <xf numFmtId="0" fontId="70" fillId="0" borderId="43" xfId="21" applyFont="1" applyFill="1" applyBorder="1" applyAlignment="1">
      <alignment horizontal="center" vertical="center" wrapText="1"/>
    </xf>
    <xf numFmtId="0" fontId="80" fillId="15" borderId="102" xfId="21" applyFont="1" applyFill="1" applyBorder="1" applyAlignment="1">
      <alignment horizontal="center" vertical="center" wrapText="1"/>
    </xf>
    <xf numFmtId="0" fontId="80" fillId="15" borderId="3" xfId="21" applyFont="1" applyFill="1" applyBorder="1" applyAlignment="1">
      <alignment horizontal="center" vertical="center"/>
    </xf>
    <xf numFmtId="0" fontId="80" fillId="15" borderId="16" xfId="21" applyFont="1" applyFill="1" applyBorder="1" applyAlignment="1">
      <alignment horizontal="center" vertical="center"/>
    </xf>
    <xf numFmtId="0" fontId="80" fillId="15" borderId="16" xfId="21" applyFont="1" applyFill="1" applyBorder="1" applyAlignment="1">
      <alignment horizontal="left" vertical="center" wrapText="1"/>
    </xf>
    <xf numFmtId="0" fontId="0" fillId="15" borderId="16" xfId="0" applyFill="1" applyBorder="1" applyAlignment="1">
      <alignment horizontal="left" vertical="center" wrapText="1"/>
    </xf>
    <xf numFmtId="0" fontId="80" fillId="15" borderId="102" xfId="21" applyFont="1" applyFill="1" applyBorder="1" applyAlignment="1">
      <alignment horizontal="left" vertical="center" wrapText="1"/>
    </xf>
    <xf numFmtId="0" fontId="80" fillId="15" borderId="3" xfId="21" quotePrefix="1" applyFont="1" applyFill="1" applyBorder="1" applyAlignment="1">
      <alignment horizontal="left" vertical="center" wrapText="1"/>
    </xf>
    <xf numFmtId="0" fontId="0" fillId="15" borderId="3" xfId="0" applyFill="1" applyBorder="1" applyAlignment="1">
      <alignment horizontal="left" vertical="center" wrapText="1"/>
    </xf>
    <xf numFmtId="0" fontId="70" fillId="0" borderId="8" xfId="21" applyFont="1" applyBorder="1" applyAlignment="1">
      <alignment horizontal="left" vertical="center" wrapText="1" indent="1"/>
    </xf>
    <xf numFmtId="0" fontId="0" fillId="0" borderId="8" xfId="0" applyBorder="1" applyAlignment="1">
      <alignment horizontal="left" vertical="center" wrapText="1" indent="1"/>
    </xf>
    <xf numFmtId="0" fontId="70" fillId="0" borderId="40" xfId="21" quotePrefix="1" applyFont="1" applyBorder="1" applyAlignment="1">
      <alignment horizontal="center" vertical="center" wrapText="1"/>
    </xf>
    <xf numFmtId="0" fontId="70" fillId="0" borderId="3" xfId="21" applyFont="1" applyBorder="1" applyAlignment="1">
      <alignment horizontal="center" vertical="center" wrapText="1"/>
    </xf>
    <xf numFmtId="0" fontId="6" fillId="0" borderId="0" xfId="0" quotePrefix="1" applyFont="1" applyAlignment="1">
      <alignment horizontal="left" vertical="center" wrapText="1"/>
    </xf>
    <xf numFmtId="0" fontId="6" fillId="0" borderId="0" xfId="0" quotePrefix="1" applyFont="1" applyAlignment="1">
      <alignment horizontal="left" vertical="center"/>
    </xf>
    <xf numFmtId="0" fontId="61" fillId="0" borderId="82" xfId="0" applyFont="1" applyBorder="1" applyAlignment="1">
      <alignment horizontal="center" vertical="center" wrapText="1"/>
    </xf>
    <xf numFmtId="0" fontId="61" fillId="0" borderId="87" xfId="0" applyFont="1" applyBorder="1" applyAlignment="1">
      <alignment horizontal="center" vertical="center" wrapText="1"/>
    </xf>
    <xf numFmtId="0" fontId="61" fillId="0" borderId="89" xfId="0" applyFont="1" applyBorder="1" applyAlignment="1">
      <alignment horizontal="center" vertical="center" wrapText="1"/>
    </xf>
    <xf numFmtId="0" fontId="61" fillId="15" borderId="3" xfId="0" applyFont="1" applyFill="1" applyBorder="1" applyAlignment="1">
      <alignment horizontal="justify" vertical="center" wrapText="1"/>
    </xf>
    <xf numFmtId="0" fontId="61" fillId="0" borderId="114" xfId="0" applyFont="1" applyBorder="1" applyAlignment="1">
      <alignment horizontal="justify" vertical="center" wrapText="1"/>
    </xf>
    <xf numFmtId="0" fontId="61" fillId="0" borderId="122" xfId="0" applyFont="1" applyBorder="1" applyAlignment="1">
      <alignment horizontal="justify" vertical="center" wrapText="1"/>
    </xf>
    <xf numFmtId="0" fontId="61" fillId="15" borderId="69" xfId="0" applyFont="1" applyFill="1" applyBorder="1" applyAlignment="1">
      <alignment horizontal="justify" vertical="center" wrapText="1"/>
    </xf>
    <xf numFmtId="0" fontId="61" fillId="15" borderId="64" xfId="0" applyFont="1" applyFill="1" applyBorder="1" applyAlignment="1">
      <alignment horizontal="justify" vertical="center" wrapText="1"/>
    </xf>
    <xf numFmtId="0" fontId="61" fillId="15" borderId="66" xfId="0" applyFont="1" applyFill="1" applyBorder="1" applyAlignment="1">
      <alignment horizontal="justify" vertical="center" wrapText="1"/>
    </xf>
    <xf numFmtId="0" fontId="61" fillId="0" borderId="84" xfId="0" applyFont="1" applyBorder="1" applyAlignment="1">
      <alignment horizontal="center" vertical="center" wrapText="1"/>
    </xf>
    <xf numFmtId="0" fontId="61" fillId="0" borderId="75" xfId="0" applyFont="1" applyBorder="1" applyAlignment="1">
      <alignment horizontal="justify" vertical="center" wrapText="1"/>
    </xf>
    <xf numFmtId="0" fontId="61" fillId="0" borderId="65" xfId="0" applyFont="1" applyBorder="1" applyAlignment="1">
      <alignment horizontal="justify" vertical="center" wrapText="1"/>
    </xf>
    <xf numFmtId="0" fontId="61" fillId="0" borderId="63" xfId="0" applyFont="1" applyBorder="1" applyAlignment="1">
      <alignment horizontal="justify" vertical="center" wrapText="1"/>
    </xf>
    <xf numFmtId="0" fontId="61" fillId="15" borderId="75" xfId="0" applyFont="1" applyFill="1" applyBorder="1" applyAlignment="1">
      <alignment horizontal="justify" vertical="center" wrapText="1"/>
    </xf>
    <xf numFmtId="0" fontId="61" fillId="15" borderId="65" xfId="0" applyFont="1" applyFill="1" applyBorder="1" applyAlignment="1">
      <alignment horizontal="justify" vertical="center" wrapText="1"/>
    </xf>
    <xf numFmtId="0" fontId="61" fillId="15" borderId="63" xfId="0" applyFont="1" applyFill="1" applyBorder="1" applyAlignment="1">
      <alignment horizontal="justify" vertical="center" wrapText="1"/>
    </xf>
    <xf numFmtId="0" fontId="61" fillId="0" borderId="69" xfId="0" applyFont="1" applyBorder="1" applyAlignment="1">
      <alignment horizontal="justify" vertical="center" wrapText="1"/>
    </xf>
    <xf numFmtId="0" fontId="61" fillId="0" borderId="64" xfId="0" applyFont="1" applyBorder="1" applyAlignment="1">
      <alignment horizontal="justify" vertical="center" wrapText="1"/>
    </xf>
    <xf numFmtId="0" fontId="61" fillId="0" borderId="66" xfId="0" applyFont="1" applyBorder="1" applyAlignment="1">
      <alignment horizontal="justify" vertical="center" wrapText="1"/>
    </xf>
    <xf numFmtId="0" fontId="61" fillId="14" borderId="50" xfId="0" applyFont="1" applyFill="1" applyBorder="1" applyAlignment="1">
      <alignment horizontal="center" vertical="center" wrapText="1"/>
    </xf>
    <xf numFmtId="0" fontId="61" fillId="14" borderId="31" xfId="0" applyFont="1" applyFill="1" applyBorder="1" applyAlignment="1">
      <alignment horizontal="center" vertical="center" wrapText="1"/>
    </xf>
    <xf numFmtId="0" fontId="61" fillId="14" borderId="129" xfId="0" applyFont="1" applyFill="1" applyBorder="1" applyAlignment="1">
      <alignment horizontal="center" vertical="center" wrapText="1"/>
    </xf>
    <xf numFmtId="0" fontId="61" fillId="15" borderId="82" xfId="0" applyFont="1" applyFill="1" applyBorder="1" applyAlignment="1">
      <alignment horizontal="center" vertical="center" wrapText="1"/>
    </xf>
    <xf numFmtId="0" fontId="61" fillId="15" borderId="87" xfId="0" applyFont="1" applyFill="1" applyBorder="1" applyAlignment="1">
      <alignment horizontal="center" vertical="center" wrapText="1"/>
    </xf>
    <xf numFmtId="0" fontId="61" fillId="15" borderId="84" xfId="0" applyFont="1" applyFill="1" applyBorder="1" applyAlignment="1">
      <alignment horizontal="center" vertical="center" wrapText="1"/>
    </xf>
    <xf numFmtId="0" fontId="63" fillId="14" borderId="118" xfId="0" applyFont="1" applyFill="1" applyBorder="1" applyAlignment="1">
      <alignment horizontal="center" vertical="center" wrapText="1"/>
    </xf>
    <xf numFmtId="0" fontId="63" fillId="14" borderId="2" xfId="0" applyFont="1" applyFill="1" applyBorder="1" applyAlignment="1">
      <alignment horizontal="center" vertical="center" wrapText="1"/>
    </xf>
    <xf numFmtId="0" fontId="63" fillId="14" borderId="42" xfId="0" applyFont="1" applyFill="1" applyBorder="1" applyAlignment="1">
      <alignment horizontal="center" vertical="center" wrapText="1"/>
    </xf>
    <xf numFmtId="0" fontId="61" fillId="0" borderId="70" xfId="0" applyFont="1" applyBorder="1" applyAlignment="1">
      <alignment horizontal="justify" vertical="center" wrapText="1"/>
    </xf>
    <xf numFmtId="0" fontId="61" fillId="0" borderId="67" xfId="0" applyFont="1" applyBorder="1" applyAlignment="1">
      <alignment horizontal="justify" vertical="center" wrapText="1"/>
    </xf>
    <xf numFmtId="0" fontId="61" fillId="0" borderId="68" xfId="0" applyFont="1" applyBorder="1" applyAlignment="1">
      <alignment horizontal="justify" vertical="center" wrapText="1"/>
    </xf>
    <xf numFmtId="0" fontId="61" fillId="0" borderId="59" xfId="0" applyFont="1" applyBorder="1" applyAlignment="1">
      <alignment horizontal="center" vertical="center" wrapText="1"/>
    </xf>
    <xf numFmtId="0" fontId="61" fillId="0" borderId="61" xfId="0" applyFont="1" applyBorder="1" applyAlignment="1">
      <alignment horizontal="center" vertical="center" wrapText="1"/>
    </xf>
    <xf numFmtId="0" fontId="62" fillId="0" borderId="75" xfId="0" applyFont="1" applyBorder="1" applyAlignment="1">
      <alignment horizontal="justify" vertical="center" wrapText="1"/>
    </xf>
    <xf numFmtId="0" fontId="62" fillId="0" borderId="63" xfId="0" applyFont="1" applyBorder="1" applyAlignment="1">
      <alignment horizontal="justify" vertical="center" wrapText="1"/>
    </xf>
    <xf numFmtId="0" fontId="204" fillId="10" borderId="32" xfId="0" quotePrefix="1" applyFont="1" applyFill="1" applyBorder="1" applyAlignment="1">
      <alignment horizontal="center" vertical="center" shrinkToFit="1"/>
    </xf>
    <xf numFmtId="0" fontId="204" fillId="10" borderId="130" xfId="0" quotePrefix="1" applyFont="1" applyFill="1" applyBorder="1" applyAlignment="1">
      <alignment horizontal="center" vertical="center" shrinkToFit="1"/>
    </xf>
    <xf numFmtId="0" fontId="61" fillId="0" borderId="90" xfId="0" applyFont="1" applyBorder="1" applyAlignment="1">
      <alignment horizontal="justify" vertical="center" wrapText="1"/>
    </xf>
    <xf numFmtId="0" fontId="61" fillId="0" borderId="91" xfId="0" applyFont="1" applyBorder="1" applyAlignment="1">
      <alignment horizontal="justify" vertical="center" wrapText="1"/>
    </xf>
    <xf numFmtId="0" fontId="61" fillId="0" borderId="92" xfId="0" applyFont="1" applyBorder="1" applyAlignment="1">
      <alignment horizontal="justify" vertical="center" wrapText="1"/>
    </xf>
    <xf numFmtId="0" fontId="63" fillId="14" borderId="101" xfId="0" quotePrefix="1" applyFont="1" applyFill="1" applyBorder="1" applyAlignment="1">
      <alignment horizontal="center" vertical="center" wrapText="1"/>
    </xf>
    <xf numFmtId="0" fontId="63" fillId="14" borderId="103" xfId="0" applyFont="1" applyFill="1" applyBorder="1" applyAlignment="1">
      <alignment horizontal="center" vertical="center" wrapText="1"/>
    </xf>
    <xf numFmtId="0" fontId="63" fillId="14" borderId="37" xfId="0" applyFont="1" applyFill="1" applyBorder="1" applyAlignment="1">
      <alignment horizontal="center" vertical="center" wrapText="1"/>
    </xf>
    <xf numFmtId="0" fontId="63" fillId="14" borderId="13" xfId="0" applyFont="1" applyFill="1" applyBorder="1" applyAlignment="1">
      <alignment horizontal="center" vertical="center" wrapText="1"/>
    </xf>
    <xf numFmtId="201" fontId="204" fillId="10" borderId="20" xfId="0" applyNumberFormat="1" applyFont="1" applyFill="1" applyBorder="1" applyAlignment="1">
      <alignment horizontal="center" vertical="center"/>
    </xf>
    <xf numFmtId="201" fontId="204" fillId="10" borderId="25" xfId="0" applyNumberFormat="1" applyFont="1" applyFill="1" applyBorder="1" applyAlignment="1">
      <alignment horizontal="center" vertical="center"/>
    </xf>
    <xf numFmtId="0" fontId="98" fillId="0" borderId="19" xfId="0" applyFont="1" applyBorder="1" applyAlignment="1">
      <alignment horizontal="center" vertical="center" wrapText="1"/>
    </xf>
    <xf numFmtId="0" fontId="98" fillId="0" borderId="20" xfId="0" applyFont="1" applyBorder="1" applyAlignment="1">
      <alignment horizontal="center" vertical="center" wrapText="1"/>
    </xf>
    <xf numFmtId="0" fontId="98" fillId="0" borderId="0" xfId="0" applyFont="1" applyBorder="1" applyAlignment="1">
      <alignment horizontal="center" vertical="center" wrapText="1"/>
    </xf>
    <xf numFmtId="0" fontId="98" fillId="0" borderId="21" xfId="0" applyFont="1" applyBorder="1" applyAlignment="1">
      <alignment horizontal="center" vertical="center" wrapText="1"/>
    </xf>
    <xf numFmtId="0" fontId="61" fillId="14" borderId="113" xfId="0" applyFont="1" applyFill="1" applyBorder="1" applyAlignment="1">
      <alignment horizontal="center" vertical="center" wrapText="1"/>
    </xf>
    <xf numFmtId="0" fontId="61" fillId="14" borderId="19" xfId="0" applyFont="1" applyFill="1" applyBorder="1" applyAlignment="1">
      <alignment horizontal="center" vertical="center" wrapText="1"/>
    </xf>
    <xf numFmtId="0" fontId="61" fillId="14" borderId="79" xfId="0" applyFont="1" applyFill="1" applyBorder="1" applyAlignment="1">
      <alignment horizontal="center" vertical="center" wrapText="1"/>
    </xf>
    <xf numFmtId="0" fontId="61" fillId="14" borderId="61" xfId="0" applyFont="1" applyFill="1" applyBorder="1" applyAlignment="1">
      <alignment horizontal="center" vertical="center" wrapText="1"/>
    </xf>
    <xf numFmtId="0" fontId="61" fillId="14" borderId="82" xfId="0" applyFont="1" applyFill="1" applyBorder="1" applyAlignment="1">
      <alignment horizontal="center" vertical="center" wrapText="1"/>
    </xf>
    <xf numFmtId="0" fontId="61" fillId="14" borderId="89" xfId="0" applyFont="1" applyFill="1" applyBorder="1" applyAlignment="1">
      <alignment horizontal="center" vertical="center" wrapText="1"/>
    </xf>
    <xf numFmtId="0" fontId="61" fillId="14" borderId="69" xfId="0" applyFont="1" applyFill="1" applyBorder="1" applyAlignment="1">
      <alignment horizontal="center" vertical="center" wrapText="1"/>
    </xf>
    <xf numFmtId="0" fontId="61" fillId="14" borderId="64" xfId="0" applyFont="1" applyFill="1" applyBorder="1" applyAlignment="1">
      <alignment horizontal="center" vertical="center" wrapText="1"/>
    </xf>
    <xf numFmtId="0" fontId="61" fillId="14" borderId="66" xfId="0" applyFont="1" applyFill="1" applyBorder="1" applyAlignment="1">
      <alignment horizontal="center" vertical="center" wrapText="1"/>
    </xf>
    <xf numFmtId="0" fontId="61" fillId="14" borderId="131" xfId="0" applyFont="1" applyFill="1" applyBorder="1" applyAlignment="1">
      <alignment horizontal="center" vertical="center" wrapText="1"/>
    </xf>
    <xf numFmtId="0" fontId="61" fillId="14" borderId="24" xfId="0" applyFont="1" applyFill="1" applyBorder="1" applyAlignment="1">
      <alignment horizontal="center" vertical="center" wrapText="1"/>
    </xf>
    <xf numFmtId="0" fontId="61" fillId="14" borderId="132" xfId="0" applyFont="1" applyFill="1" applyBorder="1" applyAlignment="1">
      <alignment horizontal="center" vertical="center" wrapText="1"/>
    </xf>
    <xf numFmtId="0" fontId="61" fillId="14" borderId="75" xfId="0" applyFont="1" applyFill="1" applyBorder="1" applyAlignment="1">
      <alignment horizontal="center" vertical="center" wrapText="1"/>
    </xf>
    <xf numFmtId="0" fontId="61" fillId="14" borderId="65" xfId="0" applyFont="1" applyFill="1" applyBorder="1" applyAlignment="1">
      <alignment horizontal="center" vertical="center" wrapText="1"/>
    </xf>
    <xf numFmtId="0" fontId="61" fillId="14" borderId="63" xfId="0" applyFont="1" applyFill="1" applyBorder="1" applyAlignment="1">
      <alignment horizontal="center" vertical="center" wrapText="1"/>
    </xf>
    <xf numFmtId="0" fontId="61" fillId="0" borderId="59" xfId="0" applyFont="1" applyBorder="1" applyAlignment="1">
      <alignment horizontal="left" vertical="center" wrapText="1"/>
    </xf>
    <xf numFmtId="0" fontId="61" fillId="0" borderId="61" xfId="0" applyFont="1" applyBorder="1" applyAlignment="1">
      <alignment horizontal="left" vertical="center" wrapText="1"/>
    </xf>
    <xf numFmtId="0" fontId="61" fillId="14" borderId="76" xfId="0" applyFont="1" applyFill="1" applyBorder="1" applyAlignment="1">
      <alignment horizontal="center" vertical="center" wrapText="1"/>
    </xf>
    <xf numFmtId="0" fontId="61" fillId="14" borderId="77" xfId="0" applyFont="1" applyFill="1" applyBorder="1" applyAlignment="1">
      <alignment horizontal="center" vertical="center" wrapText="1"/>
    </xf>
    <xf numFmtId="0" fontId="61" fillId="14" borderId="78" xfId="0" applyFont="1" applyFill="1" applyBorder="1" applyAlignment="1">
      <alignment horizontal="center" vertical="center" wrapText="1"/>
    </xf>
    <xf numFmtId="0" fontId="61" fillId="15" borderId="22" xfId="0" applyFont="1" applyFill="1" applyBorder="1" applyAlignment="1">
      <alignment horizontal="center" vertical="center" wrapText="1"/>
    </xf>
    <xf numFmtId="0" fontId="41" fillId="4" borderId="228" xfId="9" applyFont="1" applyFill="1" applyBorder="1" applyAlignment="1">
      <alignment vertical="center" wrapText="1"/>
    </xf>
    <xf numFmtId="0" fontId="41" fillId="4" borderId="41" xfId="9" applyFont="1" applyFill="1" applyBorder="1" applyAlignment="1">
      <alignment vertical="center" wrapText="1"/>
    </xf>
    <xf numFmtId="0" fontId="41" fillId="5" borderId="228" xfId="9" applyFont="1" applyFill="1" applyBorder="1" applyAlignment="1">
      <alignment vertical="center" wrapText="1"/>
    </xf>
    <xf numFmtId="0" fontId="41" fillId="5" borderId="41" xfId="9" applyFont="1" applyFill="1" applyBorder="1" applyAlignment="1">
      <alignment vertical="center" wrapText="1"/>
    </xf>
    <xf numFmtId="0" fontId="39" fillId="4" borderId="223" xfId="9" applyFont="1" applyFill="1" applyBorder="1" applyAlignment="1">
      <alignment horizontal="center" vertical="center" wrapText="1"/>
    </xf>
    <xf numFmtId="0" fontId="39" fillId="4" borderId="52" xfId="9" applyFont="1" applyFill="1" applyBorder="1" applyAlignment="1">
      <alignment horizontal="center" vertical="center" wrapText="1"/>
    </xf>
    <xf numFmtId="0" fontId="39" fillId="4" borderId="22" xfId="9" applyFont="1" applyFill="1" applyBorder="1" applyAlignment="1">
      <alignment horizontal="center" vertical="center" wrapText="1"/>
    </xf>
    <xf numFmtId="0" fontId="39" fillId="4" borderId="58" xfId="9" applyFont="1" applyFill="1" applyBorder="1" applyAlignment="1">
      <alignment horizontal="center" vertical="center" wrapText="1"/>
    </xf>
    <xf numFmtId="0" fontId="39" fillId="4" borderId="226" xfId="9" applyFont="1" applyFill="1" applyBorder="1" applyAlignment="1">
      <alignment horizontal="center" vertical="center" wrapText="1"/>
    </xf>
    <xf numFmtId="0" fontId="39" fillId="4" borderId="53" xfId="9" applyFont="1" applyFill="1" applyBorder="1" applyAlignment="1">
      <alignment horizontal="center" vertical="center" wrapText="1"/>
    </xf>
    <xf numFmtId="0" fontId="42" fillId="4" borderId="56" xfId="9" applyFont="1" applyFill="1" applyBorder="1" applyAlignment="1">
      <alignment horizontal="center" vertical="center" wrapText="1"/>
    </xf>
    <xf numFmtId="0" fontId="42" fillId="4" borderId="51" xfId="9" applyFont="1" applyFill="1" applyBorder="1" applyAlignment="1">
      <alignment horizontal="center" vertical="center" wrapText="1"/>
    </xf>
    <xf numFmtId="0" fontId="42" fillId="4" borderId="41" xfId="9" applyFont="1" applyFill="1" applyBorder="1" applyAlignment="1">
      <alignment horizontal="center" vertical="center" wrapText="1"/>
    </xf>
    <xf numFmtId="0" fontId="39" fillId="3" borderId="54" xfId="9" applyFont="1" applyFill="1" applyBorder="1" applyAlignment="1">
      <alignment horizontal="center" vertical="center" wrapText="1"/>
    </xf>
    <xf numFmtId="0" fontId="39" fillId="3" borderId="52" xfId="9" applyFont="1" applyFill="1" applyBorder="1" applyAlignment="1">
      <alignment horizontal="center" vertical="center" wrapText="1"/>
    </xf>
    <xf numFmtId="0" fontId="39" fillId="3" borderId="55" xfId="9" applyFont="1" applyFill="1" applyBorder="1" applyAlignment="1">
      <alignment horizontal="center" vertical="center" wrapText="1"/>
    </xf>
    <xf numFmtId="0" fontId="39" fillId="3" borderId="53" xfId="9" applyFont="1" applyFill="1" applyBorder="1" applyAlignment="1">
      <alignment horizontal="center" vertical="center" wrapText="1"/>
    </xf>
    <xf numFmtId="0" fontId="195" fillId="0" borderId="0" xfId="81" applyFont="1" applyAlignment="1">
      <alignment horizontal="center" vertical="center"/>
    </xf>
    <xf numFmtId="209" fontId="161" fillId="0" borderId="3" xfId="364" applyNumberFormat="1" applyFont="1" applyFill="1" applyBorder="1" applyAlignment="1">
      <alignment horizontal="center" vertical="center" shrinkToFit="1"/>
    </xf>
    <xf numFmtId="207" fontId="161" fillId="17" borderId="3" xfId="21" applyNumberFormat="1" applyFont="1" applyFill="1" applyBorder="1" applyAlignment="1">
      <alignment horizontal="center" vertical="center"/>
    </xf>
    <xf numFmtId="202" fontId="161" fillId="0" borderId="3" xfId="83" applyNumberFormat="1" applyFont="1" applyFill="1" applyBorder="1" applyAlignment="1">
      <alignment horizontal="center" vertical="center"/>
    </xf>
    <xf numFmtId="185" fontId="16" fillId="0" borderId="0" xfId="365" applyNumberFormat="1" applyFont="1" applyFill="1" applyAlignment="1">
      <alignment horizontal="center" vertical="center"/>
    </xf>
    <xf numFmtId="193" fontId="158" fillId="53" borderId="0" xfId="365" applyNumberFormat="1" applyFont="1" applyFill="1" applyAlignment="1">
      <alignment horizontal="center" vertical="center"/>
    </xf>
    <xf numFmtId="0" fontId="158" fillId="53" borderId="0" xfId="365" applyFont="1" applyFill="1" applyAlignment="1">
      <alignment horizontal="center" vertical="center"/>
    </xf>
    <xf numFmtId="41" fontId="158" fillId="0" borderId="0" xfId="365" applyNumberFormat="1" applyFont="1" applyAlignment="1">
      <alignment horizontal="center" vertical="center"/>
    </xf>
    <xf numFmtId="0" fontId="158" fillId="0" borderId="0" xfId="365" applyFont="1" applyAlignment="1">
      <alignment horizontal="center" vertical="center"/>
    </xf>
    <xf numFmtId="41" fontId="16" fillId="0" borderId="0" xfId="8" applyNumberFormat="1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0" fillId="14" borderId="3" xfId="83" applyFont="1" applyFill="1" applyBorder="1" applyAlignment="1">
      <alignment horizontal="center" vertical="center"/>
    </xf>
    <xf numFmtId="185" fontId="16" fillId="0" borderId="0" xfId="365" applyNumberFormat="1" applyFont="1" applyBorder="1" applyAlignment="1">
      <alignment horizontal="center" vertical="center"/>
    </xf>
    <xf numFmtId="0" fontId="16" fillId="0" borderId="0" xfId="365" applyFont="1" applyBorder="1" applyAlignment="1">
      <alignment horizontal="center" vertical="center"/>
    </xf>
    <xf numFmtId="2" fontId="16" fillId="0" borderId="111" xfId="365" applyNumberFormat="1" applyFont="1" applyBorder="1" applyAlignment="1">
      <alignment horizontal="center" vertical="center"/>
    </xf>
    <xf numFmtId="0" fontId="158" fillId="0" borderId="111" xfId="365" applyFont="1" applyFill="1" applyBorder="1" applyAlignment="1">
      <alignment horizontal="center" vertical="center"/>
    </xf>
    <xf numFmtId="41" fontId="161" fillId="0" borderId="3" xfId="364" applyFont="1" applyFill="1" applyBorder="1" applyAlignment="1">
      <alignment horizontal="center" vertical="center" shrinkToFit="1"/>
    </xf>
    <xf numFmtId="0" fontId="161" fillId="0" borderId="3" xfId="21" applyFont="1" applyFill="1" applyBorder="1" applyAlignment="1">
      <alignment horizontal="center" vertical="center"/>
    </xf>
    <xf numFmtId="0" fontId="16" fillId="0" borderId="111" xfId="365" applyFont="1" applyBorder="1" applyAlignment="1">
      <alignment horizontal="center" vertical="center"/>
    </xf>
    <xf numFmtId="0" fontId="158" fillId="0" borderId="0" xfId="365" applyFont="1" applyFill="1" applyBorder="1" applyAlignment="1">
      <alignment horizontal="center" vertical="center"/>
    </xf>
    <xf numFmtId="183" fontId="16" fillId="0" borderId="0" xfId="365" applyNumberFormat="1" applyFont="1" applyAlignment="1">
      <alignment horizontal="left" vertical="center"/>
    </xf>
    <xf numFmtId="279" fontId="16" fillId="0" borderId="0" xfId="365" applyNumberFormat="1" applyFont="1" applyAlignment="1">
      <alignment vertical="center"/>
    </xf>
    <xf numFmtId="0" fontId="16" fillId="0" borderId="0" xfId="365" applyFont="1" applyAlignment="1">
      <alignment horizontal="center" vertical="center"/>
    </xf>
    <xf numFmtId="278" fontId="16" fillId="0" borderId="0" xfId="365" applyNumberFormat="1" applyFont="1" applyAlignment="1">
      <alignment vertical="center"/>
    </xf>
    <xf numFmtId="193" fontId="16" fillId="0" borderId="0" xfId="365" applyNumberFormat="1" applyFont="1" applyAlignment="1">
      <alignment vertical="center"/>
    </xf>
    <xf numFmtId="184" fontId="16" fillId="0" borderId="125" xfId="366" applyNumberFormat="1" applyFont="1" applyBorder="1" applyAlignment="1">
      <alignment horizontal="center" vertical="center"/>
    </xf>
    <xf numFmtId="0" fontId="16" fillId="0" borderId="0" xfId="365" applyFont="1" applyBorder="1" applyAlignment="1">
      <alignment vertical="center"/>
    </xf>
    <xf numFmtId="291" fontId="16" fillId="0" borderId="35" xfId="365" applyNumberFormat="1" applyFont="1" applyBorder="1" applyAlignment="1">
      <alignment horizontal="center" vertical="center"/>
    </xf>
    <xf numFmtId="291" fontId="16" fillId="0" borderId="40" xfId="365" applyNumberFormat="1" applyFont="1" applyBorder="1" applyAlignment="1">
      <alignment horizontal="center" vertical="center"/>
    </xf>
    <xf numFmtId="0" fontId="16" fillId="52" borderId="163" xfId="365" applyFont="1" applyFill="1" applyBorder="1" applyAlignment="1">
      <alignment horizontal="center" vertical="center"/>
    </xf>
    <xf numFmtId="0" fontId="16" fillId="52" borderId="164" xfId="365" applyFont="1" applyFill="1" applyBorder="1" applyAlignment="1">
      <alignment horizontal="center" vertical="center"/>
    </xf>
    <xf numFmtId="0" fontId="16" fillId="53" borderId="163" xfId="365" applyFont="1" applyFill="1" applyBorder="1" applyAlignment="1">
      <alignment horizontal="center" vertical="center"/>
    </xf>
    <xf numFmtId="0" fontId="16" fillId="53" borderId="164" xfId="365" applyFont="1" applyFill="1" applyBorder="1" applyAlignment="1">
      <alignment horizontal="center" vertical="center"/>
    </xf>
    <xf numFmtId="190" fontId="16" fillId="0" borderId="163" xfId="365" applyNumberFormat="1" applyFont="1" applyFill="1" applyBorder="1" applyAlignment="1">
      <alignment horizontal="center" vertical="center"/>
    </xf>
    <xf numFmtId="190" fontId="16" fillId="0" borderId="164" xfId="365" applyNumberFormat="1" applyFont="1" applyFill="1" applyBorder="1" applyAlignment="1">
      <alignment horizontal="center" vertical="center"/>
    </xf>
    <xf numFmtId="0" fontId="16" fillId="0" borderId="163" xfId="365" applyFont="1" applyBorder="1" applyAlignment="1">
      <alignment horizontal="center" vertical="center"/>
    </xf>
    <xf numFmtId="0" fontId="16" fillId="0" borderId="165" xfId="365" applyFont="1" applyBorder="1" applyAlignment="1">
      <alignment horizontal="center" vertical="center"/>
    </xf>
    <xf numFmtId="291" fontId="16" fillId="0" borderId="38" xfId="365" applyNumberFormat="1" applyFont="1" applyBorder="1" applyAlignment="1">
      <alignment horizontal="center" vertical="center"/>
    </xf>
    <xf numFmtId="291" fontId="16" fillId="0" borderId="16" xfId="365" applyNumberFormat="1" applyFont="1" applyBorder="1" applyAlignment="1">
      <alignment horizontal="center" vertical="center"/>
    </xf>
    <xf numFmtId="223" fontId="16" fillId="52" borderId="16" xfId="365" applyNumberFormat="1" applyFont="1" applyFill="1" applyBorder="1" applyAlignment="1">
      <alignment horizontal="center" vertical="center"/>
    </xf>
    <xf numFmtId="0" fontId="16" fillId="53" borderId="16" xfId="365" applyFont="1" applyFill="1" applyBorder="1" applyAlignment="1">
      <alignment horizontal="center" vertical="center"/>
    </xf>
    <xf numFmtId="190" fontId="16" fillId="0" borderId="16" xfId="365" applyNumberFormat="1" applyFont="1" applyFill="1" applyBorder="1" applyAlignment="1">
      <alignment horizontal="center" vertical="center"/>
    </xf>
    <xf numFmtId="0" fontId="16" fillId="0" borderId="16" xfId="365" applyFont="1" applyBorder="1" applyAlignment="1">
      <alignment horizontal="center" vertical="center"/>
    </xf>
    <xf numFmtId="0" fontId="16" fillId="0" borderId="39" xfId="365" applyFont="1" applyBorder="1" applyAlignment="1">
      <alignment horizontal="center" vertical="center"/>
    </xf>
    <xf numFmtId="0" fontId="83" fillId="0" borderId="0" xfId="365" applyFont="1" applyAlignment="1">
      <alignment horizontal="left" vertical="center" wrapText="1"/>
    </xf>
    <xf numFmtId="43" fontId="16" fillId="0" borderId="0" xfId="366" applyNumberFormat="1" applyFont="1" applyFill="1" applyAlignment="1">
      <alignment vertical="center"/>
    </xf>
    <xf numFmtId="0" fontId="158" fillId="0" borderId="0" xfId="365" applyFont="1" applyAlignment="1">
      <alignment horizontal="center"/>
    </xf>
    <xf numFmtId="0" fontId="17" fillId="0" borderId="18" xfId="365" applyFont="1" applyBorder="1" applyAlignment="1">
      <alignment horizontal="center" vertical="center"/>
    </xf>
    <xf numFmtId="0" fontId="17" fillId="0" borderId="116" xfId="365" applyFont="1" applyBorder="1" applyAlignment="1">
      <alignment horizontal="center" vertical="center"/>
    </xf>
    <xf numFmtId="0" fontId="17" fillId="0" borderId="157" xfId="365" applyFont="1" applyBorder="1" applyAlignment="1">
      <alignment horizontal="center" vertical="center"/>
    </xf>
    <xf numFmtId="0" fontId="17" fillId="0" borderId="158" xfId="365" applyFont="1" applyBorder="1" applyAlignment="1">
      <alignment horizontal="center" vertical="center"/>
    </xf>
    <xf numFmtId="0" fontId="17" fillId="0" borderId="117" xfId="365" applyFont="1" applyBorder="1" applyAlignment="1">
      <alignment horizontal="center" vertical="center"/>
    </xf>
    <xf numFmtId="0" fontId="17" fillId="0" borderId="118" xfId="365" applyFont="1" applyBorder="1" applyAlignment="1">
      <alignment horizontal="center" vertical="center"/>
    </xf>
    <xf numFmtId="0" fontId="17" fillId="0" borderId="156" xfId="365" applyFont="1" applyBorder="1" applyAlignment="1">
      <alignment horizontal="center" vertical="center"/>
    </xf>
    <xf numFmtId="0" fontId="17" fillId="0" borderId="48" xfId="365" applyFont="1" applyBorder="1" applyAlignment="1">
      <alignment horizontal="center" vertical="center"/>
    </xf>
    <xf numFmtId="0" fontId="17" fillId="0" borderId="20" xfId="365" applyFont="1" applyBorder="1" applyAlignment="1">
      <alignment horizontal="center" vertical="center"/>
    </xf>
    <xf numFmtId="0" fontId="17" fillId="0" borderId="161" xfId="365" applyFont="1" applyBorder="1" applyAlignment="1">
      <alignment horizontal="center" vertical="center"/>
    </xf>
    <xf numFmtId="0" fontId="17" fillId="0" borderId="162" xfId="365" applyFont="1" applyBorder="1" applyAlignment="1">
      <alignment horizontal="center" vertical="center"/>
    </xf>
    <xf numFmtId="0" fontId="17" fillId="0" borderId="0" xfId="365" applyFont="1" applyBorder="1" applyAlignment="1">
      <alignment horizontal="center" vertical="center"/>
    </xf>
    <xf numFmtId="0" fontId="17" fillId="52" borderId="159" xfId="365" applyFont="1" applyFill="1" applyBorder="1" applyAlignment="1">
      <alignment horizontal="center" vertical="center"/>
    </xf>
    <xf numFmtId="0" fontId="17" fillId="52" borderId="160" xfId="365" applyFont="1" applyFill="1" applyBorder="1" applyAlignment="1">
      <alignment horizontal="center" vertical="center"/>
    </xf>
    <xf numFmtId="0" fontId="17" fillId="53" borderId="159" xfId="365" applyFont="1" applyFill="1" applyBorder="1" applyAlignment="1">
      <alignment horizontal="center" vertical="center"/>
    </xf>
    <xf numFmtId="0" fontId="17" fillId="53" borderId="160" xfId="365" applyFont="1" applyFill="1" applyBorder="1" applyAlignment="1">
      <alignment horizontal="center" vertical="center"/>
    </xf>
    <xf numFmtId="0" fontId="17" fillId="0" borderId="159" xfId="365" applyFont="1" applyFill="1" applyBorder="1" applyAlignment="1">
      <alignment horizontal="center" vertical="center"/>
    </xf>
    <xf numFmtId="0" fontId="17" fillId="0" borderId="160" xfId="365" applyFont="1" applyFill="1" applyBorder="1" applyAlignment="1">
      <alignment horizontal="center" vertical="center"/>
    </xf>
    <xf numFmtId="0" fontId="16" fillId="0" borderId="111" xfId="365" applyNumberFormat="1" applyFont="1" applyBorder="1" applyAlignment="1">
      <alignment horizontal="left" vertical="center"/>
    </xf>
    <xf numFmtId="0" fontId="16" fillId="0" borderId="0" xfId="365" applyNumberFormat="1" applyFont="1" applyAlignment="1">
      <alignment horizontal="left" vertical="center"/>
    </xf>
    <xf numFmtId="0" fontId="16" fillId="0" borderId="0" xfId="365" applyFont="1" applyAlignment="1">
      <alignment vertical="center"/>
    </xf>
    <xf numFmtId="185" fontId="16" fillId="0" borderId="0" xfId="365" applyNumberFormat="1" applyFont="1" applyAlignment="1">
      <alignment vertical="center"/>
    </xf>
    <xf numFmtId="0" fontId="41" fillId="9" borderId="47" xfId="0" applyFont="1" applyFill="1" applyBorder="1" applyAlignment="1">
      <alignment horizontal="center" vertical="center" wrapText="1"/>
    </xf>
    <xf numFmtId="0" fontId="41" fillId="9" borderId="1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64" xfId="0" applyBorder="1">
      <alignment vertical="center"/>
    </xf>
    <xf numFmtId="0" fontId="41" fillId="7" borderId="3" xfId="0" applyFont="1" applyFill="1" applyBorder="1" applyAlignment="1">
      <alignment horizontal="center" vertical="center" wrapText="1"/>
    </xf>
    <xf numFmtId="0" fontId="41" fillId="9" borderId="3" xfId="0" applyFont="1" applyFill="1" applyBorder="1" applyAlignment="1">
      <alignment horizontal="center" vertical="center" wrapText="1"/>
    </xf>
    <xf numFmtId="0" fontId="56" fillId="9" borderId="65" xfId="0" applyFont="1" applyFill="1" applyBorder="1" applyAlignment="1">
      <alignment horizontal="center" vertical="center" wrapText="1"/>
    </xf>
    <xf numFmtId="0" fontId="56" fillId="9" borderId="63" xfId="0" applyFont="1" applyFill="1" applyBorder="1" applyAlignment="1">
      <alignment horizontal="center" vertical="center" wrapText="1"/>
    </xf>
    <xf numFmtId="0" fontId="41" fillId="8" borderId="64" xfId="0" applyFont="1" applyFill="1" applyBorder="1" applyAlignment="1">
      <alignment horizontal="center" vertical="center" wrapText="1"/>
    </xf>
    <xf numFmtId="0" fontId="41" fillId="8" borderId="66" xfId="0" applyFont="1" applyFill="1" applyBorder="1" applyAlignment="1">
      <alignment horizontal="center" vertical="center" wrapText="1"/>
    </xf>
    <xf numFmtId="0" fontId="41" fillId="8" borderId="67" xfId="0" applyFont="1" applyFill="1" applyBorder="1" applyAlignment="1">
      <alignment horizontal="center" vertical="center" wrapText="1"/>
    </xf>
    <xf numFmtId="0" fontId="41" fillId="8" borderId="68" xfId="0" applyFont="1" applyFill="1" applyBorder="1" applyAlignment="1">
      <alignment horizontal="center" vertical="center" wrapText="1"/>
    </xf>
    <xf numFmtId="0" fontId="41" fillId="8" borderId="69" xfId="0" applyFont="1" applyFill="1" applyBorder="1" applyAlignment="1">
      <alignment horizontal="center" vertical="center" wrapText="1"/>
    </xf>
    <xf numFmtId="0" fontId="41" fillId="8" borderId="70" xfId="0" applyFont="1" applyFill="1" applyBorder="1" applyAlignment="1">
      <alignment horizontal="center" vertical="center" wrapText="1"/>
    </xf>
    <xf numFmtId="0" fontId="41" fillId="4" borderId="56" xfId="9" applyFont="1" applyFill="1" applyBorder="1" applyAlignment="1">
      <alignment vertical="center" wrapText="1"/>
    </xf>
    <xf numFmtId="0" fontId="41" fillId="5" borderId="56" xfId="9" applyFont="1" applyFill="1" applyBorder="1" applyAlignment="1">
      <alignment vertical="center" wrapText="1"/>
    </xf>
    <xf numFmtId="0" fontId="41" fillId="4" borderId="54" xfId="9" applyFont="1" applyFill="1" applyBorder="1" applyAlignment="1">
      <alignment horizontal="center" vertical="center" wrapText="1"/>
    </xf>
    <xf numFmtId="0" fontId="41" fillId="4" borderId="52" xfId="9" applyFont="1" applyFill="1" applyBorder="1" applyAlignment="1">
      <alignment horizontal="center" vertical="center" wrapText="1"/>
    </xf>
    <xf numFmtId="0" fontId="41" fillId="4" borderId="57" xfId="9" applyFont="1" applyFill="1" applyBorder="1" applyAlignment="1">
      <alignment horizontal="center" vertical="center" wrapText="1"/>
    </xf>
    <xf numFmtId="0" fontId="41" fillId="4" borderId="58" xfId="9" applyFont="1" applyFill="1" applyBorder="1" applyAlignment="1">
      <alignment horizontal="center" vertical="center" wrapText="1"/>
    </xf>
    <xf numFmtId="0" fontId="41" fillId="4" borderId="55" xfId="9" applyFont="1" applyFill="1" applyBorder="1" applyAlignment="1">
      <alignment horizontal="center" vertical="center" wrapText="1"/>
    </xf>
    <xf numFmtId="0" fontId="41" fillId="4" borderId="53" xfId="9" applyFont="1" applyFill="1" applyBorder="1" applyAlignment="1">
      <alignment horizontal="center" vertical="center" wrapText="1"/>
    </xf>
    <xf numFmtId="0" fontId="41" fillId="3" borderId="55" xfId="9" applyFont="1" applyFill="1" applyBorder="1" applyAlignment="1">
      <alignment horizontal="center" vertical="center" wrapText="1"/>
    </xf>
    <xf numFmtId="0" fontId="41" fillId="3" borderId="53" xfId="9" applyFont="1" applyFill="1" applyBorder="1" applyAlignment="1">
      <alignment horizontal="center" vertical="center" wrapText="1"/>
    </xf>
    <xf numFmtId="0" fontId="41" fillId="3" borderId="54" xfId="9" applyFont="1" applyFill="1" applyBorder="1" applyAlignment="1">
      <alignment horizontal="center" vertical="center" wrapText="1"/>
    </xf>
    <xf numFmtId="0" fontId="41" fillId="3" borderId="52" xfId="9" applyFont="1" applyFill="1" applyBorder="1" applyAlignment="1">
      <alignment horizontal="center" vertical="center" wrapText="1"/>
    </xf>
    <xf numFmtId="0" fontId="41" fillId="7" borderId="60" xfId="0" applyFont="1" applyFill="1" applyBorder="1" applyAlignment="1">
      <alignment horizontal="center" vertical="center" wrapText="1"/>
    </xf>
    <xf numFmtId="0" fontId="41" fillId="7" borderId="61" xfId="0" applyFont="1" applyFill="1" applyBorder="1" applyAlignment="1">
      <alignment horizontal="center" vertical="center" wrapText="1"/>
    </xf>
    <xf numFmtId="0" fontId="61" fillId="11" borderId="108" xfId="0" applyFont="1" applyFill="1" applyBorder="1" applyAlignment="1">
      <alignment horizontal="center" vertical="center" wrapText="1"/>
    </xf>
    <xf numFmtId="0" fontId="61" fillId="11" borderId="45" xfId="0" applyFont="1" applyFill="1" applyBorder="1" applyAlignment="1">
      <alignment horizontal="center" vertical="center" wrapText="1"/>
    </xf>
    <xf numFmtId="0" fontId="61" fillId="11" borderId="109" xfId="0" applyFont="1" applyFill="1" applyBorder="1" applyAlignment="1">
      <alignment horizontal="center" vertical="center" wrapText="1"/>
    </xf>
    <xf numFmtId="0" fontId="61" fillId="0" borderId="37" xfId="0" applyFont="1" applyBorder="1" applyAlignment="1">
      <alignment horizontal="center" vertical="center" wrapText="1"/>
    </xf>
    <xf numFmtId="0" fontId="61" fillId="0" borderId="3" xfId="0" applyFont="1" applyBorder="1" applyAlignment="1">
      <alignment horizontal="center" vertical="center" wrapText="1"/>
    </xf>
    <xf numFmtId="0" fontId="61" fillId="0" borderId="38" xfId="0" applyFont="1" applyBorder="1" applyAlignment="1">
      <alignment horizontal="center" vertical="center" wrapText="1"/>
    </xf>
    <xf numFmtId="0" fontId="61" fillId="0" borderId="16" xfId="0" applyFont="1" applyBorder="1" applyAlignment="1">
      <alignment horizontal="center" vertical="center" wrapText="1"/>
    </xf>
    <xf numFmtId="0" fontId="61" fillId="0" borderId="71" xfId="0" applyFont="1" applyBorder="1" applyAlignment="1">
      <alignment horizontal="left" vertical="center" wrapText="1"/>
    </xf>
    <xf numFmtId="0" fontId="61" fillId="0" borderId="33" xfId="0" applyFont="1" applyBorder="1" applyAlignment="1">
      <alignment horizontal="left" vertical="center" wrapText="1"/>
    </xf>
    <xf numFmtId="0" fontId="61" fillId="0" borderId="107" xfId="0" applyFont="1" applyBorder="1" applyAlignment="1">
      <alignment horizontal="left" vertical="center" wrapText="1"/>
    </xf>
    <xf numFmtId="0" fontId="61" fillId="0" borderId="47" xfId="0" applyFont="1" applyBorder="1" applyAlignment="1">
      <alignment horizontal="left" vertical="center" wrapText="1"/>
    </xf>
    <xf numFmtId="0" fontId="61" fillId="0" borderId="2" xfId="0" applyFont="1" applyBorder="1" applyAlignment="1">
      <alignment horizontal="left" vertical="center" wrapText="1"/>
    </xf>
    <xf numFmtId="0" fontId="61" fillId="0" borderId="105" xfId="0" applyFont="1" applyBorder="1" applyAlignment="1">
      <alignment horizontal="left" vertical="center" wrapText="1"/>
    </xf>
    <xf numFmtId="0" fontId="61" fillId="0" borderId="74" xfId="0" applyFont="1" applyBorder="1" applyAlignment="1">
      <alignment horizontal="left" vertical="center" wrapText="1"/>
    </xf>
    <xf numFmtId="0" fontId="61" fillId="0" borderId="42" xfId="0" applyFont="1" applyBorder="1" applyAlignment="1">
      <alignment horizontal="left" vertical="center" wrapText="1"/>
    </xf>
    <xf numFmtId="0" fontId="61" fillId="0" borderId="106" xfId="0" applyFont="1" applyBorder="1" applyAlignment="1">
      <alignment horizontal="left" vertical="center" wrapText="1"/>
    </xf>
    <xf numFmtId="0" fontId="61" fillId="0" borderId="35" xfId="0" applyFont="1" applyBorder="1" applyAlignment="1">
      <alignment horizontal="center" vertical="center" wrapText="1"/>
    </xf>
    <xf numFmtId="0" fontId="61" fillId="0" borderId="40" xfId="0" applyFont="1" applyBorder="1" applyAlignment="1">
      <alignment horizontal="center" vertical="center" wrapText="1"/>
    </xf>
    <xf numFmtId="0" fontId="61" fillId="11" borderId="34" xfId="0" applyFont="1" applyFill="1" applyBorder="1" applyAlignment="1">
      <alignment horizontal="center" vertical="center" wrapText="1"/>
    </xf>
    <xf numFmtId="0" fontId="61" fillId="11" borderId="4" xfId="0" applyFont="1" applyFill="1" applyBorder="1" applyAlignment="1">
      <alignment horizontal="center" vertical="center" wrapText="1"/>
    </xf>
    <xf numFmtId="0" fontId="61" fillId="0" borderId="16" xfId="0" applyFont="1" applyBorder="1" applyAlignment="1">
      <alignment horizontal="left" vertical="center" wrapText="1" indent="1"/>
    </xf>
    <xf numFmtId="0" fontId="61" fillId="0" borderId="39" xfId="0" applyFont="1" applyBorder="1" applyAlignment="1">
      <alignment horizontal="left" vertical="center" wrapText="1" indent="1"/>
    </xf>
    <xf numFmtId="0" fontId="61" fillId="6" borderId="82" xfId="0" applyFont="1" applyFill="1" applyBorder="1" applyAlignment="1">
      <alignment horizontal="center" vertical="center" wrapText="1"/>
    </xf>
    <xf numFmtId="0" fontId="61" fillId="6" borderId="87" xfId="0" applyFont="1" applyFill="1" applyBorder="1" applyAlignment="1">
      <alignment horizontal="center" vertical="center" wrapText="1"/>
    </xf>
    <xf numFmtId="0" fontId="61" fillId="6" borderId="84" xfId="0" applyFont="1" applyFill="1" applyBorder="1" applyAlignment="1">
      <alignment horizontal="center" vertical="center" wrapText="1"/>
    </xf>
    <xf numFmtId="0" fontId="63" fillId="11" borderId="4" xfId="0" applyFont="1" applyFill="1" applyBorder="1" applyAlignment="1">
      <alignment horizontal="center" vertical="center" wrapText="1"/>
    </xf>
    <xf numFmtId="0" fontId="62" fillId="0" borderId="40" xfId="0" applyFont="1" applyBorder="1" applyAlignment="1">
      <alignment horizontal="left" vertical="center" wrapText="1" indent="1"/>
    </xf>
    <xf numFmtId="0" fontId="62" fillId="0" borderId="3" xfId="0" applyFont="1" applyBorder="1" applyAlignment="1">
      <alignment horizontal="left" vertical="center" wrapText="1" indent="1"/>
    </xf>
    <xf numFmtId="0" fontId="62" fillId="0" borderId="16" xfId="0" applyFont="1" applyBorder="1" applyAlignment="1">
      <alignment horizontal="left" vertical="center" wrapText="1" indent="1"/>
    </xf>
    <xf numFmtId="0" fontId="61" fillId="0" borderId="73" xfId="0" applyFont="1" applyBorder="1" applyAlignment="1">
      <alignment horizontal="left" vertical="center" wrapText="1" indent="1"/>
    </xf>
    <xf numFmtId="0" fontId="61" fillId="0" borderId="104" xfId="0" applyFont="1" applyBorder="1" applyAlignment="1">
      <alignment horizontal="left" vertical="center" wrapText="1" indent="1"/>
    </xf>
    <xf numFmtId="0" fontId="63" fillId="11" borderId="5" xfId="0" applyFont="1" applyFill="1" applyBorder="1" applyAlignment="1">
      <alignment horizontal="center" vertical="center" wrapText="1"/>
    </xf>
    <xf numFmtId="0" fontId="61" fillId="0" borderId="40" xfId="0" applyFont="1" applyBorder="1" applyAlignment="1">
      <alignment horizontal="left" vertical="center" wrapText="1" indent="1"/>
    </xf>
    <xf numFmtId="0" fontId="61" fillId="0" borderId="36" xfId="0" applyFont="1" applyBorder="1" applyAlignment="1">
      <alignment horizontal="left" vertical="center" wrapText="1" indent="1"/>
    </xf>
    <xf numFmtId="0" fontId="61" fillId="0" borderId="3" xfId="0" applyFont="1" applyBorder="1" applyAlignment="1">
      <alignment horizontal="left" vertical="center" wrapText="1" indent="1"/>
    </xf>
    <xf numFmtId="0" fontId="61" fillId="0" borderId="13" xfId="0" applyFont="1" applyBorder="1" applyAlignment="1">
      <alignment horizontal="left" vertical="center" wrapText="1" indent="1"/>
    </xf>
    <xf numFmtId="0" fontId="61" fillId="6" borderId="69" xfId="0" applyFont="1" applyFill="1" applyBorder="1" applyAlignment="1">
      <alignment horizontal="justify" vertical="center" wrapText="1"/>
    </xf>
    <xf numFmtId="0" fontId="61" fillId="6" borderId="64" xfId="0" applyFont="1" applyFill="1" applyBorder="1" applyAlignment="1">
      <alignment horizontal="justify" vertical="center" wrapText="1"/>
    </xf>
    <xf numFmtId="0" fontId="61" fillId="6" borderId="66" xfId="0" applyFont="1" applyFill="1" applyBorder="1" applyAlignment="1">
      <alignment horizontal="justify" vertical="center" wrapText="1"/>
    </xf>
    <xf numFmtId="0" fontId="61" fillId="6" borderId="75" xfId="0" applyFont="1" applyFill="1" applyBorder="1" applyAlignment="1">
      <alignment horizontal="justify" vertical="center" wrapText="1"/>
    </xf>
    <xf numFmtId="0" fontId="61" fillId="6" borderId="65" xfId="0" applyFont="1" applyFill="1" applyBorder="1" applyAlignment="1">
      <alignment horizontal="justify" vertical="center" wrapText="1"/>
    </xf>
    <xf numFmtId="0" fontId="61" fillId="6" borderId="63" xfId="0" applyFont="1" applyFill="1" applyBorder="1" applyAlignment="1">
      <alignment horizontal="justify" vertical="center" wrapText="1"/>
    </xf>
    <xf numFmtId="0" fontId="61" fillId="11" borderId="76" xfId="0" applyFont="1" applyFill="1" applyBorder="1" applyAlignment="1">
      <alignment horizontal="center" vertical="center" wrapText="1"/>
    </xf>
    <xf numFmtId="0" fontId="61" fillId="11" borderId="77" xfId="0" applyFont="1" applyFill="1" applyBorder="1" applyAlignment="1">
      <alignment horizontal="center" vertical="center" wrapText="1"/>
    </xf>
    <xf numFmtId="0" fontId="61" fillId="11" borderId="78" xfId="0" applyFont="1" applyFill="1" applyBorder="1" applyAlignment="1">
      <alignment horizontal="center" vertical="center" wrapText="1"/>
    </xf>
    <xf numFmtId="0" fontId="61" fillId="11" borderId="79" xfId="0" applyFont="1" applyFill="1" applyBorder="1" applyAlignment="1">
      <alignment horizontal="center" vertical="center" wrapText="1"/>
    </xf>
    <xf numFmtId="0" fontId="61" fillId="11" borderId="61" xfId="0" applyFont="1" applyFill="1" applyBorder="1" applyAlignment="1">
      <alignment horizontal="center" vertical="center" wrapText="1"/>
    </xf>
    <xf numFmtId="0" fontId="61" fillId="11" borderId="80" xfId="0" applyFont="1" applyFill="1" applyBorder="1" applyAlignment="1">
      <alignment horizontal="center" vertical="center" wrapText="1"/>
    </xf>
    <xf numFmtId="0" fontId="61" fillId="11" borderId="82" xfId="0" applyFont="1" applyFill="1" applyBorder="1" applyAlignment="1">
      <alignment horizontal="center" vertical="center" wrapText="1"/>
    </xf>
    <xf numFmtId="0" fontId="61" fillId="11" borderId="95" xfId="0" applyFont="1" applyFill="1" applyBorder="1" applyAlignment="1">
      <alignment horizontal="center" vertical="center" wrapText="1"/>
    </xf>
    <xf numFmtId="0" fontId="61" fillId="11" borderId="69" xfId="0" applyFont="1" applyFill="1" applyBorder="1" applyAlignment="1">
      <alignment horizontal="center" vertical="center" wrapText="1"/>
    </xf>
    <xf numFmtId="0" fontId="61" fillId="11" borderId="64" xfId="0" applyFont="1" applyFill="1" applyBorder="1" applyAlignment="1">
      <alignment horizontal="center" vertical="center" wrapText="1"/>
    </xf>
    <xf numFmtId="0" fontId="61" fillId="11" borderId="66" xfId="0" applyFont="1" applyFill="1" applyBorder="1" applyAlignment="1">
      <alignment horizontal="center" vertical="center" wrapText="1"/>
    </xf>
    <xf numFmtId="0" fontId="61" fillId="11" borderId="96" xfId="0" applyFont="1" applyFill="1" applyBorder="1" applyAlignment="1">
      <alignment horizontal="center" vertical="center" wrapText="1"/>
    </xf>
    <xf numFmtId="0" fontId="61" fillId="11" borderId="49" xfId="0" applyFont="1" applyFill="1" applyBorder="1" applyAlignment="1">
      <alignment horizontal="center" vertical="center" wrapText="1"/>
    </xf>
    <xf numFmtId="0" fontId="61" fillId="11" borderId="97" xfId="0" applyFont="1" applyFill="1" applyBorder="1" applyAlignment="1">
      <alignment horizontal="center" vertical="center" wrapText="1"/>
    </xf>
    <xf numFmtId="0" fontId="61" fillId="11" borderId="75" xfId="0" applyFont="1" applyFill="1" applyBorder="1" applyAlignment="1">
      <alignment horizontal="center" vertical="center" wrapText="1"/>
    </xf>
    <xf numFmtId="0" fontId="61" fillId="11" borderId="65" xfId="0" applyFont="1" applyFill="1" applyBorder="1" applyAlignment="1">
      <alignment horizontal="center" vertical="center" wrapText="1"/>
    </xf>
    <xf numFmtId="0" fontId="61" fillId="11" borderId="63" xfId="0" applyFont="1" applyFill="1" applyBorder="1" applyAlignment="1">
      <alignment horizontal="center" vertical="center" wrapText="1"/>
    </xf>
    <xf numFmtId="0" fontId="192" fillId="11" borderId="34" xfId="0" applyFont="1" applyFill="1" applyBorder="1" applyAlignment="1">
      <alignment horizontal="center" vertical="center" wrapText="1"/>
    </xf>
    <xf numFmtId="0" fontId="192" fillId="11" borderId="4" xfId="0" applyFont="1" applyFill="1" applyBorder="1" applyAlignment="1">
      <alignment horizontal="center" vertical="center" wrapText="1"/>
    </xf>
    <xf numFmtId="0" fontId="192" fillId="11" borderId="108" xfId="0" applyFont="1" applyFill="1" applyBorder="1" applyAlignment="1">
      <alignment horizontal="center" vertical="center" wrapText="1"/>
    </xf>
    <xf numFmtId="0" fontId="192" fillId="11" borderId="45" xfId="0" applyFont="1" applyFill="1" applyBorder="1" applyAlignment="1">
      <alignment horizontal="center" vertical="center" wrapText="1"/>
    </xf>
    <xf numFmtId="0" fontId="192" fillId="11" borderId="109" xfId="0" applyFont="1" applyFill="1" applyBorder="1" applyAlignment="1">
      <alignment horizontal="center" vertical="center" wrapText="1"/>
    </xf>
    <xf numFmtId="0" fontId="192" fillId="0" borderId="38" xfId="0" applyFont="1" applyBorder="1" applyAlignment="1">
      <alignment horizontal="center" vertical="center" wrapText="1"/>
    </xf>
    <xf numFmtId="0" fontId="192" fillId="0" borderId="16" xfId="0" applyFont="1" applyBorder="1" applyAlignment="1">
      <alignment horizontal="center" vertical="center" wrapText="1"/>
    </xf>
    <xf numFmtId="0" fontId="192" fillId="0" borderId="74" xfId="0" applyFont="1" applyBorder="1" applyAlignment="1">
      <alignment horizontal="left" vertical="center" wrapText="1"/>
    </xf>
    <xf numFmtId="0" fontId="192" fillId="0" borderId="42" xfId="0" applyFont="1" applyBorder="1" applyAlignment="1">
      <alignment horizontal="left" vertical="center" wrapText="1"/>
    </xf>
    <xf numFmtId="0" fontId="192" fillId="0" borderId="106" xfId="0" applyFont="1" applyBorder="1" applyAlignment="1">
      <alignment horizontal="left" vertical="center" wrapText="1"/>
    </xf>
    <xf numFmtId="0" fontId="192" fillId="0" borderId="35" xfId="0" applyFont="1" applyBorder="1" applyAlignment="1">
      <alignment horizontal="center" vertical="center" wrapText="1"/>
    </xf>
    <xf numFmtId="0" fontId="192" fillId="0" borderId="40" xfId="0" applyFont="1" applyBorder="1" applyAlignment="1">
      <alignment horizontal="center" vertical="center" wrapText="1"/>
    </xf>
    <xf numFmtId="0" fontId="192" fillId="0" borderId="71" xfId="0" applyFont="1" applyBorder="1" applyAlignment="1">
      <alignment horizontal="left" vertical="center" wrapText="1"/>
    </xf>
    <xf numFmtId="0" fontId="192" fillId="0" borderId="33" xfId="0" applyFont="1" applyBorder="1" applyAlignment="1">
      <alignment horizontal="left" vertical="center" wrapText="1"/>
    </xf>
    <xf numFmtId="0" fontId="192" fillId="0" borderId="107" xfId="0" applyFont="1" applyBorder="1" applyAlignment="1">
      <alignment horizontal="left" vertical="center" wrapText="1"/>
    </xf>
    <xf numFmtId="0" fontId="192" fillId="0" borderId="37" xfId="0" applyFont="1" applyBorder="1" applyAlignment="1">
      <alignment horizontal="center" vertical="center" wrapText="1"/>
    </xf>
    <xf numFmtId="0" fontId="192" fillId="0" borderId="3" xfId="0" applyFont="1" applyBorder="1" applyAlignment="1">
      <alignment horizontal="center" vertical="center" wrapText="1"/>
    </xf>
    <xf numFmtId="0" fontId="192" fillId="0" borderId="47" xfId="0" applyFont="1" applyBorder="1" applyAlignment="1">
      <alignment horizontal="left" vertical="center" wrapText="1"/>
    </xf>
    <xf numFmtId="0" fontId="192" fillId="0" borderId="2" xfId="0" applyFont="1" applyBorder="1" applyAlignment="1">
      <alignment horizontal="left" vertical="center" wrapText="1"/>
    </xf>
    <xf numFmtId="0" fontId="192" fillId="0" borderId="105" xfId="0" applyFont="1" applyBorder="1" applyAlignment="1">
      <alignment horizontal="left" vertical="center" wrapText="1"/>
    </xf>
    <xf numFmtId="0" fontId="32" fillId="11" borderId="4" xfId="0" applyFont="1" applyFill="1" applyBorder="1" applyAlignment="1">
      <alignment horizontal="center" vertical="center" wrapText="1"/>
    </xf>
    <xf numFmtId="0" fontId="32" fillId="11" borderId="5" xfId="0" applyFont="1" applyFill="1" applyBorder="1" applyAlignment="1">
      <alignment horizontal="center" vertical="center" wrapText="1"/>
    </xf>
    <xf numFmtId="0" fontId="209" fillId="0" borderId="40" xfId="0" applyFont="1" applyBorder="1" applyAlignment="1">
      <alignment horizontal="left" vertical="center" wrapText="1" indent="1"/>
    </xf>
    <xf numFmtId="0" fontId="209" fillId="0" borderId="3" xfId="0" applyFont="1" applyBorder="1" applyAlignment="1">
      <alignment horizontal="left" vertical="center" wrapText="1" indent="1"/>
    </xf>
    <xf numFmtId="0" fontId="192" fillId="0" borderId="73" xfId="0" applyFont="1" applyBorder="1" applyAlignment="1">
      <alignment horizontal="left" vertical="center" wrapText="1" indent="1"/>
    </xf>
    <xf numFmtId="0" fontId="192" fillId="0" borderId="104" xfId="0" applyFont="1" applyBorder="1" applyAlignment="1">
      <alignment horizontal="left" vertical="center" wrapText="1" indent="1"/>
    </xf>
    <xf numFmtId="0" fontId="192" fillId="0" borderId="40" xfId="0" applyFont="1" applyBorder="1" applyAlignment="1">
      <alignment horizontal="left" vertical="center" wrapText="1" indent="1"/>
    </xf>
    <xf numFmtId="0" fontId="192" fillId="0" borderId="36" xfId="0" applyFont="1" applyBorder="1" applyAlignment="1">
      <alignment horizontal="left" vertical="center" wrapText="1" indent="1"/>
    </xf>
    <xf numFmtId="0" fontId="192" fillId="0" borderId="3" xfId="0" applyFont="1" applyBorder="1" applyAlignment="1">
      <alignment horizontal="left" vertical="center" wrapText="1" indent="1"/>
    </xf>
    <xf numFmtId="0" fontId="192" fillId="0" borderId="13" xfId="0" applyFont="1" applyBorder="1" applyAlignment="1">
      <alignment horizontal="left" vertical="center" wrapText="1" indent="1"/>
    </xf>
    <xf numFmtId="0" fontId="209" fillId="0" borderId="16" xfId="0" applyFont="1" applyBorder="1" applyAlignment="1">
      <alignment horizontal="left" vertical="center" wrapText="1" indent="1"/>
    </xf>
    <xf numFmtId="0" fontId="192" fillId="0" borderId="16" xfId="0" applyFont="1" applyBorder="1" applyAlignment="1">
      <alignment horizontal="left" vertical="center" wrapText="1" indent="1"/>
    </xf>
    <xf numFmtId="0" fontId="192" fillId="0" borderId="39" xfId="0" applyFont="1" applyBorder="1" applyAlignment="1">
      <alignment horizontal="left" vertical="center" wrapText="1" indent="1"/>
    </xf>
    <xf numFmtId="0" fontId="192" fillId="6" borderId="75" xfId="0" applyFont="1" applyFill="1" applyBorder="1" applyAlignment="1">
      <alignment horizontal="justify" vertical="center" wrapText="1"/>
    </xf>
    <xf numFmtId="0" fontId="192" fillId="6" borderId="65" xfId="0" applyFont="1" applyFill="1" applyBorder="1" applyAlignment="1">
      <alignment horizontal="justify" vertical="center" wrapText="1"/>
    </xf>
    <xf numFmtId="0" fontId="192" fillId="6" borderId="63" xfId="0" applyFont="1" applyFill="1" applyBorder="1" applyAlignment="1">
      <alignment horizontal="justify" vertical="center" wrapText="1"/>
    </xf>
    <xf numFmtId="0" fontId="192" fillId="6" borderId="69" xfId="0" applyFont="1" applyFill="1" applyBorder="1" applyAlignment="1">
      <alignment horizontal="justify" vertical="center" wrapText="1"/>
    </xf>
    <xf numFmtId="0" fontId="192" fillId="6" borderId="64" xfId="0" applyFont="1" applyFill="1" applyBorder="1" applyAlignment="1">
      <alignment horizontal="justify" vertical="center" wrapText="1"/>
    </xf>
    <xf numFmtId="0" fontId="192" fillId="6" borderId="66" xfId="0" applyFont="1" applyFill="1" applyBorder="1" applyAlignment="1">
      <alignment horizontal="justify" vertical="center" wrapText="1"/>
    </xf>
    <xf numFmtId="0" fontId="192" fillId="0" borderId="82" xfId="0" applyFont="1" applyBorder="1" applyAlignment="1">
      <alignment horizontal="center" vertical="center" wrapText="1"/>
    </xf>
    <xf numFmtId="0" fontId="192" fillId="0" borderId="87" xfId="0" applyFont="1" applyBorder="1" applyAlignment="1">
      <alignment horizontal="center" vertical="center" wrapText="1"/>
    </xf>
    <xf numFmtId="0" fontId="192" fillId="0" borderId="89" xfId="0" applyFont="1" applyBorder="1" applyAlignment="1">
      <alignment horizontal="center" vertical="center" wrapText="1"/>
    </xf>
    <xf numFmtId="0" fontId="192" fillId="0" borderId="69" xfId="0" applyFont="1" applyBorder="1" applyAlignment="1">
      <alignment horizontal="justify" vertical="center" wrapText="1"/>
    </xf>
    <xf numFmtId="0" fontId="192" fillId="0" borderId="66" xfId="0" applyFont="1" applyBorder="1" applyAlignment="1">
      <alignment horizontal="justify" vertical="center" wrapText="1"/>
    </xf>
    <xf numFmtId="0" fontId="192" fillId="0" borderId="75" xfId="0" applyFont="1" applyBorder="1" applyAlignment="1">
      <alignment horizontal="justify" vertical="center" wrapText="1"/>
    </xf>
    <xf numFmtId="0" fontId="192" fillId="0" borderId="65" xfId="0" applyFont="1" applyBorder="1" applyAlignment="1">
      <alignment horizontal="justify" vertical="center" wrapText="1"/>
    </xf>
    <xf numFmtId="0" fontId="192" fillId="0" borderId="63" xfId="0" applyFont="1" applyBorder="1" applyAlignment="1">
      <alignment horizontal="justify" vertical="center" wrapText="1"/>
    </xf>
    <xf numFmtId="0" fontId="192" fillId="0" borderId="90" xfId="0" applyFont="1" applyBorder="1" applyAlignment="1">
      <alignment horizontal="justify" vertical="center" wrapText="1"/>
    </xf>
    <xf numFmtId="0" fontId="192" fillId="0" borderId="91" xfId="0" applyFont="1" applyBorder="1" applyAlignment="1">
      <alignment horizontal="justify" vertical="center" wrapText="1"/>
    </xf>
    <xf numFmtId="0" fontId="192" fillId="0" borderId="92" xfId="0" applyFont="1" applyBorder="1" applyAlignment="1">
      <alignment horizontal="justify" vertical="center" wrapText="1"/>
    </xf>
    <xf numFmtId="0" fontId="192" fillId="6" borderId="237" xfId="0" applyFont="1" applyFill="1" applyBorder="1" applyAlignment="1">
      <alignment horizontal="center" vertical="center" wrapText="1"/>
    </xf>
    <xf numFmtId="0" fontId="192" fillId="6" borderId="87" xfId="0" applyFont="1" applyFill="1" applyBorder="1" applyAlignment="1">
      <alignment horizontal="center" vertical="center" wrapText="1"/>
    </xf>
    <xf numFmtId="0" fontId="192" fillId="6" borderId="84" xfId="0" applyFont="1" applyFill="1" applyBorder="1" applyAlignment="1">
      <alignment horizontal="center" vertical="center" wrapText="1"/>
    </xf>
    <xf numFmtId="0" fontId="192" fillId="6" borderId="170" xfId="0" applyFont="1" applyFill="1" applyBorder="1" applyAlignment="1">
      <alignment horizontal="justify" vertical="center" wrapText="1"/>
    </xf>
    <xf numFmtId="0" fontId="192" fillId="6" borderId="171" xfId="0" applyFont="1" applyFill="1" applyBorder="1" applyAlignment="1">
      <alignment horizontal="justify" vertical="center" wrapText="1"/>
    </xf>
    <xf numFmtId="0" fontId="192" fillId="6" borderId="172" xfId="0" applyFont="1" applyFill="1" applyBorder="1" applyAlignment="1">
      <alignment horizontal="justify" vertical="center" wrapText="1"/>
    </xf>
    <xf numFmtId="0" fontId="192" fillId="0" borderId="64" xfId="0" applyFont="1" applyBorder="1" applyAlignment="1">
      <alignment horizontal="justify" vertical="center" wrapText="1"/>
    </xf>
    <xf numFmtId="0" fontId="192" fillId="6" borderId="82" xfId="0" applyFont="1" applyFill="1" applyBorder="1" applyAlignment="1">
      <alignment horizontal="center" vertical="center" wrapText="1"/>
    </xf>
    <xf numFmtId="0" fontId="192" fillId="6" borderId="89" xfId="0" applyFont="1" applyFill="1" applyBorder="1" applyAlignment="1">
      <alignment horizontal="center" vertical="center" wrapText="1"/>
    </xf>
    <xf numFmtId="0" fontId="192" fillId="6" borderId="234" xfId="0" applyFont="1" applyFill="1" applyBorder="1" applyAlignment="1">
      <alignment horizontal="justify" vertical="center" wrapText="1"/>
    </xf>
    <xf numFmtId="0" fontId="192" fillId="6" borderId="200" xfId="0" applyFont="1" applyFill="1" applyBorder="1" applyAlignment="1">
      <alignment horizontal="justify" vertical="center" wrapText="1"/>
    </xf>
    <xf numFmtId="0" fontId="192" fillId="6" borderId="201" xfId="0" applyFont="1" applyFill="1" applyBorder="1" applyAlignment="1">
      <alignment horizontal="justify" vertical="center" wrapText="1"/>
    </xf>
    <xf numFmtId="0" fontId="192" fillId="0" borderId="84" xfId="0" applyFont="1" applyBorder="1" applyAlignment="1">
      <alignment horizontal="center" vertical="center" wrapText="1"/>
    </xf>
    <xf numFmtId="0" fontId="192" fillId="0" borderId="59" xfId="0" applyFont="1" applyBorder="1" applyAlignment="1">
      <alignment horizontal="left" vertical="center" wrapText="1"/>
    </xf>
    <xf numFmtId="0" fontId="192" fillId="0" borderId="61" xfId="0" applyFont="1" applyBorder="1" applyAlignment="1">
      <alignment horizontal="left" vertical="center" wrapText="1"/>
    </xf>
    <xf numFmtId="0" fontId="209" fillId="0" borderId="75" xfId="0" applyFont="1" applyBorder="1" applyAlignment="1">
      <alignment horizontal="justify" vertical="center" wrapText="1"/>
    </xf>
    <xf numFmtId="0" fontId="209" fillId="0" borderId="63" xfId="0" applyFont="1" applyBorder="1" applyAlignment="1">
      <alignment horizontal="justify" vertical="center" wrapText="1"/>
    </xf>
    <xf numFmtId="0" fontId="192" fillId="11" borderId="76" xfId="0" applyFont="1" applyFill="1" applyBorder="1" applyAlignment="1">
      <alignment horizontal="center" vertical="center" wrapText="1"/>
    </xf>
    <xf numFmtId="0" fontId="192" fillId="11" borderId="77" xfId="0" applyFont="1" applyFill="1" applyBorder="1" applyAlignment="1">
      <alignment horizontal="center" vertical="center" wrapText="1"/>
    </xf>
    <xf numFmtId="0" fontId="192" fillId="11" borderId="78" xfId="0" applyFont="1" applyFill="1" applyBorder="1" applyAlignment="1">
      <alignment horizontal="center" vertical="center" wrapText="1"/>
    </xf>
    <xf numFmtId="0" fontId="192" fillId="11" borderId="79" xfId="0" applyFont="1" applyFill="1" applyBorder="1" applyAlignment="1">
      <alignment horizontal="center" vertical="center" wrapText="1"/>
    </xf>
    <xf numFmtId="0" fontId="192" fillId="11" borderId="61" xfId="0" applyFont="1" applyFill="1" applyBorder="1" applyAlignment="1">
      <alignment horizontal="center" vertical="center" wrapText="1"/>
    </xf>
    <xf numFmtId="0" fontId="192" fillId="11" borderId="80" xfId="0" applyFont="1" applyFill="1" applyBorder="1" applyAlignment="1">
      <alignment horizontal="center" vertical="center" wrapText="1"/>
    </xf>
    <xf numFmtId="0" fontId="192" fillId="11" borderId="82" xfId="0" applyFont="1" applyFill="1" applyBorder="1" applyAlignment="1">
      <alignment horizontal="center" vertical="center" wrapText="1"/>
    </xf>
    <xf numFmtId="0" fontId="192" fillId="11" borderId="95" xfId="0" applyFont="1" applyFill="1" applyBorder="1" applyAlignment="1">
      <alignment horizontal="center" vertical="center" wrapText="1"/>
    </xf>
    <xf numFmtId="0" fontId="192" fillId="11" borderId="69" xfId="0" applyFont="1" applyFill="1" applyBorder="1" applyAlignment="1">
      <alignment horizontal="center" vertical="center" wrapText="1"/>
    </xf>
    <xf numFmtId="0" fontId="192" fillId="11" borderId="64" xfId="0" applyFont="1" applyFill="1" applyBorder="1" applyAlignment="1">
      <alignment horizontal="center" vertical="center" wrapText="1"/>
    </xf>
    <xf numFmtId="0" fontId="192" fillId="11" borderId="66" xfId="0" applyFont="1" applyFill="1" applyBorder="1" applyAlignment="1">
      <alignment horizontal="center" vertical="center" wrapText="1"/>
    </xf>
    <xf numFmtId="0" fontId="192" fillId="11" borderId="96" xfId="0" applyFont="1" applyFill="1" applyBorder="1" applyAlignment="1">
      <alignment horizontal="center" vertical="center" wrapText="1"/>
    </xf>
    <xf numFmtId="0" fontId="192" fillId="11" borderId="49" xfId="0" applyFont="1" applyFill="1" applyBorder="1" applyAlignment="1">
      <alignment horizontal="center" vertical="center" wrapText="1"/>
    </xf>
    <xf numFmtId="0" fontId="192" fillId="11" borderId="97" xfId="0" applyFont="1" applyFill="1" applyBorder="1" applyAlignment="1">
      <alignment horizontal="center" vertical="center" wrapText="1"/>
    </xf>
    <xf numFmtId="0" fontId="192" fillId="11" borderId="75" xfId="0" applyFont="1" applyFill="1" applyBorder="1" applyAlignment="1">
      <alignment horizontal="center" vertical="center" wrapText="1"/>
    </xf>
    <xf numFmtId="0" fontId="192" fillId="11" borderId="65" xfId="0" applyFont="1" applyFill="1" applyBorder="1" applyAlignment="1">
      <alignment horizontal="center" vertical="center" wrapText="1"/>
    </xf>
    <xf numFmtId="0" fontId="192" fillId="11" borderId="63" xfId="0" applyFont="1" applyFill="1" applyBorder="1" applyAlignment="1">
      <alignment horizontal="center" vertical="center" wrapText="1"/>
    </xf>
    <xf numFmtId="0" fontId="192" fillId="0" borderId="59" xfId="0" applyFont="1" applyBorder="1" applyAlignment="1">
      <alignment horizontal="center" vertical="center" wrapText="1"/>
    </xf>
    <xf numFmtId="0" fontId="192" fillId="0" borderId="61" xfId="0" applyFont="1" applyBorder="1" applyAlignment="1">
      <alignment horizontal="center" vertical="center" wrapText="1"/>
    </xf>
    <xf numFmtId="0" fontId="192" fillId="0" borderId="70" xfId="0" applyFont="1" applyBorder="1" applyAlignment="1">
      <alignment horizontal="justify" vertical="center" wrapText="1"/>
    </xf>
    <xf numFmtId="0" fontId="192" fillId="0" borderId="67" xfId="0" applyFont="1" applyBorder="1" applyAlignment="1">
      <alignment horizontal="justify" vertical="center" wrapText="1"/>
    </xf>
    <xf numFmtId="0" fontId="192" fillId="0" borderId="68" xfId="0" applyFont="1" applyBorder="1" applyAlignment="1">
      <alignment horizontal="justify" vertical="center" wrapText="1"/>
    </xf>
  </cellXfs>
  <cellStyles count="3145">
    <cellStyle name="#,##0" xfId="367" xr:uid="{00000000-0005-0000-0000-000000000000}"/>
    <cellStyle name="(##.00)" xfId="368" xr:uid="{00000000-0005-0000-0000-000001000000}"/>
    <cellStyle name="(표준)" xfId="369" xr:uid="{00000000-0005-0000-0000-000002000000}"/>
    <cellStyle name=";;;" xfId="85" xr:uid="{00000000-0005-0000-0000-000003000000}"/>
    <cellStyle name=";;; 2" xfId="86" xr:uid="{00000000-0005-0000-0000-000004000000}"/>
    <cellStyle name="??&amp;O?&amp;H?_x0008__x000f__x0007_?_x0007__x0001__x0001_" xfId="1" xr:uid="{00000000-0005-0000-0000-000005000000}"/>
    <cellStyle name="??&amp;O?&amp;H?_x0008_??_x0007__x0001__x0001_" xfId="87" xr:uid="{00000000-0005-0000-0000-000006000000}"/>
    <cellStyle name="?W?_laroux" xfId="88" xr:uid="{00000000-0005-0000-0000-000007000000}"/>
    <cellStyle name="?曹%U?&amp;H?_x0008_?s_x000a__x0007__x0001__x0001_" xfId="370" xr:uid="{00000000-0005-0000-0000-000008000000}"/>
    <cellStyle name="_17공구" xfId="371" xr:uid="{00000000-0005-0000-0000-000009000000}"/>
    <cellStyle name="_17공구_1" xfId="372" xr:uid="{00000000-0005-0000-0000-00000A000000}"/>
    <cellStyle name="_17공구_1_병천하수 견적060412" xfId="373" xr:uid="{00000000-0005-0000-0000-00000B000000}"/>
    <cellStyle name="_17공구_1_사본 - 기성내역서(대경엔텍)" xfId="374" xr:uid="{00000000-0005-0000-0000-00000C000000}"/>
    <cellStyle name="_17공구_1_사본 - 기성내역서(대경엔텍)_병천하수 견적060412" xfId="375" xr:uid="{00000000-0005-0000-0000-00000D000000}"/>
    <cellStyle name="_17공구_1_사본 - 기성내역서(대경엔텍)_산북하수견적서" xfId="376" xr:uid="{00000000-0005-0000-0000-00000E000000}"/>
    <cellStyle name="_17공구_1_사본 - 기성내역서(대경엔텍)_통일하수내역서" xfId="377" xr:uid="{00000000-0005-0000-0000-00000F000000}"/>
    <cellStyle name="_17공구_1_산북하수견적서" xfId="378" xr:uid="{00000000-0005-0000-0000-000010000000}"/>
    <cellStyle name="_17공구_1_제1회설계변경내역서(11.15~)update" xfId="379" xr:uid="{00000000-0005-0000-0000-000011000000}"/>
    <cellStyle name="_17공구_1_제2회기성내역서(1차+2차공사)" xfId="380" xr:uid="{00000000-0005-0000-0000-000012000000}"/>
    <cellStyle name="_17공구_1_제2회기성내역서(1차+2차공사)_병천하수 견적060412" xfId="381" xr:uid="{00000000-0005-0000-0000-000013000000}"/>
    <cellStyle name="_17공구_1_제2회기성내역서(1차+2차공사)_산북하수견적서" xfId="382" xr:uid="{00000000-0005-0000-0000-000014000000}"/>
    <cellStyle name="_17공구_1_제2회기성내역서(1차+2차공사)_제7회기성내역서(1차+2차공사)~ing" xfId="383" xr:uid="{00000000-0005-0000-0000-000015000000}"/>
    <cellStyle name="_17공구_1_제2회기성내역서(1차+2차공사)_제7회기성내역서(1차+2차공사)~ing_병천하수 견적060412" xfId="384" xr:uid="{00000000-0005-0000-0000-000016000000}"/>
    <cellStyle name="_17공구_1_제2회기성내역서(1차+2차공사)_제7회기성내역서(1차+2차공사)~ing_산북하수견적서" xfId="385" xr:uid="{00000000-0005-0000-0000-000017000000}"/>
    <cellStyle name="_17공구_1_제2회기성내역서(1차+2차공사)_제7회기성내역서(1차+2차공사)~ing_통일하수내역서" xfId="386" xr:uid="{00000000-0005-0000-0000-000018000000}"/>
    <cellStyle name="_17공구_1_제2회기성내역서(1차+2차공사)_통일하수내역서" xfId="387" xr:uid="{00000000-0005-0000-0000-000019000000}"/>
    <cellStyle name="_17공구_1_통일하수내역서" xfId="388" xr:uid="{00000000-0005-0000-0000-00001A000000}"/>
    <cellStyle name="_17공구_kn 구룡포~대보간 1" xfId="389" xr:uid="{00000000-0005-0000-0000-00001B000000}"/>
    <cellStyle name="_17공구_kn 구룡포~대보간 1_병천하수 견적060412" xfId="390" xr:uid="{00000000-0005-0000-0000-00001C000000}"/>
    <cellStyle name="_17공구_kn 구룡포~대보간 1_사본 - 기성내역서(대경엔텍)" xfId="391" xr:uid="{00000000-0005-0000-0000-00001D000000}"/>
    <cellStyle name="_17공구_kn 구룡포~대보간 1_사본 - 기성내역서(대경엔텍)_병천하수 견적060412" xfId="392" xr:uid="{00000000-0005-0000-0000-00001E000000}"/>
    <cellStyle name="_17공구_kn 구룡포~대보간 1_사본 - 기성내역서(대경엔텍)_산북하수견적서" xfId="393" xr:uid="{00000000-0005-0000-0000-00001F000000}"/>
    <cellStyle name="_17공구_kn 구룡포~대보간 1_사본 - 기성내역서(대경엔텍)_통일하수내역서" xfId="394" xr:uid="{00000000-0005-0000-0000-000020000000}"/>
    <cellStyle name="_17공구_kn 구룡포~대보간 1_산북하수견적서" xfId="395" xr:uid="{00000000-0005-0000-0000-000021000000}"/>
    <cellStyle name="_17공구_kn 구룡포~대보간 1_제1회설계변경내역서(11.15~)update" xfId="396" xr:uid="{00000000-0005-0000-0000-000022000000}"/>
    <cellStyle name="_17공구_kn 구룡포~대보간 1_제2회기성내역서(1차+2차공사)" xfId="397" xr:uid="{00000000-0005-0000-0000-000023000000}"/>
    <cellStyle name="_17공구_kn 구룡포~대보간 1_제2회기성내역서(1차+2차공사)_병천하수 견적060412" xfId="398" xr:uid="{00000000-0005-0000-0000-000024000000}"/>
    <cellStyle name="_17공구_kn 구룡포~대보간 1_제2회기성내역서(1차+2차공사)_산북하수견적서" xfId="399" xr:uid="{00000000-0005-0000-0000-000025000000}"/>
    <cellStyle name="_17공구_kn 구룡포~대보간 1_제2회기성내역서(1차+2차공사)_제7회기성내역서(1차+2차공사)~ing" xfId="400" xr:uid="{00000000-0005-0000-0000-000026000000}"/>
    <cellStyle name="_17공구_kn 구룡포~대보간 1_제2회기성내역서(1차+2차공사)_제7회기성내역서(1차+2차공사)~ing_병천하수 견적060412" xfId="401" xr:uid="{00000000-0005-0000-0000-000027000000}"/>
    <cellStyle name="_17공구_kn 구룡포~대보간 1_제2회기성내역서(1차+2차공사)_제7회기성내역서(1차+2차공사)~ing_산북하수견적서" xfId="402" xr:uid="{00000000-0005-0000-0000-000028000000}"/>
    <cellStyle name="_17공구_kn 구룡포~대보간 1_제2회기성내역서(1차+2차공사)_제7회기성내역서(1차+2차공사)~ing_통일하수내역서" xfId="403" xr:uid="{00000000-0005-0000-0000-000029000000}"/>
    <cellStyle name="_17공구_kn 구룡포~대보간 1_제2회기성내역서(1차+2차공사)_통일하수내역서" xfId="404" xr:uid="{00000000-0005-0000-0000-00002A000000}"/>
    <cellStyle name="_17공구_kn 구룡포~대보간 1_통일하수내역서" xfId="405" xr:uid="{00000000-0005-0000-0000-00002B000000}"/>
    <cellStyle name="_17공구_병천하수 견적060412" xfId="406" xr:uid="{00000000-0005-0000-0000-00002C000000}"/>
    <cellStyle name="_17공구_사본 - 기성내역서(대경엔텍)" xfId="407" xr:uid="{00000000-0005-0000-0000-00002D000000}"/>
    <cellStyle name="_17공구_사본 - 기성내역서(대경엔텍)_병천하수 견적060412" xfId="408" xr:uid="{00000000-0005-0000-0000-00002E000000}"/>
    <cellStyle name="_17공구_사본 - 기성내역서(대경엔텍)_산북하수견적서" xfId="409" xr:uid="{00000000-0005-0000-0000-00002F000000}"/>
    <cellStyle name="_17공구_사본 - 기성내역서(대경엔텍)_통일하수내역서" xfId="410" xr:uid="{00000000-0005-0000-0000-000030000000}"/>
    <cellStyle name="_17공구_산북하수견적서" xfId="411" xr:uid="{00000000-0005-0000-0000-000031000000}"/>
    <cellStyle name="_17공구_안동투찰" xfId="412" xr:uid="{00000000-0005-0000-0000-000032000000}"/>
    <cellStyle name="_17공구_안동투찰_병천하수 견적060412" xfId="413" xr:uid="{00000000-0005-0000-0000-000033000000}"/>
    <cellStyle name="_17공구_안동투찰_사본 - 기성내역서(대경엔텍)" xfId="414" xr:uid="{00000000-0005-0000-0000-000034000000}"/>
    <cellStyle name="_17공구_안동투찰_사본 - 기성내역서(대경엔텍)_병천하수 견적060412" xfId="415" xr:uid="{00000000-0005-0000-0000-000035000000}"/>
    <cellStyle name="_17공구_안동투찰_사본 - 기성내역서(대경엔텍)_산북하수견적서" xfId="416" xr:uid="{00000000-0005-0000-0000-000036000000}"/>
    <cellStyle name="_17공구_안동투찰_사본 - 기성내역서(대경엔텍)_통일하수내역서" xfId="417" xr:uid="{00000000-0005-0000-0000-000037000000}"/>
    <cellStyle name="_17공구_안동투찰_산북하수견적서" xfId="418" xr:uid="{00000000-0005-0000-0000-000038000000}"/>
    <cellStyle name="_17공구_안동투찰_제1회설계변경내역서(11.15~)update" xfId="419" xr:uid="{00000000-0005-0000-0000-000039000000}"/>
    <cellStyle name="_17공구_안동투찰_제2회기성내역서(1차+2차공사)" xfId="420" xr:uid="{00000000-0005-0000-0000-00003A000000}"/>
    <cellStyle name="_17공구_안동투찰_제2회기성내역서(1차+2차공사)_병천하수 견적060412" xfId="421" xr:uid="{00000000-0005-0000-0000-00003B000000}"/>
    <cellStyle name="_17공구_안동투찰_제2회기성내역서(1차+2차공사)_산북하수견적서" xfId="422" xr:uid="{00000000-0005-0000-0000-00003C000000}"/>
    <cellStyle name="_17공구_안동투찰_제2회기성내역서(1차+2차공사)_제7회기성내역서(1차+2차공사)~ing" xfId="423" xr:uid="{00000000-0005-0000-0000-00003D000000}"/>
    <cellStyle name="_17공구_안동투찰_제2회기성내역서(1차+2차공사)_제7회기성내역서(1차+2차공사)~ing_병천하수 견적060412" xfId="424" xr:uid="{00000000-0005-0000-0000-00003E000000}"/>
    <cellStyle name="_17공구_안동투찰_제2회기성내역서(1차+2차공사)_제7회기성내역서(1차+2차공사)~ing_산북하수견적서" xfId="425" xr:uid="{00000000-0005-0000-0000-00003F000000}"/>
    <cellStyle name="_17공구_안동투찰_제2회기성내역서(1차+2차공사)_제7회기성내역서(1차+2차공사)~ing_통일하수내역서" xfId="426" xr:uid="{00000000-0005-0000-0000-000040000000}"/>
    <cellStyle name="_17공구_안동투찰_제2회기성내역서(1차+2차공사)_통일하수내역서" xfId="427" xr:uid="{00000000-0005-0000-0000-000041000000}"/>
    <cellStyle name="_17공구_안동투찰_통일하수내역서" xfId="428" xr:uid="{00000000-0005-0000-0000-000042000000}"/>
    <cellStyle name="_17공구_제1회설계변경내역서(11.15~)update" xfId="429" xr:uid="{00000000-0005-0000-0000-000043000000}"/>
    <cellStyle name="_17공구_제2회기성내역서(1차+2차공사)" xfId="430" xr:uid="{00000000-0005-0000-0000-000044000000}"/>
    <cellStyle name="_17공구_제2회기성내역서(1차+2차공사)_병천하수 견적060412" xfId="431" xr:uid="{00000000-0005-0000-0000-000045000000}"/>
    <cellStyle name="_17공구_제2회기성내역서(1차+2차공사)_산북하수견적서" xfId="432" xr:uid="{00000000-0005-0000-0000-000046000000}"/>
    <cellStyle name="_17공구_제2회기성내역서(1차+2차공사)_제7회기성내역서(1차+2차공사)~ing" xfId="433" xr:uid="{00000000-0005-0000-0000-000047000000}"/>
    <cellStyle name="_17공구_제2회기성내역서(1차+2차공사)_제7회기성내역서(1차+2차공사)~ing_병천하수 견적060412" xfId="434" xr:uid="{00000000-0005-0000-0000-000048000000}"/>
    <cellStyle name="_17공구_제2회기성내역서(1차+2차공사)_제7회기성내역서(1차+2차공사)~ing_산북하수견적서" xfId="435" xr:uid="{00000000-0005-0000-0000-000049000000}"/>
    <cellStyle name="_17공구_제2회기성내역서(1차+2차공사)_제7회기성내역서(1차+2차공사)~ing_통일하수내역서" xfId="436" xr:uid="{00000000-0005-0000-0000-00004A000000}"/>
    <cellStyle name="_17공구_제2회기성내역서(1차+2차공사)_통일하수내역서" xfId="437" xr:uid="{00000000-0005-0000-0000-00004B000000}"/>
    <cellStyle name="_17공구_통리투찰" xfId="438" xr:uid="{00000000-0005-0000-0000-00004C000000}"/>
    <cellStyle name="_17공구_통리투찰_병천하수 견적060412" xfId="439" xr:uid="{00000000-0005-0000-0000-00004D000000}"/>
    <cellStyle name="_17공구_통리투찰_사본 - 기성내역서(대경엔텍)" xfId="440" xr:uid="{00000000-0005-0000-0000-00004E000000}"/>
    <cellStyle name="_17공구_통리투찰_사본 - 기성내역서(대경엔텍)_병천하수 견적060412" xfId="441" xr:uid="{00000000-0005-0000-0000-00004F000000}"/>
    <cellStyle name="_17공구_통리투찰_사본 - 기성내역서(대경엔텍)_산북하수견적서" xfId="442" xr:uid="{00000000-0005-0000-0000-000050000000}"/>
    <cellStyle name="_17공구_통리투찰_사본 - 기성내역서(대경엔텍)_통일하수내역서" xfId="443" xr:uid="{00000000-0005-0000-0000-000051000000}"/>
    <cellStyle name="_17공구_통리투찰_산북하수견적서" xfId="444" xr:uid="{00000000-0005-0000-0000-000052000000}"/>
    <cellStyle name="_17공구_통리투찰_제1회설계변경내역서(11.15~)update" xfId="445" xr:uid="{00000000-0005-0000-0000-000053000000}"/>
    <cellStyle name="_17공구_통리투찰_제2회기성내역서(1차+2차공사)" xfId="446" xr:uid="{00000000-0005-0000-0000-000054000000}"/>
    <cellStyle name="_17공구_통리투찰_제2회기성내역서(1차+2차공사)_병천하수 견적060412" xfId="447" xr:uid="{00000000-0005-0000-0000-000055000000}"/>
    <cellStyle name="_17공구_통리투찰_제2회기성내역서(1차+2차공사)_산북하수견적서" xfId="448" xr:uid="{00000000-0005-0000-0000-000056000000}"/>
    <cellStyle name="_17공구_통리투찰_제2회기성내역서(1차+2차공사)_제7회기성내역서(1차+2차공사)~ing" xfId="449" xr:uid="{00000000-0005-0000-0000-000057000000}"/>
    <cellStyle name="_17공구_통리투찰_제2회기성내역서(1차+2차공사)_제7회기성내역서(1차+2차공사)~ing_병천하수 견적060412" xfId="450" xr:uid="{00000000-0005-0000-0000-000058000000}"/>
    <cellStyle name="_17공구_통리투찰_제2회기성내역서(1차+2차공사)_제7회기성내역서(1차+2차공사)~ing_산북하수견적서" xfId="451" xr:uid="{00000000-0005-0000-0000-000059000000}"/>
    <cellStyle name="_17공구_통리투찰_제2회기성내역서(1차+2차공사)_제7회기성내역서(1차+2차공사)~ing_통일하수내역서" xfId="452" xr:uid="{00000000-0005-0000-0000-00005A000000}"/>
    <cellStyle name="_17공구_통리투찰_제2회기성내역서(1차+2차공사)_통일하수내역서" xfId="453" xr:uid="{00000000-0005-0000-0000-00005B000000}"/>
    <cellStyle name="_17공구_통리투찰_통일하수내역서" xfId="454" xr:uid="{00000000-0005-0000-0000-00005C000000}"/>
    <cellStyle name="_17공구_통일하수내역서" xfId="455" xr:uid="{00000000-0005-0000-0000-00005D000000}"/>
    <cellStyle name="_19공구" xfId="456" xr:uid="{00000000-0005-0000-0000-00005E000000}"/>
    <cellStyle name="_19공구_kn 구룡포~대보간 1" xfId="457" xr:uid="{00000000-0005-0000-0000-00005F000000}"/>
    <cellStyle name="_19공구_kn 구룡포~대보간 1_병천하수 견적060412" xfId="458" xr:uid="{00000000-0005-0000-0000-000060000000}"/>
    <cellStyle name="_19공구_kn 구룡포~대보간 1_사본 - 기성내역서(대경엔텍)" xfId="459" xr:uid="{00000000-0005-0000-0000-000061000000}"/>
    <cellStyle name="_19공구_kn 구룡포~대보간 1_사본 - 기성내역서(대경엔텍)_병천하수 견적060412" xfId="460" xr:uid="{00000000-0005-0000-0000-000062000000}"/>
    <cellStyle name="_19공구_kn 구룡포~대보간 1_사본 - 기성내역서(대경엔텍)_산북하수견적서" xfId="461" xr:uid="{00000000-0005-0000-0000-000063000000}"/>
    <cellStyle name="_19공구_kn 구룡포~대보간 1_사본 - 기성내역서(대경엔텍)_통일하수내역서" xfId="462" xr:uid="{00000000-0005-0000-0000-000064000000}"/>
    <cellStyle name="_19공구_kn 구룡포~대보간 1_산북하수견적서" xfId="463" xr:uid="{00000000-0005-0000-0000-000065000000}"/>
    <cellStyle name="_19공구_kn 구룡포~대보간 1_제1회설계변경내역서(11.15~)update" xfId="464" xr:uid="{00000000-0005-0000-0000-000066000000}"/>
    <cellStyle name="_19공구_kn 구룡포~대보간 1_제2회기성내역서(1차+2차공사)" xfId="465" xr:uid="{00000000-0005-0000-0000-000067000000}"/>
    <cellStyle name="_19공구_kn 구룡포~대보간 1_제2회기성내역서(1차+2차공사)_병천하수 견적060412" xfId="466" xr:uid="{00000000-0005-0000-0000-000068000000}"/>
    <cellStyle name="_19공구_kn 구룡포~대보간 1_제2회기성내역서(1차+2차공사)_산북하수견적서" xfId="467" xr:uid="{00000000-0005-0000-0000-000069000000}"/>
    <cellStyle name="_19공구_kn 구룡포~대보간 1_제2회기성내역서(1차+2차공사)_제7회기성내역서(1차+2차공사)~ing" xfId="468" xr:uid="{00000000-0005-0000-0000-00006A000000}"/>
    <cellStyle name="_19공구_kn 구룡포~대보간 1_제2회기성내역서(1차+2차공사)_제7회기성내역서(1차+2차공사)~ing_병천하수 견적060412" xfId="469" xr:uid="{00000000-0005-0000-0000-00006B000000}"/>
    <cellStyle name="_19공구_kn 구룡포~대보간 1_제2회기성내역서(1차+2차공사)_제7회기성내역서(1차+2차공사)~ing_산북하수견적서" xfId="470" xr:uid="{00000000-0005-0000-0000-00006C000000}"/>
    <cellStyle name="_19공구_kn 구룡포~대보간 1_제2회기성내역서(1차+2차공사)_제7회기성내역서(1차+2차공사)~ing_통일하수내역서" xfId="471" xr:uid="{00000000-0005-0000-0000-00006D000000}"/>
    <cellStyle name="_19공구_kn 구룡포~대보간 1_제2회기성내역서(1차+2차공사)_통일하수내역서" xfId="472" xr:uid="{00000000-0005-0000-0000-00006E000000}"/>
    <cellStyle name="_19공구_kn 구룡포~대보간 1_통일하수내역서" xfId="473" xr:uid="{00000000-0005-0000-0000-00006F000000}"/>
    <cellStyle name="_19공구_병천하수 견적060412" xfId="474" xr:uid="{00000000-0005-0000-0000-000070000000}"/>
    <cellStyle name="_19공구_사본 - 기성내역서(대경엔텍)" xfId="475" xr:uid="{00000000-0005-0000-0000-000071000000}"/>
    <cellStyle name="_19공구_사본 - 기성내역서(대경엔텍)_병천하수 견적060412" xfId="476" xr:uid="{00000000-0005-0000-0000-000072000000}"/>
    <cellStyle name="_19공구_사본 - 기성내역서(대경엔텍)_산북하수견적서" xfId="477" xr:uid="{00000000-0005-0000-0000-000073000000}"/>
    <cellStyle name="_19공구_사본 - 기성내역서(대경엔텍)_통일하수내역서" xfId="478" xr:uid="{00000000-0005-0000-0000-000074000000}"/>
    <cellStyle name="_19공구_산북하수견적서" xfId="479" xr:uid="{00000000-0005-0000-0000-000075000000}"/>
    <cellStyle name="_19공구_안동투찰" xfId="480" xr:uid="{00000000-0005-0000-0000-000076000000}"/>
    <cellStyle name="_19공구_안동투찰_병천하수 견적060412" xfId="481" xr:uid="{00000000-0005-0000-0000-000077000000}"/>
    <cellStyle name="_19공구_안동투찰_사본 - 기성내역서(대경엔텍)" xfId="482" xr:uid="{00000000-0005-0000-0000-000078000000}"/>
    <cellStyle name="_19공구_안동투찰_사본 - 기성내역서(대경엔텍)_병천하수 견적060412" xfId="483" xr:uid="{00000000-0005-0000-0000-000079000000}"/>
    <cellStyle name="_19공구_안동투찰_사본 - 기성내역서(대경엔텍)_산북하수견적서" xfId="484" xr:uid="{00000000-0005-0000-0000-00007A000000}"/>
    <cellStyle name="_19공구_안동투찰_사본 - 기성내역서(대경엔텍)_통일하수내역서" xfId="485" xr:uid="{00000000-0005-0000-0000-00007B000000}"/>
    <cellStyle name="_19공구_안동투찰_산북하수견적서" xfId="486" xr:uid="{00000000-0005-0000-0000-00007C000000}"/>
    <cellStyle name="_19공구_안동투찰_제1회설계변경내역서(11.15~)update" xfId="487" xr:uid="{00000000-0005-0000-0000-00007D000000}"/>
    <cellStyle name="_19공구_안동투찰_제2회기성내역서(1차+2차공사)" xfId="488" xr:uid="{00000000-0005-0000-0000-00007E000000}"/>
    <cellStyle name="_19공구_안동투찰_제2회기성내역서(1차+2차공사)_병천하수 견적060412" xfId="489" xr:uid="{00000000-0005-0000-0000-00007F000000}"/>
    <cellStyle name="_19공구_안동투찰_제2회기성내역서(1차+2차공사)_산북하수견적서" xfId="490" xr:uid="{00000000-0005-0000-0000-000080000000}"/>
    <cellStyle name="_19공구_안동투찰_제2회기성내역서(1차+2차공사)_제7회기성내역서(1차+2차공사)~ing" xfId="491" xr:uid="{00000000-0005-0000-0000-000081000000}"/>
    <cellStyle name="_19공구_안동투찰_제2회기성내역서(1차+2차공사)_제7회기성내역서(1차+2차공사)~ing_병천하수 견적060412" xfId="492" xr:uid="{00000000-0005-0000-0000-000082000000}"/>
    <cellStyle name="_19공구_안동투찰_제2회기성내역서(1차+2차공사)_제7회기성내역서(1차+2차공사)~ing_산북하수견적서" xfId="493" xr:uid="{00000000-0005-0000-0000-000083000000}"/>
    <cellStyle name="_19공구_안동투찰_제2회기성내역서(1차+2차공사)_제7회기성내역서(1차+2차공사)~ing_통일하수내역서" xfId="494" xr:uid="{00000000-0005-0000-0000-000084000000}"/>
    <cellStyle name="_19공구_안동투찰_제2회기성내역서(1차+2차공사)_통일하수내역서" xfId="495" xr:uid="{00000000-0005-0000-0000-000085000000}"/>
    <cellStyle name="_19공구_안동투찰_통일하수내역서" xfId="496" xr:uid="{00000000-0005-0000-0000-000086000000}"/>
    <cellStyle name="_19공구_제1회설계변경내역서(11.15~)update" xfId="497" xr:uid="{00000000-0005-0000-0000-000087000000}"/>
    <cellStyle name="_19공구_제2회기성내역서(1차+2차공사)" xfId="498" xr:uid="{00000000-0005-0000-0000-000088000000}"/>
    <cellStyle name="_19공구_제2회기성내역서(1차+2차공사)_병천하수 견적060412" xfId="499" xr:uid="{00000000-0005-0000-0000-000089000000}"/>
    <cellStyle name="_19공구_제2회기성내역서(1차+2차공사)_산북하수견적서" xfId="500" xr:uid="{00000000-0005-0000-0000-00008A000000}"/>
    <cellStyle name="_19공구_제2회기성내역서(1차+2차공사)_제7회기성내역서(1차+2차공사)~ing" xfId="501" xr:uid="{00000000-0005-0000-0000-00008B000000}"/>
    <cellStyle name="_19공구_제2회기성내역서(1차+2차공사)_제7회기성내역서(1차+2차공사)~ing_병천하수 견적060412" xfId="502" xr:uid="{00000000-0005-0000-0000-00008C000000}"/>
    <cellStyle name="_19공구_제2회기성내역서(1차+2차공사)_제7회기성내역서(1차+2차공사)~ing_산북하수견적서" xfId="503" xr:uid="{00000000-0005-0000-0000-00008D000000}"/>
    <cellStyle name="_19공구_제2회기성내역서(1차+2차공사)_제7회기성내역서(1차+2차공사)~ing_통일하수내역서" xfId="504" xr:uid="{00000000-0005-0000-0000-00008E000000}"/>
    <cellStyle name="_19공구_제2회기성내역서(1차+2차공사)_통일하수내역서" xfId="505" xr:uid="{00000000-0005-0000-0000-00008F000000}"/>
    <cellStyle name="_19공구_통리투찰" xfId="506" xr:uid="{00000000-0005-0000-0000-000090000000}"/>
    <cellStyle name="_19공구_통리투찰_병천하수 견적060412" xfId="507" xr:uid="{00000000-0005-0000-0000-000091000000}"/>
    <cellStyle name="_19공구_통리투찰_사본 - 기성내역서(대경엔텍)" xfId="508" xr:uid="{00000000-0005-0000-0000-000092000000}"/>
    <cellStyle name="_19공구_통리투찰_사본 - 기성내역서(대경엔텍)_병천하수 견적060412" xfId="509" xr:uid="{00000000-0005-0000-0000-000093000000}"/>
    <cellStyle name="_19공구_통리투찰_사본 - 기성내역서(대경엔텍)_산북하수견적서" xfId="510" xr:uid="{00000000-0005-0000-0000-000094000000}"/>
    <cellStyle name="_19공구_통리투찰_사본 - 기성내역서(대경엔텍)_통일하수내역서" xfId="511" xr:uid="{00000000-0005-0000-0000-000095000000}"/>
    <cellStyle name="_19공구_통리투찰_산북하수견적서" xfId="512" xr:uid="{00000000-0005-0000-0000-000096000000}"/>
    <cellStyle name="_19공구_통리투찰_제1회설계변경내역서(11.15~)update" xfId="513" xr:uid="{00000000-0005-0000-0000-000097000000}"/>
    <cellStyle name="_19공구_통리투찰_제2회기성내역서(1차+2차공사)" xfId="514" xr:uid="{00000000-0005-0000-0000-000098000000}"/>
    <cellStyle name="_19공구_통리투찰_제2회기성내역서(1차+2차공사)_병천하수 견적060412" xfId="515" xr:uid="{00000000-0005-0000-0000-000099000000}"/>
    <cellStyle name="_19공구_통리투찰_제2회기성내역서(1차+2차공사)_산북하수견적서" xfId="516" xr:uid="{00000000-0005-0000-0000-00009A000000}"/>
    <cellStyle name="_19공구_통리투찰_제2회기성내역서(1차+2차공사)_제7회기성내역서(1차+2차공사)~ing" xfId="517" xr:uid="{00000000-0005-0000-0000-00009B000000}"/>
    <cellStyle name="_19공구_통리투찰_제2회기성내역서(1차+2차공사)_제7회기성내역서(1차+2차공사)~ing_병천하수 견적060412" xfId="518" xr:uid="{00000000-0005-0000-0000-00009C000000}"/>
    <cellStyle name="_19공구_통리투찰_제2회기성내역서(1차+2차공사)_제7회기성내역서(1차+2차공사)~ing_산북하수견적서" xfId="519" xr:uid="{00000000-0005-0000-0000-00009D000000}"/>
    <cellStyle name="_19공구_통리투찰_제2회기성내역서(1차+2차공사)_제7회기성내역서(1차+2차공사)~ing_통일하수내역서" xfId="520" xr:uid="{00000000-0005-0000-0000-00009E000000}"/>
    <cellStyle name="_19공구_통리투찰_제2회기성내역서(1차+2차공사)_통일하수내역서" xfId="521" xr:uid="{00000000-0005-0000-0000-00009F000000}"/>
    <cellStyle name="_19공구_통리투찰_통일하수내역서" xfId="522" xr:uid="{00000000-0005-0000-0000-0000A0000000}"/>
    <cellStyle name="_19공구_통일하수내역서" xfId="523" xr:uid="{00000000-0005-0000-0000-0000A1000000}"/>
    <cellStyle name="_1차1회 감리기성(6.23까지)" xfId="89" xr:uid="{00000000-0005-0000-0000-0000A2000000}"/>
    <cellStyle name="_2008년_시운전내역서(밀양시_분뇨)4개월" xfId="524" xr:uid="{00000000-0005-0000-0000-0000A3000000}"/>
    <cellStyle name="_20공구" xfId="525" xr:uid="{00000000-0005-0000-0000-0000A4000000}"/>
    <cellStyle name="_2권역3차분 발주내역(3월)20090223" xfId="90" xr:uid="{00000000-0005-0000-0000-0000A5000000}"/>
    <cellStyle name="_Book2" xfId="526" xr:uid="{00000000-0005-0000-0000-0000A6000000}"/>
    <cellStyle name="_hs 보령우회" xfId="527" xr:uid="{00000000-0005-0000-0000-0000A7000000}"/>
    <cellStyle name="_hs 중앙선 8(선산토건)" xfId="528" xr:uid="{00000000-0005-0000-0000-0000A8000000}"/>
    <cellStyle name="_hs 중앙선 8(선산토건)_병천하수 견적060412" xfId="529" xr:uid="{00000000-0005-0000-0000-0000A9000000}"/>
    <cellStyle name="_hs 중앙선 8(선산토건)_사본 - 기성내역서(대경엔텍)" xfId="530" xr:uid="{00000000-0005-0000-0000-0000AA000000}"/>
    <cellStyle name="_hs 중앙선 8(선산토건)_사본 - 기성내역서(대경엔텍)_병천하수 견적060412" xfId="531" xr:uid="{00000000-0005-0000-0000-0000AB000000}"/>
    <cellStyle name="_hs 중앙선 8(선산토건)_사본 - 기성내역서(대경엔텍)_산북하수견적서" xfId="532" xr:uid="{00000000-0005-0000-0000-0000AC000000}"/>
    <cellStyle name="_hs 중앙선 8(선산토건)_사본 - 기성내역서(대경엔텍)_통일하수내역서" xfId="533" xr:uid="{00000000-0005-0000-0000-0000AD000000}"/>
    <cellStyle name="_hs 중앙선 8(선산토건)_산북하수견적서" xfId="534" xr:uid="{00000000-0005-0000-0000-0000AE000000}"/>
    <cellStyle name="_hs 중앙선 8(선산토건)_제1회설계변경내역서(11.15~)update" xfId="535" xr:uid="{00000000-0005-0000-0000-0000AF000000}"/>
    <cellStyle name="_hs 중앙선 8(선산토건)_제2회기성내역서(1차+2차공사)" xfId="536" xr:uid="{00000000-0005-0000-0000-0000B0000000}"/>
    <cellStyle name="_hs 중앙선 8(선산토건)_제2회기성내역서(1차+2차공사)_병천하수 견적060412" xfId="537" xr:uid="{00000000-0005-0000-0000-0000B1000000}"/>
    <cellStyle name="_hs 중앙선 8(선산토건)_제2회기성내역서(1차+2차공사)_산북하수견적서" xfId="538" xr:uid="{00000000-0005-0000-0000-0000B2000000}"/>
    <cellStyle name="_hs 중앙선 8(선산토건)_제2회기성내역서(1차+2차공사)_제7회기성내역서(1차+2차공사)~ing" xfId="539" xr:uid="{00000000-0005-0000-0000-0000B3000000}"/>
    <cellStyle name="_hs 중앙선 8(선산토건)_제2회기성내역서(1차+2차공사)_제7회기성내역서(1차+2차공사)~ing_병천하수 견적060412" xfId="540" xr:uid="{00000000-0005-0000-0000-0000B4000000}"/>
    <cellStyle name="_hs 중앙선 8(선산토건)_제2회기성내역서(1차+2차공사)_제7회기성내역서(1차+2차공사)~ing_산북하수견적서" xfId="541" xr:uid="{00000000-0005-0000-0000-0000B5000000}"/>
    <cellStyle name="_hs 중앙선 8(선산토건)_제2회기성내역서(1차+2차공사)_제7회기성내역서(1차+2차공사)~ing_통일하수내역서" xfId="542" xr:uid="{00000000-0005-0000-0000-0000B6000000}"/>
    <cellStyle name="_hs 중앙선 8(선산토건)_제2회기성내역서(1차+2차공사)_통일하수내역서" xfId="543" xr:uid="{00000000-0005-0000-0000-0000B7000000}"/>
    <cellStyle name="_hs 중앙선 8(선산토건)_통일하수내역서" xfId="544" xr:uid="{00000000-0005-0000-0000-0000B8000000}"/>
    <cellStyle name="_kcc 안산2단계" xfId="545" xr:uid="{00000000-0005-0000-0000-0000B9000000}"/>
    <cellStyle name="_kcc 안산2단계_병천하수 견적060412" xfId="546" xr:uid="{00000000-0005-0000-0000-0000BA000000}"/>
    <cellStyle name="_kcc 안산2단계_사본 - 기성내역서(대경엔텍)" xfId="547" xr:uid="{00000000-0005-0000-0000-0000BB000000}"/>
    <cellStyle name="_kcc 안산2단계_사본 - 기성내역서(대경엔텍)_병천하수 견적060412" xfId="548" xr:uid="{00000000-0005-0000-0000-0000BC000000}"/>
    <cellStyle name="_kcc 안산2단계_사본 - 기성내역서(대경엔텍)_산북하수견적서" xfId="549" xr:uid="{00000000-0005-0000-0000-0000BD000000}"/>
    <cellStyle name="_kcc 안산2단계_사본 - 기성내역서(대경엔텍)_통일하수내역서" xfId="550" xr:uid="{00000000-0005-0000-0000-0000BE000000}"/>
    <cellStyle name="_kcc 안산2단계_산북하수견적서" xfId="551" xr:uid="{00000000-0005-0000-0000-0000BF000000}"/>
    <cellStyle name="_kcc 안산2단계_제1회설계변경내역서(11.15~)update" xfId="552" xr:uid="{00000000-0005-0000-0000-0000C0000000}"/>
    <cellStyle name="_kcc 안산2단계_제2회기성내역서(1차+2차공사)" xfId="553" xr:uid="{00000000-0005-0000-0000-0000C1000000}"/>
    <cellStyle name="_kcc 안산2단계_제2회기성내역서(1차+2차공사)_병천하수 견적060412" xfId="554" xr:uid="{00000000-0005-0000-0000-0000C2000000}"/>
    <cellStyle name="_kcc 안산2단계_제2회기성내역서(1차+2차공사)_산북하수견적서" xfId="555" xr:uid="{00000000-0005-0000-0000-0000C3000000}"/>
    <cellStyle name="_kcc 안산2단계_제2회기성내역서(1차+2차공사)_제7회기성내역서(1차+2차공사)~ing" xfId="556" xr:uid="{00000000-0005-0000-0000-0000C4000000}"/>
    <cellStyle name="_kcc 안산2단계_제2회기성내역서(1차+2차공사)_제7회기성내역서(1차+2차공사)~ing_병천하수 견적060412" xfId="557" xr:uid="{00000000-0005-0000-0000-0000C5000000}"/>
    <cellStyle name="_kcc 안산2단계_제2회기성내역서(1차+2차공사)_제7회기성내역서(1차+2차공사)~ing_산북하수견적서" xfId="558" xr:uid="{00000000-0005-0000-0000-0000C6000000}"/>
    <cellStyle name="_kcc 안산2단계_제2회기성내역서(1차+2차공사)_제7회기성내역서(1차+2차공사)~ing_통일하수내역서" xfId="559" xr:uid="{00000000-0005-0000-0000-0000C7000000}"/>
    <cellStyle name="_kcc 안산2단계_제2회기성내역서(1차+2차공사)_통일하수내역서" xfId="560" xr:uid="{00000000-0005-0000-0000-0000C8000000}"/>
    <cellStyle name="_kcc 안산2단계_통일하수내역서" xfId="561" xr:uid="{00000000-0005-0000-0000-0000C9000000}"/>
    <cellStyle name="_kcc 합덕 신례원 1" xfId="562" xr:uid="{00000000-0005-0000-0000-0000CA000000}"/>
    <cellStyle name="_kcc 합덕 신례원 1_병천하수 견적060412" xfId="563" xr:uid="{00000000-0005-0000-0000-0000CB000000}"/>
    <cellStyle name="_kcc 합덕 신례원 1_사본 - 기성내역서(대경엔텍)" xfId="564" xr:uid="{00000000-0005-0000-0000-0000CC000000}"/>
    <cellStyle name="_kcc 합덕 신례원 1_사본 - 기성내역서(대경엔텍)_병천하수 견적060412" xfId="565" xr:uid="{00000000-0005-0000-0000-0000CD000000}"/>
    <cellStyle name="_kcc 합덕 신례원 1_사본 - 기성내역서(대경엔텍)_산북하수견적서" xfId="566" xr:uid="{00000000-0005-0000-0000-0000CE000000}"/>
    <cellStyle name="_kcc 합덕 신례원 1_사본 - 기성내역서(대경엔텍)_통일하수내역서" xfId="567" xr:uid="{00000000-0005-0000-0000-0000CF000000}"/>
    <cellStyle name="_kcc 합덕 신례원 1_산북하수견적서" xfId="568" xr:uid="{00000000-0005-0000-0000-0000D0000000}"/>
    <cellStyle name="_kcc 합덕 신례원 1_제1회설계변경내역서(11.15~)update" xfId="569" xr:uid="{00000000-0005-0000-0000-0000D1000000}"/>
    <cellStyle name="_kcc 합덕 신례원 1_제2회기성내역서(1차+2차공사)" xfId="570" xr:uid="{00000000-0005-0000-0000-0000D2000000}"/>
    <cellStyle name="_kcc 합덕 신례원 1_제2회기성내역서(1차+2차공사)_병천하수 견적060412" xfId="571" xr:uid="{00000000-0005-0000-0000-0000D3000000}"/>
    <cellStyle name="_kcc 합덕 신례원 1_제2회기성내역서(1차+2차공사)_산북하수견적서" xfId="572" xr:uid="{00000000-0005-0000-0000-0000D4000000}"/>
    <cellStyle name="_kcc 합덕 신례원 1_제2회기성내역서(1차+2차공사)_제7회기성내역서(1차+2차공사)~ing" xfId="573" xr:uid="{00000000-0005-0000-0000-0000D5000000}"/>
    <cellStyle name="_kcc 합덕 신례원 1_제2회기성내역서(1차+2차공사)_제7회기성내역서(1차+2차공사)~ing_병천하수 견적060412" xfId="574" xr:uid="{00000000-0005-0000-0000-0000D6000000}"/>
    <cellStyle name="_kcc 합덕 신례원 1_제2회기성내역서(1차+2차공사)_제7회기성내역서(1차+2차공사)~ing_산북하수견적서" xfId="575" xr:uid="{00000000-0005-0000-0000-0000D7000000}"/>
    <cellStyle name="_kcc 합덕 신례원 1_제2회기성내역서(1차+2차공사)_제7회기성내역서(1차+2차공사)~ing_통일하수내역서" xfId="576" xr:uid="{00000000-0005-0000-0000-0000D8000000}"/>
    <cellStyle name="_kcc 합덕 신례원 1_제2회기성내역서(1차+2차공사)_통일하수내역서" xfId="577" xr:uid="{00000000-0005-0000-0000-0000D9000000}"/>
    <cellStyle name="_kcc 합덕 신례원 1_통일하수내역서" xfId="578" xr:uid="{00000000-0005-0000-0000-0000DA000000}"/>
    <cellStyle name="_kcc-수동안의간" xfId="579" xr:uid="{00000000-0005-0000-0000-0000DB000000}"/>
    <cellStyle name="_kcc-수동안의간_병천하수 견적060412" xfId="580" xr:uid="{00000000-0005-0000-0000-0000DC000000}"/>
    <cellStyle name="_kcc-수동안의간_사본 - 기성내역서(대경엔텍)" xfId="581" xr:uid="{00000000-0005-0000-0000-0000DD000000}"/>
    <cellStyle name="_kcc-수동안의간_사본 - 기성내역서(대경엔텍)_병천하수 견적060412" xfId="582" xr:uid="{00000000-0005-0000-0000-0000DE000000}"/>
    <cellStyle name="_kcc-수동안의간_사본 - 기성내역서(대경엔텍)_산북하수견적서" xfId="583" xr:uid="{00000000-0005-0000-0000-0000DF000000}"/>
    <cellStyle name="_kcc-수동안의간_사본 - 기성내역서(대경엔텍)_통일하수내역서" xfId="584" xr:uid="{00000000-0005-0000-0000-0000E0000000}"/>
    <cellStyle name="_kcc-수동안의간_산북하수견적서" xfId="585" xr:uid="{00000000-0005-0000-0000-0000E1000000}"/>
    <cellStyle name="_kcc-수동안의간_제1회설계변경내역서(11.15~)update" xfId="586" xr:uid="{00000000-0005-0000-0000-0000E2000000}"/>
    <cellStyle name="_kcc-수동안의간_제2회기성내역서(1차+2차공사)" xfId="587" xr:uid="{00000000-0005-0000-0000-0000E3000000}"/>
    <cellStyle name="_kcc-수동안의간_제2회기성내역서(1차+2차공사)_병천하수 견적060412" xfId="588" xr:uid="{00000000-0005-0000-0000-0000E4000000}"/>
    <cellStyle name="_kcc-수동안의간_제2회기성내역서(1차+2차공사)_산북하수견적서" xfId="589" xr:uid="{00000000-0005-0000-0000-0000E5000000}"/>
    <cellStyle name="_kcc-수동안의간_제2회기성내역서(1차+2차공사)_제7회기성내역서(1차+2차공사)~ing" xfId="590" xr:uid="{00000000-0005-0000-0000-0000E6000000}"/>
    <cellStyle name="_kcc-수동안의간_제2회기성내역서(1차+2차공사)_제7회기성내역서(1차+2차공사)~ing_병천하수 견적060412" xfId="591" xr:uid="{00000000-0005-0000-0000-0000E7000000}"/>
    <cellStyle name="_kcc-수동안의간_제2회기성내역서(1차+2차공사)_제7회기성내역서(1차+2차공사)~ing_산북하수견적서" xfId="592" xr:uid="{00000000-0005-0000-0000-0000E8000000}"/>
    <cellStyle name="_kcc-수동안의간_제2회기성내역서(1차+2차공사)_제7회기성내역서(1차+2차공사)~ing_통일하수내역서" xfId="593" xr:uid="{00000000-0005-0000-0000-0000E9000000}"/>
    <cellStyle name="_kcc-수동안의간_제2회기성내역서(1차+2차공사)_통일하수내역서" xfId="594" xr:uid="{00000000-0005-0000-0000-0000EA000000}"/>
    <cellStyle name="_kcc-수동안의간_통일하수내역서" xfId="595" xr:uid="{00000000-0005-0000-0000-0000EB000000}"/>
    <cellStyle name="_kcc-안동시관내" xfId="596" xr:uid="{00000000-0005-0000-0000-0000EC000000}"/>
    <cellStyle name="_kcc-안동시관내_병천하수 견적060412" xfId="597" xr:uid="{00000000-0005-0000-0000-0000ED000000}"/>
    <cellStyle name="_kcc-안동시관내_사본 - 기성내역서(대경엔텍)" xfId="598" xr:uid="{00000000-0005-0000-0000-0000EE000000}"/>
    <cellStyle name="_kcc-안동시관내_사본 - 기성내역서(대경엔텍)_병천하수 견적060412" xfId="599" xr:uid="{00000000-0005-0000-0000-0000EF000000}"/>
    <cellStyle name="_kcc-안동시관내_사본 - 기성내역서(대경엔텍)_산북하수견적서" xfId="600" xr:uid="{00000000-0005-0000-0000-0000F0000000}"/>
    <cellStyle name="_kcc-안동시관내_사본 - 기성내역서(대경엔텍)_통일하수내역서" xfId="601" xr:uid="{00000000-0005-0000-0000-0000F1000000}"/>
    <cellStyle name="_kcc-안동시관내_산북하수견적서" xfId="602" xr:uid="{00000000-0005-0000-0000-0000F2000000}"/>
    <cellStyle name="_kcc-안동시관내_제1회설계변경내역서(11.15~)update" xfId="603" xr:uid="{00000000-0005-0000-0000-0000F3000000}"/>
    <cellStyle name="_kcc-안동시관내_제2회기성내역서(1차+2차공사)" xfId="604" xr:uid="{00000000-0005-0000-0000-0000F4000000}"/>
    <cellStyle name="_kcc-안동시관내_제2회기성내역서(1차+2차공사)_병천하수 견적060412" xfId="605" xr:uid="{00000000-0005-0000-0000-0000F5000000}"/>
    <cellStyle name="_kcc-안동시관내_제2회기성내역서(1차+2차공사)_산북하수견적서" xfId="606" xr:uid="{00000000-0005-0000-0000-0000F6000000}"/>
    <cellStyle name="_kcc-안동시관내_제2회기성내역서(1차+2차공사)_제7회기성내역서(1차+2차공사)~ing" xfId="607" xr:uid="{00000000-0005-0000-0000-0000F7000000}"/>
    <cellStyle name="_kcc-안동시관내_제2회기성내역서(1차+2차공사)_제7회기성내역서(1차+2차공사)~ing_병천하수 견적060412" xfId="608" xr:uid="{00000000-0005-0000-0000-0000F8000000}"/>
    <cellStyle name="_kcc-안동시관내_제2회기성내역서(1차+2차공사)_제7회기성내역서(1차+2차공사)~ing_산북하수견적서" xfId="609" xr:uid="{00000000-0005-0000-0000-0000F9000000}"/>
    <cellStyle name="_kcc-안동시관내_제2회기성내역서(1차+2차공사)_제7회기성내역서(1차+2차공사)~ing_통일하수내역서" xfId="610" xr:uid="{00000000-0005-0000-0000-0000FA000000}"/>
    <cellStyle name="_kcc-안동시관내_제2회기성내역서(1차+2차공사)_통일하수내역서" xfId="611" xr:uid="{00000000-0005-0000-0000-0000FB000000}"/>
    <cellStyle name="_kcc-안동시관내_통일하수내역서" xfId="612" xr:uid="{00000000-0005-0000-0000-0000FC000000}"/>
    <cellStyle name="_kn 구룡포~대보간 1" xfId="613" xr:uid="{00000000-0005-0000-0000-0000FD000000}"/>
    <cellStyle name="_kn 구룡포~대보간 1_병천하수 견적060412" xfId="614" xr:uid="{00000000-0005-0000-0000-0000FE000000}"/>
    <cellStyle name="_kn 구룡포~대보간 1_사본 - 기성내역서(대경엔텍)" xfId="615" xr:uid="{00000000-0005-0000-0000-0000FF000000}"/>
    <cellStyle name="_kn 구룡포~대보간 1_사본 - 기성내역서(대경엔텍)_병천하수 견적060412" xfId="616" xr:uid="{00000000-0005-0000-0000-000000010000}"/>
    <cellStyle name="_kn 구룡포~대보간 1_사본 - 기성내역서(대경엔텍)_산북하수견적서" xfId="617" xr:uid="{00000000-0005-0000-0000-000001010000}"/>
    <cellStyle name="_kn 구룡포~대보간 1_사본 - 기성내역서(대경엔텍)_통일하수내역서" xfId="618" xr:uid="{00000000-0005-0000-0000-000002010000}"/>
    <cellStyle name="_kn 구룡포~대보간 1_산북하수견적서" xfId="619" xr:uid="{00000000-0005-0000-0000-000003010000}"/>
    <cellStyle name="_kn 구룡포~대보간 1_제1회설계변경내역서(11.15~)update" xfId="620" xr:uid="{00000000-0005-0000-0000-000004010000}"/>
    <cellStyle name="_kn 구룡포~대보간 1_제2회기성내역서(1차+2차공사)" xfId="621" xr:uid="{00000000-0005-0000-0000-000005010000}"/>
    <cellStyle name="_kn 구룡포~대보간 1_제2회기성내역서(1차+2차공사)_병천하수 견적060412" xfId="622" xr:uid="{00000000-0005-0000-0000-000006010000}"/>
    <cellStyle name="_kn 구룡포~대보간 1_제2회기성내역서(1차+2차공사)_산북하수견적서" xfId="623" xr:uid="{00000000-0005-0000-0000-000007010000}"/>
    <cellStyle name="_kn 구룡포~대보간 1_제2회기성내역서(1차+2차공사)_제7회기성내역서(1차+2차공사)~ing" xfId="624" xr:uid="{00000000-0005-0000-0000-000008010000}"/>
    <cellStyle name="_kn 구룡포~대보간 1_제2회기성내역서(1차+2차공사)_제7회기성내역서(1차+2차공사)~ing_병천하수 견적060412" xfId="625" xr:uid="{00000000-0005-0000-0000-000009010000}"/>
    <cellStyle name="_kn 구룡포~대보간 1_제2회기성내역서(1차+2차공사)_제7회기성내역서(1차+2차공사)~ing_산북하수견적서" xfId="626" xr:uid="{00000000-0005-0000-0000-00000A010000}"/>
    <cellStyle name="_kn 구룡포~대보간 1_제2회기성내역서(1차+2차공사)_제7회기성내역서(1차+2차공사)~ing_통일하수내역서" xfId="627" xr:uid="{00000000-0005-0000-0000-00000B010000}"/>
    <cellStyle name="_kn 구룡포~대보간 1_제2회기성내역서(1차+2차공사)_통일하수내역서" xfId="628" xr:uid="{00000000-0005-0000-0000-00000C010000}"/>
    <cellStyle name="_kn 구룡포~대보간 1_통일하수내역서" xfId="629" xr:uid="{00000000-0005-0000-0000-00000D010000}"/>
    <cellStyle name="_lee 견적보고-2002년" xfId="630" xr:uid="{00000000-0005-0000-0000-00000E010000}"/>
    <cellStyle name="_lee 견적보고-2002년_병천하수 견적060412" xfId="631" xr:uid="{00000000-0005-0000-0000-00000F010000}"/>
    <cellStyle name="_lee 견적보고-2002년_사본 - 기성내역서(대경엔텍)" xfId="632" xr:uid="{00000000-0005-0000-0000-000010010000}"/>
    <cellStyle name="_lee 견적보고-2002년_사본 - 기성내역서(대경엔텍)_병천하수 견적060412" xfId="633" xr:uid="{00000000-0005-0000-0000-000011010000}"/>
    <cellStyle name="_lee 견적보고-2002년_사본 - 기성내역서(대경엔텍)_산북하수견적서" xfId="634" xr:uid="{00000000-0005-0000-0000-000012010000}"/>
    <cellStyle name="_lee 견적보고-2002년_사본 - 기성내역서(대경엔텍)_통일하수내역서" xfId="635" xr:uid="{00000000-0005-0000-0000-000013010000}"/>
    <cellStyle name="_lee 견적보고-2002년_산북하수견적서" xfId="636" xr:uid="{00000000-0005-0000-0000-000014010000}"/>
    <cellStyle name="_lee 견적보고-2002년_제1회설계변경내역서(11.15~)update" xfId="637" xr:uid="{00000000-0005-0000-0000-000015010000}"/>
    <cellStyle name="_lee 견적보고-2002년_제2회기성내역서(1차+2차공사)" xfId="638" xr:uid="{00000000-0005-0000-0000-000016010000}"/>
    <cellStyle name="_lee 견적보고-2002년_제2회기성내역서(1차+2차공사)_병천하수 견적060412" xfId="639" xr:uid="{00000000-0005-0000-0000-000017010000}"/>
    <cellStyle name="_lee 견적보고-2002년_제2회기성내역서(1차+2차공사)_산북하수견적서" xfId="640" xr:uid="{00000000-0005-0000-0000-000018010000}"/>
    <cellStyle name="_lee 견적보고-2002년_제2회기성내역서(1차+2차공사)_제7회기성내역서(1차+2차공사)~ing" xfId="641" xr:uid="{00000000-0005-0000-0000-000019010000}"/>
    <cellStyle name="_lee 견적보고-2002년_제2회기성내역서(1차+2차공사)_제7회기성내역서(1차+2차공사)~ing_병천하수 견적060412" xfId="642" xr:uid="{00000000-0005-0000-0000-00001A010000}"/>
    <cellStyle name="_lee 견적보고-2002년_제2회기성내역서(1차+2차공사)_제7회기성내역서(1차+2차공사)~ing_산북하수견적서" xfId="643" xr:uid="{00000000-0005-0000-0000-00001B010000}"/>
    <cellStyle name="_lee 견적보고-2002년_제2회기성내역서(1차+2차공사)_제7회기성내역서(1차+2차공사)~ing_통일하수내역서" xfId="644" xr:uid="{00000000-0005-0000-0000-00001C010000}"/>
    <cellStyle name="_lee 견적보고-2002년_제2회기성내역서(1차+2차공사)_통일하수내역서" xfId="645" xr:uid="{00000000-0005-0000-0000-00001D010000}"/>
    <cellStyle name="_lee 견적보고-2002년_통일하수내역서" xfId="646" xr:uid="{00000000-0005-0000-0000-00001E010000}"/>
    <cellStyle name="_ss dsi 중앙선 10" xfId="647" xr:uid="{00000000-0005-0000-0000-00001F010000}"/>
    <cellStyle name="_ss dsi 중앙선 10_병천하수 견적060412" xfId="648" xr:uid="{00000000-0005-0000-0000-000020010000}"/>
    <cellStyle name="_ss dsi 중앙선 10_사본 - 기성내역서(대경엔텍)" xfId="649" xr:uid="{00000000-0005-0000-0000-000021010000}"/>
    <cellStyle name="_ss dsi 중앙선 10_사본 - 기성내역서(대경엔텍)_병천하수 견적060412" xfId="650" xr:uid="{00000000-0005-0000-0000-000022010000}"/>
    <cellStyle name="_ss dsi 중앙선 10_사본 - 기성내역서(대경엔텍)_산북하수견적서" xfId="651" xr:uid="{00000000-0005-0000-0000-000023010000}"/>
    <cellStyle name="_ss dsi 중앙선 10_사본 - 기성내역서(대경엔텍)_통일하수내역서" xfId="652" xr:uid="{00000000-0005-0000-0000-000024010000}"/>
    <cellStyle name="_ss dsi 중앙선 10_산북하수견적서" xfId="653" xr:uid="{00000000-0005-0000-0000-000025010000}"/>
    <cellStyle name="_ss dsi 중앙선 10_제1회설계변경내역서(11.15~)update" xfId="654" xr:uid="{00000000-0005-0000-0000-000026010000}"/>
    <cellStyle name="_ss dsi 중앙선 10_제2회기성내역서(1차+2차공사)" xfId="655" xr:uid="{00000000-0005-0000-0000-000027010000}"/>
    <cellStyle name="_ss dsi 중앙선 10_제2회기성내역서(1차+2차공사)_병천하수 견적060412" xfId="656" xr:uid="{00000000-0005-0000-0000-000028010000}"/>
    <cellStyle name="_ss dsi 중앙선 10_제2회기성내역서(1차+2차공사)_산북하수견적서" xfId="657" xr:uid="{00000000-0005-0000-0000-000029010000}"/>
    <cellStyle name="_ss dsi 중앙선 10_제2회기성내역서(1차+2차공사)_제7회기성내역서(1차+2차공사)~ing" xfId="658" xr:uid="{00000000-0005-0000-0000-00002A010000}"/>
    <cellStyle name="_ss dsi 중앙선 10_제2회기성내역서(1차+2차공사)_제7회기성내역서(1차+2차공사)~ing_병천하수 견적060412" xfId="659" xr:uid="{00000000-0005-0000-0000-00002B010000}"/>
    <cellStyle name="_ss dsi 중앙선 10_제2회기성내역서(1차+2차공사)_제7회기성내역서(1차+2차공사)~ing_산북하수견적서" xfId="660" xr:uid="{00000000-0005-0000-0000-00002C010000}"/>
    <cellStyle name="_ss dsi 중앙선 10_제2회기성내역서(1차+2차공사)_제7회기성내역서(1차+2차공사)~ing_통일하수내역서" xfId="661" xr:uid="{00000000-0005-0000-0000-00002D010000}"/>
    <cellStyle name="_ss dsi 중앙선 10_제2회기성내역서(1차+2차공사)_통일하수내역서" xfId="662" xr:uid="{00000000-0005-0000-0000-00002E010000}"/>
    <cellStyle name="_ss dsi 중앙선 10_통일하수내역서" xfId="663" xr:uid="{00000000-0005-0000-0000-00002F010000}"/>
    <cellStyle name="_ss 굴포천" xfId="664" xr:uid="{00000000-0005-0000-0000-000030010000}"/>
    <cellStyle name="_ss 굴포천_병천하수 견적060412" xfId="665" xr:uid="{00000000-0005-0000-0000-000031010000}"/>
    <cellStyle name="_ss 굴포천_사본 - 기성내역서(대경엔텍)" xfId="666" xr:uid="{00000000-0005-0000-0000-000032010000}"/>
    <cellStyle name="_ss 굴포천_사본 - 기성내역서(대경엔텍)_병천하수 견적060412" xfId="667" xr:uid="{00000000-0005-0000-0000-000033010000}"/>
    <cellStyle name="_ss 굴포천_사본 - 기성내역서(대경엔텍)_산북하수견적서" xfId="668" xr:uid="{00000000-0005-0000-0000-000034010000}"/>
    <cellStyle name="_ss 굴포천_사본 - 기성내역서(대경엔텍)_통일하수내역서" xfId="669" xr:uid="{00000000-0005-0000-0000-000035010000}"/>
    <cellStyle name="_ss 굴포천_산북하수견적서" xfId="670" xr:uid="{00000000-0005-0000-0000-000036010000}"/>
    <cellStyle name="_ss 굴포천_제1회설계변경내역서(11.15~)update" xfId="671" xr:uid="{00000000-0005-0000-0000-000037010000}"/>
    <cellStyle name="_ss 굴포천_제2회기성내역서(1차+2차공사)" xfId="672" xr:uid="{00000000-0005-0000-0000-000038010000}"/>
    <cellStyle name="_ss 굴포천_제2회기성내역서(1차+2차공사)_병천하수 견적060412" xfId="673" xr:uid="{00000000-0005-0000-0000-000039010000}"/>
    <cellStyle name="_ss 굴포천_제2회기성내역서(1차+2차공사)_산북하수견적서" xfId="674" xr:uid="{00000000-0005-0000-0000-00003A010000}"/>
    <cellStyle name="_ss 굴포천_제2회기성내역서(1차+2차공사)_제7회기성내역서(1차+2차공사)~ing" xfId="675" xr:uid="{00000000-0005-0000-0000-00003B010000}"/>
    <cellStyle name="_ss 굴포천_제2회기성내역서(1차+2차공사)_제7회기성내역서(1차+2차공사)~ing_병천하수 견적060412" xfId="676" xr:uid="{00000000-0005-0000-0000-00003C010000}"/>
    <cellStyle name="_ss 굴포천_제2회기성내역서(1차+2차공사)_제7회기성내역서(1차+2차공사)~ing_산북하수견적서" xfId="677" xr:uid="{00000000-0005-0000-0000-00003D010000}"/>
    <cellStyle name="_ss 굴포천_제2회기성내역서(1차+2차공사)_제7회기성내역서(1차+2차공사)~ing_통일하수내역서" xfId="678" xr:uid="{00000000-0005-0000-0000-00003E010000}"/>
    <cellStyle name="_ss 굴포천_제2회기성내역서(1차+2차공사)_통일하수내역서" xfId="679" xr:uid="{00000000-0005-0000-0000-00003F010000}"/>
    <cellStyle name="_ss 굴포천_통일하수내역서" xfId="680" xr:uid="{00000000-0005-0000-0000-000040010000}"/>
    <cellStyle name="_감리내역" xfId="681" xr:uid="{00000000-0005-0000-0000-000041010000}"/>
    <cellStyle name="_기안" xfId="682" xr:uid="{00000000-0005-0000-0000-000042010000}"/>
    <cellStyle name="_기안_병천하수 견적060412" xfId="683" xr:uid="{00000000-0005-0000-0000-000043010000}"/>
    <cellStyle name="_기안_사본 - 기성내역서(대경엔텍)" xfId="684" xr:uid="{00000000-0005-0000-0000-000044010000}"/>
    <cellStyle name="_기안_사본 - 기성내역서(대경엔텍)_병천하수 견적060412" xfId="685" xr:uid="{00000000-0005-0000-0000-000045010000}"/>
    <cellStyle name="_기안_사본 - 기성내역서(대경엔텍)_산북하수견적서" xfId="686" xr:uid="{00000000-0005-0000-0000-000046010000}"/>
    <cellStyle name="_기안_사본 - 기성내역서(대경엔텍)_통일하수내역서" xfId="687" xr:uid="{00000000-0005-0000-0000-000047010000}"/>
    <cellStyle name="_기안_산북하수견적서" xfId="688" xr:uid="{00000000-0005-0000-0000-000048010000}"/>
    <cellStyle name="_기안_제1회설계변경내역서(11.15~)update" xfId="689" xr:uid="{00000000-0005-0000-0000-000049010000}"/>
    <cellStyle name="_기안_제2회기성내역서(1차+2차공사)" xfId="690" xr:uid="{00000000-0005-0000-0000-00004A010000}"/>
    <cellStyle name="_기안_제2회기성내역서(1차+2차공사)_병천하수 견적060412" xfId="691" xr:uid="{00000000-0005-0000-0000-00004B010000}"/>
    <cellStyle name="_기안_제2회기성내역서(1차+2차공사)_산북하수견적서" xfId="692" xr:uid="{00000000-0005-0000-0000-00004C010000}"/>
    <cellStyle name="_기안_제2회기성내역서(1차+2차공사)_제7회기성내역서(1차+2차공사)~ing" xfId="693" xr:uid="{00000000-0005-0000-0000-00004D010000}"/>
    <cellStyle name="_기안_제2회기성내역서(1차+2차공사)_제7회기성내역서(1차+2차공사)~ing_병천하수 견적060412" xfId="694" xr:uid="{00000000-0005-0000-0000-00004E010000}"/>
    <cellStyle name="_기안_제2회기성내역서(1차+2차공사)_제7회기성내역서(1차+2차공사)~ing_산북하수견적서" xfId="695" xr:uid="{00000000-0005-0000-0000-00004F010000}"/>
    <cellStyle name="_기안_제2회기성내역서(1차+2차공사)_제7회기성내역서(1차+2차공사)~ing_통일하수내역서" xfId="696" xr:uid="{00000000-0005-0000-0000-000050010000}"/>
    <cellStyle name="_기안_제2회기성내역서(1차+2차공사)_통일하수내역서" xfId="697" xr:uid="{00000000-0005-0000-0000-000051010000}"/>
    <cellStyle name="_기안_통일하수내역서" xfId="698" xr:uid="{00000000-0005-0000-0000-000052010000}"/>
    <cellStyle name="_말띠고개(수정)" xfId="699" xr:uid="{00000000-0005-0000-0000-000053010000}"/>
    <cellStyle name="_부대공내역" xfId="700" xr:uid="{00000000-0005-0000-0000-000054010000}"/>
    <cellStyle name="_부대공내역_기안" xfId="701" xr:uid="{00000000-0005-0000-0000-000055010000}"/>
    <cellStyle name="_부대공내역_기안_병천하수 견적060412" xfId="702" xr:uid="{00000000-0005-0000-0000-000056010000}"/>
    <cellStyle name="_부대공내역_기안_사본 - 기성내역서(대경엔텍)" xfId="703" xr:uid="{00000000-0005-0000-0000-000057010000}"/>
    <cellStyle name="_부대공내역_기안_사본 - 기성내역서(대경엔텍)_병천하수 견적060412" xfId="704" xr:uid="{00000000-0005-0000-0000-000058010000}"/>
    <cellStyle name="_부대공내역_기안_사본 - 기성내역서(대경엔텍)_산북하수견적서" xfId="705" xr:uid="{00000000-0005-0000-0000-000059010000}"/>
    <cellStyle name="_부대공내역_기안_사본 - 기성내역서(대경엔텍)_통일하수내역서" xfId="706" xr:uid="{00000000-0005-0000-0000-00005A010000}"/>
    <cellStyle name="_부대공내역_기안_산북하수견적서" xfId="707" xr:uid="{00000000-0005-0000-0000-00005B010000}"/>
    <cellStyle name="_부대공내역_기안_제1회설계변경내역서(11.15~)update" xfId="708" xr:uid="{00000000-0005-0000-0000-00005C010000}"/>
    <cellStyle name="_부대공내역_기안_제2회기성내역서(1차+2차공사)" xfId="709" xr:uid="{00000000-0005-0000-0000-00005D010000}"/>
    <cellStyle name="_부대공내역_기안_제2회기성내역서(1차+2차공사)_병천하수 견적060412" xfId="710" xr:uid="{00000000-0005-0000-0000-00005E010000}"/>
    <cellStyle name="_부대공내역_기안_제2회기성내역서(1차+2차공사)_산북하수견적서" xfId="711" xr:uid="{00000000-0005-0000-0000-00005F010000}"/>
    <cellStyle name="_부대공내역_기안_제2회기성내역서(1차+2차공사)_제7회기성내역서(1차+2차공사)~ing" xfId="712" xr:uid="{00000000-0005-0000-0000-000060010000}"/>
    <cellStyle name="_부대공내역_기안_제2회기성내역서(1차+2차공사)_제7회기성내역서(1차+2차공사)~ing_병천하수 견적060412" xfId="713" xr:uid="{00000000-0005-0000-0000-000061010000}"/>
    <cellStyle name="_부대공내역_기안_제2회기성내역서(1차+2차공사)_제7회기성내역서(1차+2차공사)~ing_산북하수견적서" xfId="714" xr:uid="{00000000-0005-0000-0000-000062010000}"/>
    <cellStyle name="_부대공내역_기안_제2회기성내역서(1차+2차공사)_제7회기성내역서(1차+2차공사)~ing_통일하수내역서" xfId="715" xr:uid="{00000000-0005-0000-0000-000063010000}"/>
    <cellStyle name="_부대공내역_기안_제2회기성내역서(1차+2차공사)_통일하수내역서" xfId="716" xr:uid="{00000000-0005-0000-0000-000064010000}"/>
    <cellStyle name="_부대공내역_기안_통일하수내역서" xfId="717" xr:uid="{00000000-0005-0000-0000-000065010000}"/>
    <cellStyle name="_부대공내역_병천하수 견적060412" xfId="718" xr:uid="{00000000-0005-0000-0000-000066010000}"/>
    <cellStyle name="_부대공내역_사본 - 기성내역서(대경엔텍)" xfId="719" xr:uid="{00000000-0005-0000-0000-000067010000}"/>
    <cellStyle name="_부대공내역_사본 - 기성내역서(대경엔텍)_병천하수 견적060412" xfId="720" xr:uid="{00000000-0005-0000-0000-000068010000}"/>
    <cellStyle name="_부대공내역_사본 - 기성내역서(대경엔텍)_산북하수견적서" xfId="721" xr:uid="{00000000-0005-0000-0000-000069010000}"/>
    <cellStyle name="_부대공내역_사본 - 기성내역서(대경엔텍)_통일하수내역서" xfId="722" xr:uid="{00000000-0005-0000-0000-00006A010000}"/>
    <cellStyle name="_부대공내역_산북하수견적서" xfId="723" xr:uid="{00000000-0005-0000-0000-00006B010000}"/>
    <cellStyle name="_부대공내역_제1회설계변경내역서(11.15~)update" xfId="724" xr:uid="{00000000-0005-0000-0000-00006C010000}"/>
    <cellStyle name="_부대공내역_제2회기성내역서(1차+2차공사)" xfId="725" xr:uid="{00000000-0005-0000-0000-00006D010000}"/>
    <cellStyle name="_부대공내역_제2회기성내역서(1차+2차공사)_병천하수 견적060412" xfId="726" xr:uid="{00000000-0005-0000-0000-00006E010000}"/>
    <cellStyle name="_부대공내역_제2회기성내역서(1차+2차공사)_산북하수견적서" xfId="727" xr:uid="{00000000-0005-0000-0000-00006F010000}"/>
    <cellStyle name="_부대공내역_제2회기성내역서(1차+2차공사)_제7회기성내역서(1차+2차공사)~ing" xfId="728" xr:uid="{00000000-0005-0000-0000-000070010000}"/>
    <cellStyle name="_부대공내역_제2회기성내역서(1차+2차공사)_제7회기성내역서(1차+2차공사)~ing_병천하수 견적060412" xfId="729" xr:uid="{00000000-0005-0000-0000-000071010000}"/>
    <cellStyle name="_부대공내역_제2회기성내역서(1차+2차공사)_제7회기성내역서(1차+2차공사)~ing_산북하수견적서" xfId="730" xr:uid="{00000000-0005-0000-0000-000072010000}"/>
    <cellStyle name="_부대공내역_제2회기성내역서(1차+2차공사)_제7회기성내역서(1차+2차공사)~ing_통일하수내역서" xfId="731" xr:uid="{00000000-0005-0000-0000-000073010000}"/>
    <cellStyle name="_부대공내역_제2회기성내역서(1차+2차공사)_통일하수내역서" xfId="732" xr:uid="{00000000-0005-0000-0000-000074010000}"/>
    <cellStyle name="_부대공내역_통일하수내역서" xfId="733" xr:uid="{00000000-0005-0000-0000-000075010000}"/>
    <cellStyle name="_설계예산서(분야별갑지)" xfId="734" xr:uid="{00000000-0005-0000-0000-000076010000}"/>
    <cellStyle name="_순성토운반" xfId="735" xr:uid="{00000000-0005-0000-0000-000077010000}"/>
    <cellStyle name="_순성토운반_병천하수 견적060412" xfId="736" xr:uid="{00000000-0005-0000-0000-000078010000}"/>
    <cellStyle name="_순성토운반_사본 - 기성내역서(대경엔텍)" xfId="737" xr:uid="{00000000-0005-0000-0000-000079010000}"/>
    <cellStyle name="_순성토운반_사본 - 기성내역서(대경엔텍)_병천하수 견적060412" xfId="738" xr:uid="{00000000-0005-0000-0000-00007A010000}"/>
    <cellStyle name="_순성토운반_사본 - 기성내역서(대경엔텍)_산북하수견적서" xfId="739" xr:uid="{00000000-0005-0000-0000-00007B010000}"/>
    <cellStyle name="_순성토운반_사본 - 기성내역서(대경엔텍)_통일하수내역서" xfId="740" xr:uid="{00000000-0005-0000-0000-00007C010000}"/>
    <cellStyle name="_순성토운반_산북하수견적서" xfId="741" xr:uid="{00000000-0005-0000-0000-00007D010000}"/>
    <cellStyle name="_순성토운반_제1회설계변경내역서(11.15~)update" xfId="742" xr:uid="{00000000-0005-0000-0000-00007E010000}"/>
    <cellStyle name="_순성토운반_제2회기성내역서(1차+2차공사)" xfId="743" xr:uid="{00000000-0005-0000-0000-00007F010000}"/>
    <cellStyle name="_순성토운반_제2회기성내역서(1차+2차공사)_병천하수 견적060412" xfId="744" xr:uid="{00000000-0005-0000-0000-000080010000}"/>
    <cellStyle name="_순성토운반_제2회기성내역서(1차+2차공사)_산북하수견적서" xfId="745" xr:uid="{00000000-0005-0000-0000-000081010000}"/>
    <cellStyle name="_순성토운반_제2회기성내역서(1차+2차공사)_제7회기성내역서(1차+2차공사)~ing" xfId="746" xr:uid="{00000000-0005-0000-0000-000082010000}"/>
    <cellStyle name="_순성토운반_제2회기성내역서(1차+2차공사)_제7회기성내역서(1차+2차공사)~ing_병천하수 견적060412" xfId="747" xr:uid="{00000000-0005-0000-0000-000083010000}"/>
    <cellStyle name="_순성토운반_제2회기성내역서(1차+2차공사)_제7회기성내역서(1차+2차공사)~ing_산북하수견적서" xfId="748" xr:uid="{00000000-0005-0000-0000-000084010000}"/>
    <cellStyle name="_순성토운반_제2회기성내역서(1차+2차공사)_제7회기성내역서(1차+2차공사)~ing_통일하수내역서" xfId="749" xr:uid="{00000000-0005-0000-0000-000085010000}"/>
    <cellStyle name="_순성토운반_제2회기성내역서(1차+2차공사)_통일하수내역서" xfId="750" xr:uid="{00000000-0005-0000-0000-000086010000}"/>
    <cellStyle name="_순성토운반_통일하수내역서" xfId="751" xr:uid="{00000000-0005-0000-0000-000087010000}"/>
    <cellStyle name="_안동투찰" xfId="752" xr:uid="{00000000-0005-0000-0000-000088010000}"/>
    <cellStyle name="_안동투찰_병천하수 견적060412" xfId="753" xr:uid="{00000000-0005-0000-0000-000089010000}"/>
    <cellStyle name="_안동투찰_사본 - 기성내역서(대경엔텍)" xfId="754" xr:uid="{00000000-0005-0000-0000-00008A010000}"/>
    <cellStyle name="_안동투찰_사본 - 기성내역서(대경엔텍)_병천하수 견적060412" xfId="755" xr:uid="{00000000-0005-0000-0000-00008B010000}"/>
    <cellStyle name="_안동투찰_사본 - 기성내역서(대경엔텍)_산북하수견적서" xfId="756" xr:uid="{00000000-0005-0000-0000-00008C010000}"/>
    <cellStyle name="_안동투찰_사본 - 기성내역서(대경엔텍)_통일하수내역서" xfId="757" xr:uid="{00000000-0005-0000-0000-00008D010000}"/>
    <cellStyle name="_안동투찰_산북하수견적서" xfId="758" xr:uid="{00000000-0005-0000-0000-00008E010000}"/>
    <cellStyle name="_안동투찰_제1회설계변경내역서(11.15~)update" xfId="759" xr:uid="{00000000-0005-0000-0000-00008F010000}"/>
    <cellStyle name="_안동투찰_제2회기성내역서(1차+2차공사)" xfId="760" xr:uid="{00000000-0005-0000-0000-000090010000}"/>
    <cellStyle name="_안동투찰_제2회기성내역서(1차+2차공사)_병천하수 견적060412" xfId="761" xr:uid="{00000000-0005-0000-0000-000091010000}"/>
    <cellStyle name="_안동투찰_제2회기성내역서(1차+2차공사)_산북하수견적서" xfId="762" xr:uid="{00000000-0005-0000-0000-000092010000}"/>
    <cellStyle name="_안동투찰_제2회기성내역서(1차+2차공사)_제7회기성내역서(1차+2차공사)~ing" xfId="763" xr:uid="{00000000-0005-0000-0000-000093010000}"/>
    <cellStyle name="_안동투찰_제2회기성내역서(1차+2차공사)_제7회기성내역서(1차+2차공사)~ing_병천하수 견적060412" xfId="764" xr:uid="{00000000-0005-0000-0000-000094010000}"/>
    <cellStyle name="_안동투찰_제2회기성내역서(1차+2차공사)_제7회기성내역서(1차+2차공사)~ing_산북하수견적서" xfId="765" xr:uid="{00000000-0005-0000-0000-000095010000}"/>
    <cellStyle name="_안동투찰_제2회기성내역서(1차+2차공사)_제7회기성내역서(1차+2차공사)~ing_통일하수내역서" xfId="766" xr:uid="{00000000-0005-0000-0000-000096010000}"/>
    <cellStyle name="_안동투찰_제2회기성내역서(1차+2차공사)_통일하수내역서" xfId="767" xr:uid="{00000000-0005-0000-0000-000097010000}"/>
    <cellStyle name="_안동투찰_통일하수내역서" xfId="768" xr:uid="{00000000-0005-0000-0000-000098010000}"/>
    <cellStyle name="_업무연락" xfId="769" xr:uid="{00000000-0005-0000-0000-000099010000}"/>
    <cellStyle name="_업무연락_kn 구룡포~대보간 1" xfId="770" xr:uid="{00000000-0005-0000-0000-00009A010000}"/>
    <cellStyle name="_업무연락_kn 구룡포~대보간 1_병천하수 견적060412" xfId="771" xr:uid="{00000000-0005-0000-0000-00009B010000}"/>
    <cellStyle name="_업무연락_kn 구룡포~대보간 1_사본 - 기성내역서(대경엔텍)" xfId="772" xr:uid="{00000000-0005-0000-0000-00009C010000}"/>
    <cellStyle name="_업무연락_kn 구룡포~대보간 1_사본 - 기성내역서(대경엔텍)_병천하수 견적060412" xfId="773" xr:uid="{00000000-0005-0000-0000-00009D010000}"/>
    <cellStyle name="_업무연락_kn 구룡포~대보간 1_사본 - 기성내역서(대경엔텍)_산북하수견적서" xfId="774" xr:uid="{00000000-0005-0000-0000-00009E010000}"/>
    <cellStyle name="_업무연락_kn 구룡포~대보간 1_사본 - 기성내역서(대경엔텍)_통일하수내역서" xfId="775" xr:uid="{00000000-0005-0000-0000-00009F010000}"/>
    <cellStyle name="_업무연락_kn 구룡포~대보간 1_산북하수견적서" xfId="776" xr:uid="{00000000-0005-0000-0000-0000A0010000}"/>
    <cellStyle name="_업무연락_kn 구룡포~대보간 1_제1회설계변경내역서(11.15~)update" xfId="777" xr:uid="{00000000-0005-0000-0000-0000A1010000}"/>
    <cellStyle name="_업무연락_kn 구룡포~대보간 1_제2회기성내역서(1차+2차공사)" xfId="778" xr:uid="{00000000-0005-0000-0000-0000A2010000}"/>
    <cellStyle name="_업무연락_kn 구룡포~대보간 1_제2회기성내역서(1차+2차공사)_병천하수 견적060412" xfId="779" xr:uid="{00000000-0005-0000-0000-0000A3010000}"/>
    <cellStyle name="_업무연락_kn 구룡포~대보간 1_제2회기성내역서(1차+2차공사)_산북하수견적서" xfId="780" xr:uid="{00000000-0005-0000-0000-0000A4010000}"/>
    <cellStyle name="_업무연락_kn 구룡포~대보간 1_제2회기성내역서(1차+2차공사)_제7회기성내역서(1차+2차공사)~ing" xfId="781" xr:uid="{00000000-0005-0000-0000-0000A5010000}"/>
    <cellStyle name="_업무연락_kn 구룡포~대보간 1_제2회기성내역서(1차+2차공사)_제7회기성내역서(1차+2차공사)~ing_병천하수 견적060412" xfId="782" xr:uid="{00000000-0005-0000-0000-0000A6010000}"/>
    <cellStyle name="_업무연락_kn 구룡포~대보간 1_제2회기성내역서(1차+2차공사)_제7회기성내역서(1차+2차공사)~ing_산북하수견적서" xfId="783" xr:uid="{00000000-0005-0000-0000-0000A7010000}"/>
    <cellStyle name="_업무연락_kn 구룡포~대보간 1_제2회기성내역서(1차+2차공사)_제7회기성내역서(1차+2차공사)~ing_통일하수내역서" xfId="784" xr:uid="{00000000-0005-0000-0000-0000A8010000}"/>
    <cellStyle name="_업무연락_kn 구룡포~대보간 1_제2회기성내역서(1차+2차공사)_통일하수내역서" xfId="785" xr:uid="{00000000-0005-0000-0000-0000A9010000}"/>
    <cellStyle name="_업무연락_kn 구룡포~대보간 1_통일하수내역서" xfId="786" xr:uid="{00000000-0005-0000-0000-0000AA010000}"/>
    <cellStyle name="_업무연락_병천하수 견적060412" xfId="787" xr:uid="{00000000-0005-0000-0000-0000AB010000}"/>
    <cellStyle name="_업무연락_사본 - 기성내역서(대경엔텍)" xfId="788" xr:uid="{00000000-0005-0000-0000-0000AC010000}"/>
    <cellStyle name="_업무연락_사본 - 기성내역서(대경엔텍)_병천하수 견적060412" xfId="789" xr:uid="{00000000-0005-0000-0000-0000AD010000}"/>
    <cellStyle name="_업무연락_사본 - 기성내역서(대경엔텍)_산북하수견적서" xfId="790" xr:uid="{00000000-0005-0000-0000-0000AE010000}"/>
    <cellStyle name="_업무연락_사본 - 기성내역서(대경엔텍)_통일하수내역서" xfId="791" xr:uid="{00000000-0005-0000-0000-0000AF010000}"/>
    <cellStyle name="_업무연락_산북하수견적서" xfId="792" xr:uid="{00000000-0005-0000-0000-0000B0010000}"/>
    <cellStyle name="_업무연락_제1회설계변경내역서(11.15~)update" xfId="793" xr:uid="{00000000-0005-0000-0000-0000B1010000}"/>
    <cellStyle name="_업무연락_제2회기성내역서(1차+2차공사)" xfId="794" xr:uid="{00000000-0005-0000-0000-0000B2010000}"/>
    <cellStyle name="_업무연락_제2회기성내역서(1차+2차공사)_병천하수 견적060412" xfId="795" xr:uid="{00000000-0005-0000-0000-0000B3010000}"/>
    <cellStyle name="_업무연락_제2회기성내역서(1차+2차공사)_산북하수견적서" xfId="796" xr:uid="{00000000-0005-0000-0000-0000B4010000}"/>
    <cellStyle name="_업무연락_제2회기성내역서(1차+2차공사)_제7회기성내역서(1차+2차공사)~ing" xfId="797" xr:uid="{00000000-0005-0000-0000-0000B5010000}"/>
    <cellStyle name="_업무연락_제2회기성내역서(1차+2차공사)_제7회기성내역서(1차+2차공사)~ing_병천하수 견적060412" xfId="798" xr:uid="{00000000-0005-0000-0000-0000B6010000}"/>
    <cellStyle name="_업무연락_제2회기성내역서(1차+2차공사)_제7회기성내역서(1차+2차공사)~ing_산북하수견적서" xfId="799" xr:uid="{00000000-0005-0000-0000-0000B7010000}"/>
    <cellStyle name="_업무연락_제2회기성내역서(1차+2차공사)_제7회기성내역서(1차+2차공사)~ing_통일하수내역서" xfId="800" xr:uid="{00000000-0005-0000-0000-0000B8010000}"/>
    <cellStyle name="_업무연락_제2회기성내역서(1차+2차공사)_통일하수내역서" xfId="801" xr:uid="{00000000-0005-0000-0000-0000B9010000}"/>
    <cellStyle name="_업무연락_통일하수내역서" xfId="802" xr:uid="{00000000-0005-0000-0000-0000BA010000}"/>
    <cellStyle name="_오염총량관리 하수관거정비 감리내역서(총괄)-1" xfId="803" xr:uid="{00000000-0005-0000-0000-0000BB010000}"/>
    <cellStyle name="_용수관급(가압펌프장)" xfId="804" xr:uid="{00000000-0005-0000-0000-0000BC010000}"/>
    <cellStyle name="_인원계획표 " xfId="805" xr:uid="{00000000-0005-0000-0000-0000BD010000}"/>
    <cellStyle name="_인원계획표 _17공구" xfId="806" xr:uid="{00000000-0005-0000-0000-0000BE010000}"/>
    <cellStyle name="_인원계획표 _17공구_병천하수 견적060412" xfId="807" xr:uid="{00000000-0005-0000-0000-0000BF010000}"/>
    <cellStyle name="_인원계획표 _17공구_사본 - 기성내역서(대경엔텍)" xfId="808" xr:uid="{00000000-0005-0000-0000-0000C0010000}"/>
    <cellStyle name="_인원계획표 _17공구_사본 - 기성내역서(대경엔텍)_병천하수 견적060412" xfId="809" xr:uid="{00000000-0005-0000-0000-0000C1010000}"/>
    <cellStyle name="_인원계획표 _17공구_사본 - 기성내역서(대경엔텍)_산북하수견적서" xfId="810" xr:uid="{00000000-0005-0000-0000-0000C2010000}"/>
    <cellStyle name="_인원계획표 _17공구_사본 - 기성내역서(대경엔텍)_통일하수내역서" xfId="811" xr:uid="{00000000-0005-0000-0000-0000C3010000}"/>
    <cellStyle name="_인원계획표 _17공구_산북하수견적서" xfId="812" xr:uid="{00000000-0005-0000-0000-0000C4010000}"/>
    <cellStyle name="_인원계획표 _17공구_제1회설계변경내역서(11.15~)update" xfId="813" xr:uid="{00000000-0005-0000-0000-0000C5010000}"/>
    <cellStyle name="_인원계획표 _17공구_제2회기성내역서(1차+2차공사)" xfId="814" xr:uid="{00000000-0005-0000-0000-0000C6010000}"/>
    <cellStyle name="_인원계획표 _17공구_제2회기성내역서(1차+2차공사)_병천하수 견적060412" xfId="815" xr:uid="{00000000-0005-0000-0000-0000C7010000}"/>
    <cellStyle name="_인원계획표 _17공구_제2회기성내역서(1차+2차공사)_산북하수견적서" xfId="816" xr:uid="{00000000-0005-0000-0000-0000C8010000}"/>
    <cellStyle name="_인원계획표 _17공구_제2회기성내역서(1차+2차공사)_제7회기성내역서(1차+2차공사)~ing" xfId="817" xr:uid="{00000000-0005-0000-0000-0000C9010000}"/>
    <cellStyle name="_인원계획표 _17공구_제2회기성내역서(1차+2차공사)_제7회기성내역서(1차+2차공사)~ing_병천하수 견적060412" xfId="818" xr:uid="{00000000-0005-0000-0000-0000CA010000}"/>
    <cellStyle name="_인원계획표 _17공구_제2회기성내역서(1차+2차공사)_제7회기성내역서(1차+2차공사)~ing_산북하수견적서" xfId="819" xr:uid="{00000000-0005-0000-0000-0000CB010000}"/>
    <cellStyle name="_인원계획표 _17공구_제2회기성내역서(1차+2차공사)_제7회기성내역서(1차+2차공사)~ing_통일하수내역서" xfId="820" xr:uid="{00000000-0005-0000-0000-0000CC010000}"/>
    <cellStyle name="_인원계획표 _17공구_제2회기성내역서(1차+2차공사)_통일하수내역서" xfId="821" xr:uid="{00000000-0005-0000-0000-0000CD010000}"/>
    <cellStyle name="_인원계획표 _17공구_통일하수내역서" xfId="822" xr:uid="{00000000-0005-0000-0000-0000CE010000}"/>
    <cellStyle name="_인원계획표 _hs 보령우회" xfId="823" xr:uid="{00000000-0005-0000-0000-0000CF010000}"/>
    <cellStyle name="_인원계획표 _hs 보령우회_병천하수 견적060412" xfId="824" xr:uid="{00000000-0005-0000-0000-0000D0010000}"/>
    <cellStyle name="_인원계획표 _hs 보령우회_사본 - 기성내역서(대경엔텍)" xfId="825" xr:uid="{00000000-0005-0000-0000-0000D1010000}"/>
    <cellStyle name="_인원계획표 _hs 보령우회_사본 - 기성내역서(대경엔텍)_병천하수 견적060412" xfId="826" xr:uid="{00000000-0005-0000-0000-0000D2010000}"/>
    <cellStyle name="_인원계획표 _hs 보령우회_사본 - 기성내역서(대경엔텍)_산북하수견적서" xfId="827" xr:uid="{00000000-0005-0000-0000-0000D3010000}"/>
    <cellStyle name="_인원계획표 _hs 보령우회_사본 - 기성내역서(대경엔텍)_통일하수내역서" xfId="828" xr:uid="{00000000-0005-0000-0000-0000D4010000}"/>
    <cellStyle name="_인원계획표 _hs 보령우회_산북하수견적서" xfId="829" xr:uid="{00000000-0005-0000-0000-0000D5010000}"/>
    <cellStyle name="_인원계획표 _hs 보령우회_제1회설계변경내역서(11.15~)update" xfId="830" xr:uid="{00000000-0005-0000-0000-0000D6010000}"/>
    <cellStyle name="_인원계획표 _hs 보령우회_제2회기성내역서(1차+2차공사)" xfId="831" xr:uid="{00000000-0005-0000-0000-0000D7010000}"/>
    <cellStyle name="_인원계획표 _hs 보령우회_제2회기성내역서(1차+2차공사)_병천하수 견적060412" xfId="832" xr:uid="{00000000-0005-0000-0000-0000D8010000}"/>
    <cellStyle name="_인원계획표 _hs 보령우회_제2회기성내역서(1차+2차공사)_산북하수견적서" xfId="833" xr:uid="{00000000-0005-0000-0000-0000D9010000}"/>
    <cellStyle name="_인원계획표 _hs 보령우회_제2회기성내역서(1차+2차공사)_제7회기성내역서(1차+2차공사)~ing" xfId="834" xr:uid="{00000000-0005-0000-0000-0000DA010000}"/>
    <cellStyle name="_인원계획표 _hs 보령우회_제2회기성내역서(1차+2차공사)_제7회기성내역서(1차+2차공사)~ing_병천하수 견적060412" xfId="835" xr:uid="{00000000-0005-0000-0000-0000DB010000}"/>
    <cellStyle name="_인원계획표 _hs 보령우회_제2회기성내역서(1차+2차공사)_제7회기성내역서(1차+2차공사)~ing_산북하수견적서" xfId="836" xr:uid="{00000000-0005-0000-0000-0000DC010000}"/>
    <cellStyle name="_인원계획표 _hs 보령우회_제2회기성내역서(1차+2차공사)_제7회기성내역서(1차+2차공사)~ing_통일하수내역서" xfId="837" xr:uid="{00000000-0005-0000-0000-0000DD010000}"/>
    <cellStyle name="_인원계획표 _hs 보령우회_제2회기성내역서(1차+2차공사)_통일하수내역서" xfId="838" xr:uid="{00000000-0005-0000-0000-0000DE010000}"/>
    <cellStyle name="_인원계획표 _hs 보령우회_통일하수내역서" xfId="839" xr:uid="{00000000-0005-0000-0000-0000DF010000}"/>
    <cellStyle name="_인원계획표 _hs 중앙선 8(선산토건)" xfId="840" xr:uid="{00000000-0005-0000-0000-0000E0010000}"/>
    <cellStyle name="_인원계획표 _hs 중앙선 8(선산토건)_병천하수 견적060412" xfId="841" xr:uid="{00000000-0005-0000-0000-0000E1010000}"/>
    <cellStyle name="_인원계획표 _hs 중앙선 8(선산토건)_사본 - 기성내역서(대경엔텍)" xfId="842" xr:uid="{00000000-0005-0000-0000-0000E2010000}"/>
    <cellStyle name="_인원계획표 _hs 중앙선 8(선산토건)_사본 - 기성내역서(대경엔텍)_병천하수 견적060412" xfId="843" xr:uid="{00000000-0005-0000-0000-0000E3010000}"/>
    <cellStyle name="_인원계획표 _hs 중앙선 8(선산토건)_사본 - 기성내역서(대경엔텍)_산북하수견적서" xfId="844" xr:uid="{00000000-0005-0000-0000-0000E4010000}"/>
    <cellStyle name="_인원계획표 _hs 중앙선 8(선산토건)_사본 - 기성내역서(대경엔텍)_통일하수내역서" xfId="845" xr:uid="{00000000-0005-0000-0000-0000E5010000}"/>
    <cellStyle name="_인원계획표 _hs 중앙선 8(선산토건)_산북하수견적서" xfId="846" xr:uid="{00000000-0005-0000-0000-0000E6010000}"/>
    <cellStyle name="_인원계획표 _hs 중앙선 8(선산토건)_제1회설계변경내역서(11.15~)update" xfId="847" xr:uid="{00000000-0005-0000-0000-0000E7010000}"/>
    <cellStyle name="_인원계획표 _hs 중앙선 8(선산토건)_제2회기성내역서(1차+2차공사)" xfId="848" xr:uid="{00000000-0005-0000-0000-0000E8010000}"/>
    <cellStyle name="_인원계획표 _hs 중앙선 8(선산토건)_제2회기성내역서(1차+2차공사)_병천하수 견적060412" xfId="849" xr:uid="{00000000-0005-0000-0000-0000E9010000}"/>
    <cellStyle name="_인원계획표 _hs 중앙선 8(선산토건)_제2회기성내역서(1차+2차공사)_산북하수견적서" xfId="850" xr:uid="{00000000-0005-0000-0000-0000EA010000}"/>
    <cellStyle name="_인원계획표 _hs 중앙선 8(선산토건)_제2회기성내역서(1차+2차공사)_제7회기성내역서(1차+2차공사)~ing" xfId="851" xr:uid="{00000000-0005-0000-0000-0000EB010000}"/>
    <cellStyle name="_인원계획표 _hs 중앙선 8(선산토건)_제2회기성내역서(1차+2차공사)_제7회기성내역서(1차+2차공사)~ing_병천하수 견적060412" xfId="852" xr:uid="{00000000-0005-0000-0000-0000EC010000}"/>
    <cellStyle name="_인원계획표 _hs 중앙선 8(선산토건)_제2회기성내역서(1차+2차공사)_제7회기성내역서(1차+2차공사)~ing_산북하수견적서" xfId="853" xr:uid="{00000000-0005-0000-0000-0000ED010000}"/>
    <cellStyle name="_인원계획표 _hs 중앙선 8(선산토건)_제2회기성내역서(1차+2차공사)_제7회기성내역서(1차+2차공사)~ing_통일하수내역서" xfId="854" xr:uid="{00000000-0005-0000-0000-0000EE010000}"/>
    <cellStyle name="_인원계획표 _hs 중앙선 8(선산토건)_제2회기성내역서(1차+2차공사)_통일하수내역서" xfId="855" xr:uid="{00000000-0005-0000-0000-0000EF010000}"/>
    <cellStyle name="_인원계획표 _hs 중앙선 8(선산토건)_통일하수내역서" xfId="856" xr:uid="{00000000-0005-0000-0000-0000F0010000}"/>
    <cellStyle name="_인원계획표 _kcc 안산2단계" xfId="857" xr:uid="{00000000-0005-0000-0000-0000F1010000}"/>
    <cellStyle name="_인원계획표 _kcc 안산2단계_병천하수 견적060412" xfId="858" xr:uid="{00000000-0005-0000-0000-0000F2010000}"/>
    <cellStyle name="_인원계획표 _kcc 안산2단계_사본 - 기성내역서(대경엔텍)" xfId="859" xr:uid="{00000000-0005-0000-0000-0000F3010000}"/>
    <cellStyle name="_인원계획표 _kcc 안산2단계_사본 - 기성내역서(대경엔텍)_병천하수 견적060412" xfId="860" xr:uid="{00000000-0005-0000-0000-0000F4010000}"/>
    <cellStyle name="_인원계획표 _kcc 안산2단계_사본 - 기성내역서(대경엔텍)_산북하수견적서" xfId="861" xr:uid="{00000000-0005-0000-0000-0000F5010000}"/>
    <cellStyle name="_인원계획표 _kcc 안산2단계_사본 - 기성내역서(대경엔텍)_통일하수내역서" xfId="862" xr:uid="{00000000-0005-0000-0000-0000F6010000}"/>
    <cellStyle name="_인원계획표 _kcc 안산2단계_산북하수견적서" xfId="863" xr:uid="{00000000-0005-0000-0000-0000F7010000}"/>
    <cellStyle name="_인원계획표 _kcc 안산2단계_제1회설계변경내역서(11.15~)update" xfId="864" xr:uid="{00000000-0005-0000-0000-0000F8010000}"/>
    <cellStyle name="_인원계획표 _kcc 안산2단계_제2회기성내역서(1차+2차공사)" xfId="865" xr:uid="{00000000-0005-0000-0000-0000F9010000}"/>
    <cellStyle name="_인원계획표 _kcc 안산2단계_제2회기성내역서(1차+2차공사)_병천하수 견적060412" xfId="866" xr:uid="{00000000-0005-0000-0000-0000FA010000}"/>
    <cellStyle name="_인원계획표 _kcc 안산2단계_제2회기성내역서(1차+2차공사)_산북하수견적서" xfId="867" xr:uid="{00000000-0005-0000-0000-0000FB010000}"/>
    <cellStyle name="_인원계획표 _kcc 안산2단계_제2회기성내역서(1차+2차공사)_제7회기성내역서(1차+2차공사)~ing" xfId="868" xr:uid="{00000000-0005-0000-0000-0000FC010000}"/>
    <cellStyle name="_인원계획표 _kcc 안산2단계_제2회기성내역서(1차+2차공사)_제7회기성내역서(1차+2차공사)~ing_병천하수 견적060412" xfId="869" xr:uid="{00000000-0005-0000-0000-0000FD010000}"/>
    <cellStyle name="_인원계획표 _kcc 안산2단계_제2회기성내역서(1차+2차공사)_제7회기성내역서(1차+2차공사)~ing_산북하수견적서" xfId="870" xr:uid="{00000000-0005-0000-0000-0000FE010000}"/>
    <cellStyle name="_인원계획표 _kcc 안산2단계_제2회기성내역서(1차+2차공사)_제7회기성내역서(1차+2차공사)~ing_통일하수내역서" xfId="871" xr:uid="{00000000-0005-0000-0000-0000FF010000}"/>
    <cellStyle name="_인원계획표 _kcc 안산2단계_제2회기성내역서(1차+2차공사)_통일하수내역서" xfId="872" xr:uid="{00000000-0005-0000-0000-000000020000}"/>
    <cellStyle name="_인원계획표 _kcc 안산2단계_통일하수내역서" xfId="873" xr:uid="{00000000-0005-0000-0000-000001020000}"/>
    <cellStyle name="_인원계획표 _kcc 합덕 신례원 1" xfId="874" xr:uid="{00000000-0005-0000-0000-000002020000}"/>
    <cellStyle name="_인원계획표 _kcc 합덕 신례원 1_병천하수 견적060412" xfId="875" xr:uid="{00000000-0005-0000-0000-000003020000}"/>
    <cellStyle name="_인원계획표 _kcc 합덕 신례원 1_사본 - 기성내역서(대경엔텍)" xfId="876" xr:uid="{00000000-0005-0000-0000-000004020000}"/>
    <cellStyle name="_인원계획표 _kcc 합덕 신례원 1_사본 - 기성내역서(대경엔텍)_병천하수 견적060412" xfId="877" xr:uid="{00000000-0005-0000-0000-000005020000}"/>
    <cellStyle name="_인원계획표 _kcc 합덕 신례원 1_사본 - 기성내역서(대경엔텍)_산북하수견적서" xfId="878" xr:uid="{00000000-0005-0000-0000-000006020000}"/>
    <cellStyle name="_인원계획표 _kcc 합덕 신례원 1_사본 - 기성내역서(대경엔텍)_통일하수내역서" xfId="879" xr:uid="{00000000-0005-0000-0000-000007020000}"/>
    <cellStyle name="_인원계획표 _kcc 합덕 신례원 1_산북하수견적서" xfId="880" xr:uid="{00000000-0005-0000-0000-000008020000}"/>
    <cellStyle name="_인원계획표 _kcc 합덕 신례원 1_제1회설계변경내역서(11.15~)update" xfId="881" xr:uid="{00000000-0005-0000-0000-000009020000}"/>
    <cellStyle name="_인원계획표 _kcc 합덕 신례원 1_제2회기성내역서(1차+2차공사)" xfId="882" xr:uid="{00000000-0005-0000-0000-00000A020000}"/>
    <cellStyle name="_인원계획표 _kcc 합덕 신례원 1_제2회기성내역서(1차+2차공사)_병천하수 견적060412" xfId="883" xr:uid="{00000000-0005-0000-0000-00000B020000}"/>
    <cellStyle name="_인원계획표 _kcc 합덕 신례원 1_제2회기성내역서(1차+2차공사)_산북하수견적서" xfId="884" xr:uid="{00000000-0005-0000-0000-00000C020000}"/>
    <cellStyle name="_인원계획표 _kcc 합덕 신례원 1_제2회기성내역서(1차+2차공사)_제7회기성내역서(1차+2차공사)~ing" xfId="885" xr:uid="{00000000-0005-0000-0000-00000D020000}"/>
    <cellStyle name="_인원계획표 _kcc 합덕 신례원 1_제2회기성내역서(1차+2차공사)_제7회기성내역서(1차+2차공사)~ing_병천하수 견적060412" xfId="886" xr:uid="{00000000-0005-0000-0000-00000E020000}"/>
    <cellStyle name="_인원계획표 _kcc 합덕 신례원 1_제2회기성내역서(1차+2차공사)_제7회기성내역서(1차+2차공사)~ing_산북하수견적서" xfId="887" xr:uid="{00000000-0005-0000-0000-00000F020000}"/>
    <cellStyle name="_인원계획표 _kcc 합덕 신례원 1_제2회기성내역서(1차+2차공사)_제7회기성내역서(1차+2차공사)~ing_통일하수내역서" xfId="888" xr:uid="{00000000-0005-0000-0000-000010020000}"/>
    <cellStyle name="_인원계획표 _kcc 합덕 신례원 1_제2회기성내역서(1차+2차공사)_통일하수내역서" xfId="889" xr:uid="{00000000-0005-0000-0000-000011020000}"/>
    <cellStyle name="_인원계획표 _kcc 합덕 신례원 1_통일하수내역서" xfId="890" xr:uid="{00000000-0005-0000-0000-000012020000}"/>
    <cellStyle name="_인원계획표 _kn 구룡포~대보간 1" xfId="891" xr:uid="{00000000-0005-0000-0000-000013020000}"/>
    <cellStyle name="_인원계획표 _kn 구룡포~대보간 1_병천하수 견적060412" xfId="892" xr:uid="{00000000-0005-0000-0000-000014020000}"/>
    <cellStyle name="_인원계획표 _kn 구룡포~대보간 1_사본 - 기성내역서(대경엔텍)" xfId="893" xr:uid="{00000000-0005-0000-0000-000015020000}"/>
    <cellStyle name="_인원계획표 _kn 구룡포~대보간 1_사본 - 기성내역서(대경엔텍)_병천하수 견적060412" xfId="894" xr:uid="{00000000-0005-0000-0000-000016020000}"/>
    <cellStyle name="_인원계획표 _kn 구룡포~대보간 1_사본 - 기성내역서(대경엔텍)_산북하수견적서" xfId="895" xr:uid="{00000000-0005-0000-0000-000017020000}"/>
    <cellStyle name="_인원계획표 _kn 구룡포~대보간 1_사본 - 기성내역서(대경엔텍)_통일하수내역서" xfId="896" xr:uid="{00000000-0005-0000-0000-000018020000}"/>
    <cellStyle name="_인원계획표 _kn 구룡포~대보간 1_산북하수견적서" xfId="897" xr:uid="{00000000-0005-0000-0000-000019020000}"/>
    <cellStyle name="_인원계획표 _kn 구룡포~대보간 1_제1회설계변경내역서(11.15~)update" xfId="898" xr:uid="{00000000-0005-0000-0000-00001A020000}"/>
    <cellStyle name="_인원계획표 _kn 구룡포~대보간 1_제2회기성내역서(1차+2차공사)" xfId="899" xr:uid="{00000000-0005-0000-0000-00001B020000}"/>
    <cellStyle name="_인원계획표 _kn 구룡포~대보간 1_제2회기성내역서(1차+2차공사)_병천하수 견적060412" xfId="900" xr:uid="{00000000-0005-0000-0000-00001C020000}"/>
    <cellStyle name="_인원계획표 _kn 구룡포~대보간 1_제2회기성내역서(1차+2차공사)_산북하수견적서" xfId="901" xr:uid="{00000000-0005-0000-0000-00001D020000}"/>
    <cellStyle name="_인원계획표 _kn 구룡포~대보간 1_제2회기성내역서(1차+2차공사)_제7회기성내역서(1차+2차공사)~ing" xfId="902" xr:uid="{00000000-0005-0000-0000-00001E020000}"/>
    <cellStyle name="_인원계획표 _kn 구룡포~대보간 1_제2회기성내역서(1차+2차공사)_제7회기성내역서(1차+2차공사)~ing_병천하수 견적060412" xfId="903" xr:uid="{00000000-0005-0000-0000-00001F020000}"/>
    <cellStyle name="_인원계획표 _kn 구룡포~대보간 1_제2회기성내역서(1차+2차공사)_제7회기성내역서(1차+2차공사)~ing_산북하수견적서" xfId="904" xr:uid="{00000000-0005-0000-0000-000020020000}"/>
    <cellStyle name="_인원계획표 _kn 구룡포~대보간 1_제2회기성내역서(1차+2차공사)_제7회기성내역서(1차+2차공사)~ing_통일하수내역서" xfId="905" xr:uid="{00000000-0005-0000-0000-000021020000}"/>
    <cellStyle name="_인원계획표 _kn 구룡포~대보간 1_제2회기성내역서(1차+2차공사)_통일하수내역서" xfId="906" xr:uid="{00000000-0005-0000-0000-000022020000}"/>
    <cellStyle name="_인원계획표 _kn 구룡포~대보간 1_통일하수내역서" xfId="907" xr:uid="{00000000-0005-0000-0000-000023020000}"/>
    <cellStyle name="_인원계획표 _ss 굴포천" xfId="908" xr:uid="{00000000-0005-0000-0000-000024020000}"/>
    <cellStyle name="_인원계획표 _ss 굴포천_병천하수 견적060412" xfId="909" xr:uid="{00000000-0005-0000-0000-000025020000}"/>
    <cellStyle name="_인원계획표 _ss 굴포천_사본 - 기성내역서(대경엔텍)" xfId="910" xr:uid="{00000000-0005-0000-0000-000026020000}"/>
    <cellStyle name="_인원계획표 _ss 굴포천_사본 - 기성내역서(대경엔텍)_병천하수 견적060412" xfId="911" xr:uid="{00000000-0005-0000-0000-000027020000}"/>
    <cellStyle name="_인원계획표 _ss 굴포천_사본 - 기성내역서(대경엔텍)_산북하수견적서" xfId="912" xr:uid="{00000000-0005-0000-0000-000028020000}"/>
    <cellStyle name="_인원계획표 _ss 굴포천_사본 - 기성내역서(대경엔텍)_통일하수내역서" xfId="913" xr:uid="{00000000-0005-0000-0000-000029020000}"/>
    <cellStyle name="_인원계획표 _ss 굴포천_산북하수견적서" xfId="914" xr:uid="{00000000-0005-0000-0000-00002A020000}"/>
    <cellStyle name="_인원계획표 _ss 굴포천_제1회설계변경내역서(11.15~)update" xfId="915" xr:uid="{00000000-0005-0000-0000-00002B020000}"/>
    <cellStyle name="_인원계획표 _ss 굴포천_제2회기성내역서(1차+2차공사)" xfId="916" xr:uid="{00000000-0005-0000-0000-00002C020000}"/>
    <cellStyle name="_인원계획표 _ss 굴포천_제2회기성내역서(1차+2차공사)_병천하수 견적060412" xfId="917" xr:uid="{00000000-0005-0000-0000-00002D020000}"/>
    <cellStyle name="_인원계획표 _ss 굴포천_제2회기성내역서(1차+2차공사)_산북하수견적서" xfId="918" xr:uid="{00000000-0005-0000-0000-00002E020000}"/>
    <cellStyle name="_인원계획표 _ss 굴포천_제2회기성내역서(1차+2차공사)_제7회기성내역서(1차+2차공사)~ing" xfId="919" xr:uid="{00000000-0005-0000-0000-00002F020000}"/>
    <cellStyle name="_인원계획표 _ss 굴포천_제2회기성내역서(1차+2차공사)_제7회기성내역서(1차+2차공사)~ing_병천하수 견적060412" xfId="920" xr:uid="{00000000-0005-0000-0000-000030020000}"/>
    <cellStyle name="_인원계획표 _ss 굴포천_제2회기성내역서(1차+2차공사)_제7회기성내역서(1차+2차공사)~ing_산북하수견적서" xfId="921" xr:uid="{00000000-0005-0000-0000-000031020000}"/>
    <cellStyle name="_인원계획표 _ss 굴포천_제2회기성내역서(1차+2차공사)_제7회기성내역서(1차+2차공사)~ing_통일하수내역서" xfId="922" xr:uid="{00000000-0005-0000-0000-000032020000}"/>
    <cellStyle name="_인원계획표 _ss 굴포천_제2회기성내역서(1차+2차공사)_통일하수내역서" xfId="923" xr:uid="{00000000-0005-0000-0000-000033020000}"/>
    <cellStyle name="_인원계획표 _ss 굴포천_통일하수내역서" xfId="924" xr:uid="{00000000-0005-0000-0000-000034020000}"/>
    <cellStyle name="_인원계획표 _병천하수 견적060412" xfId="925" xr:uid="{00000000-0005-0000-0000-000035020000}"/>
    <cellStyle name="_인원계획표 _사본 - 기성내역서(대경엔텍)" xfId="926" xr:uid="{00000000-0005-0000-0000-000036020000}"/>
    <cellStyle name="_인원계획표 _사본 - 기성내역서(대경엔텍)_병천하수 견적060412" xfId="927" xr:uid="{00000000-0005-0000-0000-000037020000}"/>
    <cellStyle name="_인원계획표 _사본 - 기성내역서(대경엔텍)_산북하수견적서" xfId="928" xr:uid="{00000000-0005-0000-0000-000038020000}"/>
    <cellStyle name="_인원계획표 _사본 - 기성내역서(대경엔텍)_통일하수내역서" xfId="929" xr:uid="{00000000-0005-0000-0000-000039020000}"/>
    <cellStyle name="_인원계획표 _산북하수견적서" xfId="930" xr:uid="{00000000-0005-0000-0000-00003A020000}"/>
    <cellStyle name="_인원계획표 _안동투찰" xfId="931" xr:uid="{00000000-0005-0000-0000-00003B020000}"/>
    <cellStyle name="_인원계획표 _안동투찰_병천하수 견적060412" xfId="932" xr:uid="{00000000-0005-0000-0000-00003C020000}"/>
    <cellStyle name="_인원계획표 _안동투찰_사본 - 기성내역서(대경엔텍)" xfId="933" xr:uid="{00000000-0005-0000-0000-00003D020000}"/>
    <cellStyle name="_인원계획표 _안동투찰_사본 - 기성내역서(대경엔텍)_병천하수 견적060412" xfId="934" xr:uid="{00000000-0005-0000-0000-00003E020000}"/>
    <cellStyle name="_인원계획표 _안동투찰_사본 - 기성내역서(대경엔텍)_산북하수견적서" xfId="935" xr:uid="{00000000-0005-0000-0000-00003F020000}"/>
    <cellStyle name="_인원계획표 _안동투찰_사본 - 기성내역서(대경엔텍)_통일하수내역서" xfId="936" xr:uid="{00000000-0005-0000-0000-000040020000}"/>
    <cellStyle name="_인원계획표 _안동투찰_산북하수견적서" xfId="937" xr:uid="{00000000-0005-0000-0000-000041020000}"/>
    <cellStyle name="_인원계획표 _안동투찰_제1회설계변경내역서(11.15~)update" xfId="938" xr:uid="{00000000-0005-0000-0000-000042020000}"/>
    <cellStyle name="_인원계획표 _안동투찰_제2회기성내역서(1차+2차공사)" xfId="939" xr:uid="{00000000-0005-0000-0000-000043020000}"/>
    <cellStyle name="_인원계획표 _안동투찰_제2회기성내역서(1차+2차공사)_병천하수 견적060412" xfId="940" xr:uid="{00000000-0005-0000-0000-000044020000}"/>
    <cellStyle name="_인원계획표 _안동투찰_제2회기성내역서(1차+2차공사)_산북하수견적서" xfId="941" xr:uid="{00000000-0005-0000-0000-000045020000}"/>
    <cellStyle name="_인원계획표 _안동투찰_제2회기성내역서(1차+2차공사)_제7회기성내역서(1차+2차공사)~ing" xfId="942" xr:uid="{00000000-0005-0000-0000-000046020000}"/>
    <cellStyle name="_인원계획표 _안동투찰_제2회기성내역서(1차+2차공사)_제7회기성내역서(1차+2차공사)~ing_병천하수 견적060412" xfId="943" xr:uid="{00000000-0005-0000-0000-000047020000}"/>
    <cellStyle name="_인원계획표 _안동투찰_제2회기성내역서(1차+2차공사)_제7회기성내역서(1차+2차공사)~ing_산북하수견적서" xfId="944" xr:uid="{00000000-0005-0000-0000-000048020000}"/>
    <cellStyle name="_인원계획표 _안동투찰_제2회기성내역서(1차+2차공사)_제7회기성내역서(1차+2차공사)~ing_통일하수내역서" xfId="945" xr:uid="{00000000-0005-0000-0000-000049020000}"/>
    <cellStyle name="_인원계획표 _안동투찰_제2회기성내역서(1차+2차공사)_통일하수내역서" xfId="946" xr:uid="{00000000-0005-0000-0000-00004A020000}"/>
    <cellStyle name="_인원계획표 _안동투찰_통일하수내역서" xfId="947" xr:uid="{00000000-0005-0000-0000-00004B020000}"/>
    <cellStyle name="_인원계획표 _적격 " xfId="948" xr:uid="{00000000-0005-0000-0000-00004C020000}"/>
    <cellStyle name="_인원계획표 _적격 _17공구" xfId="949" xr:uid="{00000000-0005-0000-0000-00004D020000}"/>
    <cellStyle name="_인원계획표 _적격 _17공구_병천하수 견적060412" xfId="950" xr:uid="{00000000-0005-0000-0000-00004E020000}"/>
    <cellStyle name="_인원계획표 _적격 _17공구_사본 - 기성내역서(대경엔텍)" xfId="951" xr:uid="{00000000-0005-0000-0000-00004F020000}"/>
    <cellStyle name="_인원계획표 _적격 _17공구_사본 - 기성내역서(대경엔텍)_병천하수 견적060412" xfId="952" xr:uid="{00000000-0005-0000-0000-000050020000}"/>
    <cellStyle name="_인원계획표 _적격 _17공구_사본 - 기성내역서(대경엔텍)_산북하수견적서" xfId="953" xr:uid="{00000000-0005-0000-0000-000051020000}"/>
    <cellStyle name="_인원계획표 _적격 _17공구_사본 - 기성내역서(대경엔텍)_통일하수내역서" xfId="954" xr:uid="{00000000-0005-0000-0000-000052020000}"/>
    <cellStyle name="_인원계획표 _적격 _17공구_산북하수견적서" xfId="955" xr:uid="{00000000-0005-0000-0000-000053020000}"/>
    <cellStyle name="_인원계획표 _적격 _17공구_제1회설계변경내역서(11.15~)update" xfId="956" xr:uid="{00000000-0005-0000-0000-000054020000}"/>
    <cellStyle name="_인원계획표 _적격 _17공구_제2회기성내역서(1차+2차공사)" xfId="957" xr:uid="{00000000-0005-0000-0000-000055020000}"/>
    <cellStyle name="_인원계획표 _적격 _17공구_제2회기성내역서(1차+2차공사)_병천하수 견적060412" xfId="958" xr:uid="{00000000-0005-0000-0000-000056020000}"/>
    <cellStyle name="_인원계획표 _적격 _17공구_제2회기성내역서(1차+2차공사)_산북하수견적서" xfId="959" xr:uid="{00000000-0005-0000-0000-000057020000}"/>
    <cellStyle name="_인원계획표 _적격 _17공구_제2회기성내역서(1차+2차공사)_제7회기성내역서(1차+2차공사)~ing" xfId="960" xr:uid="{00000000-0005-0000-0000-000058020000}"/>
    <cellStyle name="_인원계획표 _적격 _17공구_제2회기성내역서(1차+2차공사)_제7회기성내역서(1차+2차공사)~ing_병천하수 견적060412" xfId="961" xr:uid="{00000000-0005-0000-0000-000059020000}"/>
    <cellStyle name="_인원계획표 _적격 _17공구_제2회기성내역서(1차+2차공사)_제7회기성내역서(1차+2차공사)~ing_산북하수견적서" xfId="962" xr:uid="{00000000-0005-0000-0000-00005A020000}"/>
    <cellStyle name="_인원계획표 _적격 _17공구_제2회기성내역서(1차+2차공사)_제7회기성내역서(1차+2차공사)~ing_통일하수내역서" xfId="963" xr:uid="{00000000-0005-0000-0000-00005B020000}"/>
    <cellStyle name="_인원계획표 _적격 _17공구_제2회기성내역서(1차+2차공사)_통일하수내역서" xfId="964" xr:uid="{00000000-0005-0000-0000-00005C020000}"/>
    <cellStyle name="_인원계획표 _적격 _17공구_통일하수내역서" xfId="965" xr:uid="{00000000-0005-0000-0000-00005D020000}"/>
    <cellStyle name="_인원계획표 _적격 _hs 보령우회" xfId="966" xr:uid="{00000000-0005-0000-0000-00005E020000}"/>
    <cellStyle name="_인원계획표 _적격 _hs 보령우회_병천하수 견적060412" xfId="967" xr:uid="{00000000-0005-0000-0000-00005F020000}"/>
    <cellStyle name="_인원계획표 _적격 _hs 보령우회_사본 - 기성내역서(대경엔텍)" xfId="968" xr:uid="{00000000-0005-0000-0000-000060020000}"/>
    <cellStyle name="_인원계획표 _적격 _hs 보령우회_사본 - 기성내역서(대경엔텍)_병천하수 견적060412" xfId="969" xr:uid="{00000000-0005-0000-0000-000061020000}"/>
    <cellStyle name="_인원계획표 _적격 _hs 보령우회_사본 - 기성내역서(대경엔텍)_산북하수견적서" xfId="970" xr:uid="{00000000-0005-0000-0000-000062020000}"/>
    <cellStyle name="_인원계획표 _적격 _hs 보령우회_사본 - 기성내역서(대경엔텍)_통일하수내역서" xfId="971" xr:uid="{00000000-0005-0000-0000-000063020000}"/>
    <cellStyle name="_인원계획표 _적격 _hs 보령우회_산북하수견적서" xfId="972" xr:uid="{00000000-0005-0000-0000-000064020000}"/>
    <cellStyle name="_인원계획표 _적격 _hs 보령우회_제1회설계변경내역서(11.15~)update" xfId="973" xr:uid="{00000000-0005-0000-0000-000065020000}"/>
    <cellStyle name="_인원계획표 _적격 _hs 보령우회_제2회기성내역서(1차+2차공사)" xfId="974" xr:uid="{00000000-0005-0000-0000-000066020000}"/>
    <cellStyle name="_인원계획표 _적격 _hs 보령우회_제2회기성내역서(1차+2차공사)_병천하수 견적060412" xfId="975" xr:uid="{00000000-0005-0000-0000-000067020000}"/>
    <cellStyle name="_인원계획표 _적격 _hs 보령우회_제2회기성내역서(1차+2차공사)_산북하수견적서" xfId="976" xr:uid="{00000000-0005-0000-0000-000068020000}"/>
    <cellStyle name="_인원계획표 _적격 _hs 보령우회_제2회기성내역서(1차+2차공사)_제7회기성내역서(1차+2차공사)~ing" xfId="977" xr:uid="{00000000-0005-0000-0000-000069020000}"/>
    <cellStyle name="_인원계획표 _적격 _hs 보령우회_제2회기성내역서(1차+2차공사)_제7회기성내역서(1차+2차공사)~ing_병천하수 견적060412" xfId="978" xr:uid="{00000000-0005-0000-0000-00006A020000}"/>
    <cellStyle name="_인원계획표 _적격 _hs 보령우회_제2회기성내역서(1차+2차공사)_제7회기성내역서(1차+2차공사)~ing_산북하수견적서" xfId="979" xr:uid="{00000000-0005-0000-0000-00006B020000}"/>
    <cellStyle name="_인원계획표 _적격 _hs 보령우회_제2회기성내역서(1차+2차공사)_제7회기성내역서(1차+2차공사)~ing_통일하수내역서" xfId="980" xr:uid="{00000000-0005-0000-0000-00006C020000}"/>
    <cellStyle name="_인원계획표 _적격 _hs 보령우회_제2회기성내역서(1차+2차공사)_통일하수내역서" xfId="981" xr:uid="{00000000-0005-0000-0000-00006D020000}"/>
    <cellStyle name="_인원계획표 _적격 _hs 보령우회_통일하수내역서" xfId="982" xr:uid="{00000000-0005-0000-0000-00006E020000}"/>
    <cellStyle name="_인원계획표 _적격 _hs 중앙선 8(선산토건)" xfId="983" xr:uid="{00000000-0005-0000-0000-00006F020000}"/>
    <cellStyle name="_인원계획표 _적격 _hs 중앙선 8(선산토건)_병천하수 견적060412" xfId="984" xr:uid="{00000000-0005-0000-0000-000070020000}"/>
    <cellStyle name="_인원계획표 _적격 _hs 중앙선 8(선산토건)_사본 - 기성내역서(대경엔텍)" xfId="985" xr:uid="{00000000-0005-0000-0000-000071020000}"/>
    <cellStyle name="_인원계획표 _적격 _hs 중앙선 8(선산토건)_사본 - 기성내역서(대경엔텍)_병천하수 견적060412" xfId="986" xr:uid="{00000000-0005-0000-0000-000072020000}"/>
    <cellStyle name="_인원계획표 _적격 _hs 중앙선 8(선산토건)_사본 - 기성내역서(대경엔텍)_산북하수견적서" xfId="987" xr:uid="{00000000-0005-0000-0000-000073020000}"/>
    <cellStyle name="_인원계획표 _적격 _hs 중앙선 8(선산토건)_사본 - 기성내역서(대경엔텍)_통일하수내역서" xfId="988" xr:uid="{00000000-0005-0000-0000-000074020000}"/>
    <cellStyle name="_인원계획표 _적격 _hs 중앙선 8(선산토건)_산북하수견적서" xfId="989" xr:uid="{00000000-0005-0000-0000-000075020000}"/>
    <cellStyle name="_인원계획표 _적격 _hs 중앙선 8(선산토건)_제1회설계변경내역서(11.15~)update" xfId="990" xr:uid="{00000000-0005-0000-0000-000076020000}"/>
    <cellStyle name="_인원계획표 _적격 _hs 중앙선 8(선산토건)_제2회기성내역서(1차+2차공사)" xfId="991" xr:uid="{00000000-0005-0000-0000-000077020000}"/>
    <cellStyle name="_인원계획표 _적격 _hs 중앙선 8(선산토건)_제2회기성내역서(1차+2차공사)_병천하수 견적060412" xfId="992" xr:uid="{00000000-0005-0000-0000-000078020000}"/>
    <cellStyle name="_인원계획표 _적격 _hs 중앙선 8(선산토건)_제2회기성내역서(1차+2차공사)_산북하수견적서" xfId="993" xr:uid="{00000000-0005-0000-0000-000079020000}"/>
    <cellStyle name="_인원계획표 _적격 _hs 중앙선 8(선산토건)_제2회기성내역서(1차+2차공사)_제7회기성내역서(1차+2차공사)~ing" xfId="994" xr:uid="{00000000-0005-0000-0000-00007A020000}"/>
    <cellStyle name="_인원계획표 _적격 _hs 중앙선 8(선산토건)_제2회기성내역서(1차+2차공사)_제7회기성내역서(1차+2차공사)~ing_병천하수 견적060412" xfId="995" xr:uid="{00000000-0005-0000-0000-00007B020000}"/>
    <cellStyle name="_인원계획표 _적격 _hs 중앙선 8(선산토건)_제2회기성내역서(1차+2차공사)_제7회기성내역서(1차+2차공사)~ing_산북하수견적서" xfId="996" xr:uid="{00000000-0005-0000-0000-00007C020000}"/>
    <cellStyle name="_인원계획표 _적격 _hs 중앙선 8(선산토건)_제2회기성내역서(1차+2차공사)_제7회기성내역서(1차+2차공사)~ing_통일하수내역서" xfId="997" xr:uid="{00000000-0005-0000-0000-00007D020000}"/>
    <cellStyle name="_인원계획표 _적격 _hs 중앙선 8(선산토건)_제2회기성내역서(1차+2차공사)_통일하수내역서" xfId="998" xr:uid="{00000000-0005-0000-0000-00007E020000}"/>
    <cellStyle name="_인원계획표 _적격 _hs 중앙선 8(선산토건)_통일하수내역서" xfId="999" xr:uid="{00000000-0005-0000-0000-00007F020000}"/>
    <cellStyle name="_인원계획표 _적격 _kcc 안산2단계" xfId="1000" xr:uid="{00000000-0005-0000-0000-000080020000}"/>
    <cellStyle name="_인원계획표 _적격 _kcc 안산2단계_병천하수 견적060412" xfId="1001" xr:uid="{00000000-0005-0000-0000-000081020000}"/>
    <cellStyle name="_인원계획표 _적격 _kcc 안산2단계_사본 - 기성내역서(대경엔텍)" xfId="1002" xr:uid="{00000000-0005-0000-0000-000082020000}"/>
    <cellStyle name="_인원계획표 _적격 _kcc 안산2단계_사본 - 기성내역서(대경엔텍)_병천하수 견적060412" xfId="1003" xr:uid="{00000000-0005-0000-0000-000083020000}"/>
    <cellStyle name="_인원계획표 _적격 _kcc 안산2단계_사본 - 기성내역서(대경엔텍)_산북하수견적서" xfId="1004" xr:uid="{00000000-0005-0000-0000-000084020000}"/>
    <cellStyle name="_인원계획표 _적격 _kcc 안산2단계_사본 - 기성내역서(대경엔텍)_통일하수내역서" xfId="1005" xr:uid="{00000000-0005-0000-0000-000085020000}"/>
    <cellStyle name="_인원계획표 _적격 _kcc 안산2단계_산북하수견적서" xfId="1006" xr:uid="{00000000-0005-0000-0000-000086020000}"/>
    <cellStyle name="_인원계획표 _적격 _kcc 안산2단계_제1회설계변경내역서(11.15~)update" xfId="1007" xr:uid="{00000000-0005-0000-0000-000087020000}"/>
    <cellStyle name="_인원계획표 _적격 _kcc 안산2단계_제2회기성내역서(1차+2차공사)" xfId="1008" xr:uid="{00000000-0005-0000-0000-000088020000}"/>
    <cellStyle name="_인원계획표 _적격 _kcc 안산2단계_제2회기성내역서(1차+2차공사)_병천하수 견적060412" xfId="1009" xr:uid="{00000000-0005-0000-0000-000089020000}"/>
    <cellStyle name="_인원계획표 _적격 _kcc 안산2단계_제2회기성내역서(1차+2차공사)_산북하수견적서" xfId="1010" xr:uid="{00000000-0005-0000-0000-00008A020000}"/>
    <cellStyle name="_인원계획표 _적격 _kcc 안산2단계_제2회기성내역서(1차+2차공사)_제7회기성내역서(1차+2차공사)~ing" xfId="1011" xr:uid="{00000000-0005-0000-0000-00008B020000}"/>
    <cellStyle name="_인원계획표 _적격 _kcc 안산2단계_제2회기성내역서(1차+2차공사)_제7회기성내역서(1차+2차공사)~ing_병천하수 견적060412" xfId="1012" xr:uid="{00000000-0005-0000-0000-00008C020000}"/>
    <cellStyle name="_인원계획표 _적격 _kcc 안산2단계_제2회기성내역서(1차+2차공사)_제7회기성내역서(1차+2차공사)~ing_산북하수견적서" xfId="1013" xr:uid="{00000000-0005-0000-0000-00008D020000}"/>
    <cellStyle name="_인원계획표 _적격 _kcc 안산2단계_제2회기성내역서(1차+2차공사)_제7회기성내역서(1차+2차공사)~ing_통일하수내역서" xfId="1014" xr:uid="{00000000-0005-0000-0000-00008E020000}"/>
    <cellStyle name="_인원계획표 _적격 _kcc 안산2단계_제2회기성내역서(1차+2차공사)_통일하수내역서" xfId="1015" xr:uid="{00000000-0005-0000-0000-00008F020000}"/>
    <cellStyle name="_인원계획표 _적격 _kcc 안산2단계_통일하수내역서" xfId="1016" xr:uid="{00000000-0005-0000-0000-000090020000}"/>
    <cellStyle name="_인원계획표 _적격 _kcc 합덕 신례원 1" xfId="1017" xr:uid="{00000000-0005-0000-0000-000091020000}"/>
    <cellStyle name="_인원계획표 _적격 _kcc 합덕 신례원 1_병천하수 견적060412" xfId="1018" xr:uid="{00000000-0005-0000-0000-000092020000}"/>
    <cellStyle name="_인원계획표 _적격 _kcc 합덕 신례원 1_사본 - 기성내역서(대경엔텍)" xfId="1019" xr:uid="{00000000-0005-0000-0000-000093020000}"/>
    <cellStyle name="_인원계획표 _적격 _kcc 합덕 신례원 1_사본 - 기성내역서(대경엔텍)_병천하수 견적060412" xfId="1020" xr:uid="{00000000-0005-0000-0000-000094020000}"/>
    <cellStyle name="_인원계획표 _적격 _kcc 합덕 신례원 1_사본 - 기성내역서(대경엔텍)_산북하수견적서" xfId="1021" xr:uid="{00000000-0005-0000-0000-000095020000}"/>
    <cellStyle name="_인원계획표 _적격 _kcc 합덕 신례원 1_사본 - 기성내역서(대경엔텍)_통일하수내역서" xfId="1022" xr:uid="{00000000-0005-0000-0000-000096020000}"/>
    <cellStyle name="_인원계획표 _적격 _kcc 합덕 신례원 1_산북하수견적서" xfId="1023" xr:uid="{00000000-0005-0000-0000-000097020000}"/>
    <cellStyle name="_인원계획표 _적격 _kcc 합덕 신례원 1_제1회설계변경내역서(11.15~)update" xfId="1024" xr:uid="{00000000-0005-0000-0000-000098020000}"/>
    <cellStyle name="_인원계획표 _적격 _kcc 합덕 신례원 1_제2회기성내역서(1차+2차공사)" xfId="1025" xr:uid="{00000000-0005-0000-0000-000099020000}"/>
    <cellStyle name="_인원계획표 _적격 _kcc 합덕 신례원 1_제2회기성내역서(1차+2차공사)_병천하수 견적060412" xfId="1026" xr:uid="{00000000-0005-0000-0000-00009A020000}"/>
    <cellStyle name="_인원계획표 _적격 _kcc 합덕 신례원 1_제2회기성내역서(1차+2차공사)_산북하수견적서" xfId="1027" xr:uid="{00000000-0005-0000-0000-00009B020000}"/>
    <cellStyle name="_인원계획표 _적격 _kcc 합덕 신례원 1_제2회기성내역서(1차+2차공사)_제7회기성내역서(1차+2차공사)~ing" xfId="1028" xr:uid="{00000000-0005-0000-0000-00009C020000}"/>
    <cellStyle name="_인원계획표 _적격 _kcc 합덕 신례원 1_제2회기성내역서(1차+2차공사)_제7회기성내역서(1차+2차공사)~ing_병천하수 견적060412" xfId="1029" xr:uid="{00000000-0005-0000-0000-00009D020000}"/>
    <cellStyle name="_인원계획표 _적격 _kcc 합덕 신례원 1_제2회기성내역서(1차+2차공사)_제7회기성내역서(1차+2차공사)~ing_산북하수견적서" xfId="1030" xr:uid="{00000000-0005-0000-0000-00009E020000}"/>
    <cellStyle name="_인원계획표 _적격 _kcc 합덕 신례원 1_제2회기성내역서(1차+2차공사)_제7회기성내역서(1차+2차공사)~ing_통일하수내역서" xfId="1031" xr:uid="{00000000-0005-0000-0000-00009F020000}"/>
    <cellStyle name="_인원계획표 _적격 _kcc 합덕 신례원 1_제2회기성내역서(1차+2차공사)_통일하수내역서" xfId="1032" xr:uid="{00000000-0005-0000-0000-0000A0020000}"/>
    <cellStyle name="_인원계획표 _적격 _kcc 합덕 신례원 1_통일하수내역서" xfId="1033" xr:uid="{00000000-0005-0000-0000-0000A1020000}"/>
    <cellStyle name="_인원계획표 _적격 _kn 구룡포~대보간 1" xfId="1034" xr:uid="{00000000-0005-0000-0000-0000A2020000}"/>
    <cellStyle name="_인원계획표 _적격 _kn 구룡포~대보간 1_병천하수 견적060412" xfId="1035" xr:uid="{00000000-0005-0000-0000-0000A3020000}"/>
    <cellStyle name="_인원계획표 _적격 _kn 구룡포~대보간 1_사본 - 기성내역서(대경엔텍)" xfId="1036" xr:uid="{00000000-0005-0000-0000-0000A4020000}"/>
    <cellStyle name="_인원계획표 _적격 _kn 구룡포~대보간 1_사본 - 기성내역서(대경엔텍)_병천하수 견적060412" xfId="1037" xr:uid="{00000000-0005-0000-0000-0000A5020000}"/>
    <cellStyle name="_인원계획표 _적격 _kn 구룡포~대보간 1_사본 - 기성내역서(대경엔텍)_산북하수견적서" xfId="1038" xr:uid="{00000000-0005-0000-0000-0000A6020000}"/>
    <cellStyle name="_인원계획표 _적격 _kn 구룡포~대보간 1_사본 - 기성내역서(대경엔텍)_통일하수내역서" xfId="1039" xr:uid="{00000000-0005-0000-0000-0000A7020000}"/>
    <cellStyle name="_인원계획표 _적격 _kn 구룡포~대보간 1_산북하수견적서" xfId="1040" xr:uid="{00000000-0005-0000-0000-0000A8020000}"/>
    <cellStyle name="_인원계획표 _적격 _kn 구룡포~대보간 1_제1회설계변경내역서(11.15~)update" xfId="1041" xr:uid="{00000000-0005-0000-0000-0000A9020000}"/>
    <cellStyle name="_인원계획표 _적격 _kn 구룡포~대보간 1_제2회기성내역서(1차+2차공사)" xfId="1042" xr:uid="{00000000-0005-0000-0000-0000AA020000}"/>
    <cellStyle name="_인원계획표 _적격 _kn 구룡포~대보간 1_제2회기성내역서(1차+2차공사)_병천하수 견적060412" xfId="1043" xr:uid="{00000000-0005-0000-0000-0000AB020000}"/>
    <cellStyle name="_인원계획표 _적격 _kn 구룡포~대보간 1_제2회기성내역서(1차+2차공사)_산북하수견적서" xfId="1044" xr:uid="{00000000-0005-0000-0000-0000AC020000}"/>
    <cellStyle name="_인원계획표 _적격 _kn 구룡포~대보간 1_제2회기성내역서(1차+2차공사)_제7회기성내역서(1차+2차공사)~ing" xfId="1045" xr:uid="{00000000-0005-0000-0000-0000AD020000}"/>
    <cellStyle name="_인원계획표 _적격 _kn 구룡포~대보간 1_제2회기성내역서(1차+2차공사)_제7회기성내역서(1차+2차공사)~ing_병천하수 견적060412" xfId="1046" xr:uid="{00000000-0005-0000-0000-0000AE020000}"/>
    <cellStyle name="_인원계획표 _적격 _kn 구룡포~대보간 1_제2회기성내역서(1차+2차공사)_제7회기성내역서(1차+2차공사)~ing_산북하수견적서" xfId="1047" xr:uid="{00000000-0005-0000-0000-0000AF020000}"/>
    <cellStyle name="_인원계획표 _적격 _kn 구룡포~대보간 1_제2회기성내역서(1차+2차공사)_제7회기성내역서(1차+2차공사)~ing_통일하수내역서" xfId="1048" xr:uid="{00000000-0005-0000-0000-0000B0020000}"/>
    <cellStyle name="_인원계획표 _적격 _kn 구룡포~대보간 1_제2회기성내역서(1차+2차공사)_통일하수내역서" xfId="1049" xr:uid="{00000000-0005-0000-0000-0000B1020000}"/>
    <cellStyle name="_인원계획표 _적격 _kn 구룡포~대보간 1_통일하수내역서" xfId="1050" xr:uid="{00000000-0005-0000-0000-0000B2020000}"/>
    <cellStyle name="_인원계획표 _적격 _ss 굴포천" xfId="1051" xr:uid="{00000000-0005-0000-0000-0000B3020000}"/>
    <cellStyle name="_인원계획표 _적격 _ss 굴포천_병천하수 견적060412" xfId="1052" xr:uid="{00000000-0005-0000-0000-0000B4020000}"/>
    <cellStyle name="_인원계획표 _적격 _ss 굴포천_사본 - 기성내역서(대경엔텍)" xfId="1053" xr:uid="{00000000-0005-0000-0000-0000B5020000}"/>
    <cellStyle name="_인원계획표 _적격 _ss 굴포천_사본 - 기성내역서(대경엔텍)_병천하수 견적060412" xfId="1054" xr:uid="{00000000-0005-0000-0000-0000B6020000}"/>
    <cellStyle name="_인원계획표 _적격 _ss 굴포천_사본 - 기성내역서(대경엔텍)_산북하수견적서" xfId="1055" xr:uid="{00000000-0005-0000-0000-0000B7020000}"/>
    <cellStyle name="_인원계획표 _적격 _ss 굴포천_사본 - 기성내역서(대경엔텍)_통일하수내역서" xfId="1056" xr:uid="{00000000-0005-0000-0000-0000B8020000}"/>
    <cellStyle name="_인원계획표 _적격 _ss 굴포천_산북하수견적서" xfId="1057" xr:uid="{00000000-0005-0000-0000-0000B9020000}"/>
    <cellStyle name="_인원계획표 _적격 _ss 굴포천_제1회설계변경내역서(11.15~)update" xfId="1058" xr:uid="{00000000-0005-0000-0000-0000BA020000}"/>
    <cellStyle name="_인원계획표 _적격 _ss 굴포천_제2회기성내역서(1차+2차공사)" xfId="1059" xr:uid="{00000000-0005-0000-0000-0000BB020000}"/>
    <cellStyle name="_인원계획표 _적격 _ss 굴포천_제2회기성내역서(1차+2차공사)_병천하수 견적060412" xfId="1060" xr:uid="{00000000-0005-0000-0000-0000BC020000}"/>
    <cellStyle name="_인원계획표 _적격 _ss 굴포천_제2회기성내역서(1차+2차공사)_산북하수견적서" xfId="1061" xr:uid="{00000000-0005-0000-0000-0000BD020000}"/>
    <cellStyle name="_인원계획표 _적격 _ss 굴포천_제2회기성내역서(1차+2차공사)_제7회기성내역서(1차+2차공사)~ing" xfId="1062" xr:uid="{00000000-0005-0000-0000-0000BE020000}"/>
    <cellStyle name="_인원계획표 _적격 _ss 굴포천_제2회기성내역서(1차+2차공사)_제7회기성내역서(1차+2차공사)~ing_병천하수 견적060412" xfId="1063" xr:uid="{00000000-0005-0000-0000-0000BF020000}"/>
    <cellStyle name="_인원계획표 _적격 _ss 굴포천_제2회기성내역서(1차+2차공사)_제7회기성내역서(1차+2차공사)~ing_산북하수견적서" xfId="1064" xr:uid="{00000000-0005-0000-0000-0000C0020000}"/>
    <cellStyle name="_인원계획표 _적격 _ss 굴포천_제2회기성내역서(1차+2차공사)_제7회기성내역서(1차+2차공사)~ing_통일하수내역서" xfId="1065" xr:uid="{00000000-0005-0000-0000-0000C1020000}"/>
    <cellStyle name="_인원계획표 _적격 _ss 굴포천_제2회기성내역서(1차+2차공사)_통일하수내역서" xfId="1066" xr:uid="{00000000-0005-0000-0000-0000C2020000}"/>
    <cellStyle name="_인원계획표 _적격 _ss 굴포천_통일하수내역서" xfId="1067" xr:uid="{00000000-0005-0000-0000-0000C3020000}"/>
    <cellStyle name="_인원계획표 _적격 _병천하수 견적060412" xfId="1068" xr:uid="{00000000-0005-0000-0000-0000C4020000}"/>
    <cellStyle name="_인원계획표 _적격 _사본 - 기성내역서(대경엔텍)" xfId="1069" xr:uid="{00000000-0005-0000-0000-0000C5020000}"/>
    <cellStyle name="_인원계획표 _적격 _사본 - 기성내역서(대경엔텍)_병천하수 견적060412" xfId="1070" xr:uid="{00000000-0005-0000-0000-0000C6020000}"/>
    <cellStyle name="_인원계획표 _적격 _사본 - 기성내역서(대경엔텍)_산북하수견적서" xfId="1071" xr:uid="{00000000-0005-0000-0000-0000C7020000}"/>
    <cellStyle name="_인원계획표 _적격 _사본 - 기성내역서(대경엔텍)_통일하수내역서" xfId="1072" xr:uid="{00000000-0005-0000-0000-0000C8020000}"/>
    <cellStyle name="_인원계획표 _적격 _산북하수견적서" xfId="1073" xr:uid="{00000000-0005-0000-0000-0000C9020000}"/>
    <cellStyle name="_인원계획표 _적격 _안동투찰" xfId="1074" xr:uid="{00000000-0005-0000-0000-0000CA020000}"/>
    <cellStyle name="_인원계획표 _적격 _안동투찰_병천하수 견적060412" xfId="1075" xr:uid="{00000000-0005-0000-0000-0000CB020000}"/>
    <cellStyle name="_인원계획표 _적격 _안동투찰_사본 - 기성내역서(대경엔텍)" xfId="1076" xr:uid="{00000000-0005-0000-0000-0000CC020000}"/>
    <cellStyle name="_인원계획표 _적격 _안동투찰_사본 - 기성내역서(대경엔텍)_병천하수 견적060412" xfId="1077" xr:uid="{00000000-0005-0000-0000-0000CD020000}"/>
    <cellStyle name="_인원계획표 _적격 _안동투찰_사본 - 기성내역서(대경엔텍)_산북하수견적서" xfId="1078" xr:uid="{00000000-0005-0000-0000-0000CE020000}"/>
    <cellStyle name="_인원계획표 _적격 _안동투찰_사본 - 기성내역서(대경엔텍)_통일하수내역서" xfId="1079" xr:uid="{00000000-0005-0000-0000-0000CF020000}"/>
    <cellStyle name="_인원계획표 _적격 _안동투찰_산북하수견적서" xfId="1080" xr:uid="{00000000-0005-0000-0000-0000D0020000}"/>
    <cellStyle name="_인원계획표 _적격 _안동투찰_제1회설계변경내역서(11.15~)update" xfId="1081" xr:uid="{00000000-0005-0000-0000-0000D1020000}"/>
    <cellStyle name="_인원계획표 _적격 _안동투찰_제2회기성내역서(1차+2차공사)" xfId="1082" xr:uid="{00000000-0005-0000-0000-0000D2020000}"/>
    <cellStyle name="_인원계획표 _적격 _안동투찰_제2회기성내역서(1차+2차공사)_병천하수 견적060412" xfId="1083" xr:uid="{00000000-0005-0000-0000-0000D3020000}"/>
    <cellStyle name="_인원계획표 _적격 _안동투찰_제2회기성내역서(1차+2차공사)_산북하수견적서" xfId="1084" xr:uid="{00000000-0005-0000-0000-0000D4020000}"/>
    <cellStyle name="_인원계획표 _적격 _안동투찰_제2회기성내역서(1차+2차공사)_제7회기성내역서(1차+2차공사)~ing" xfId="1085" xr:uid="{00000000-0005-0000-0000-0000D5020000}"/>
    <cellStyle name="_인원계획표 _적격 _안동투찰_제2회기성내역서(1차+2차공사)_제7회기성내역서(1차+2차공사)~ing_병천하수 견적060412" xfId="1086" xr:uid="{00000000-0005-0000-0000-0000D6020000}"/>
    <cellStyle name="_인원계획표 _적격 _안동투찰_제2회기성내역서(1차+2차공사)_제7회기성내역서(1차+2차공사)~ing_산북하수견적서" xfId="1087" xr:uid="{00000000-0005-0000-0000-0000D7020000}"/>
    <cellStyle name="_인원계획표 _적격 _안동투찰_제2회기성내역서(1차+2차공사)_제7회기성내역서(1차+2차공사)~ing_통일하수내역서" xfId="1088" xr:uid="{00000000-0005-0000-0000-0000D8020000}"/>
    <cellStyle name="_인원계획표 _적격 _안동투찰_제2회기성내역서(1차+2차공사)_통일하수내역서" xfId="1089" xr:uid="{00000000-0005-0000-0000-0000D9020000}"/>
    <cellStyle name="_인원계획표 _적격 _안동투찰_통일하수내역서" xfId="1090" xr:uid="{00000000-0005-0000-0000-0000DA020000}"/>
    <cellStyle name="_인원계획표 _적격 _제1회설계변경내역서(11.15~)update" xfId="1091" xr:uid="{00000000-0005-0000-0000-0000DB020000}"/>
    <cellStyle name="_인원계획표 _적격 _제2회기성내역서(1차+2차공사)" xfId="1092" xr:uid="{00000000-0005-0000-0000-0000DC020000}"/>
    <cellStyle name="_인원계획표 _적격 _제2회기성내역서(1차+2차공사)_병천하수 견적060412" xfId="1093" xr:uid="{00000000-0005-0000-0000-0000DD020000}"/>
    <cellStyle name="_인원계획표 _적격 _제2회기성내역서(1차+2차공사)_산북하수견적서" xfId="1094" xr:uid="{00000000-0005-0000-0000-0000DE020000}"/>
    <cellStyle name="_인원계획표 _적격 _제2회기성내역서(1차+2차공사)_제7회기성내역서(1차+2차공사)~ing" xfId="1095" xr:uid="{00000000-0005-0000-0000-0000DF020000}"/>
    <cellStyle name="_인원계획표 _적격 _제2회기성내역서(1차+2차공사)_제7회기성내역서(1차+2차공사)~ing_병천하수 견적060412" xfId="1096" xr:uid="{00000000-0005-0000-0000-0000E0020000}"/>
    <cellStyle name="_인원계획표 _적격 _제2회기성내역서(1차+2차공사)_제7회기성내역서(1차+2차공사)~ing_산북하수견적서" xfId="1097" xr:uid="{00000000-0005-0000-0000-0000E1020000}"/>
    <cellStyle name="_인원계획표 _적격 _제2회기성내역서(1차+2차공사)_제7회기성내역서(1차+2차공사)~ing_통일하수내역서" xfId="1098" xr:uid="{00000000-0005-0000-0000-0000E2020000}"/>
    <cellStyle name="_인원계획표 _적격 _제2회기성내역서(1차+2차공사)_통일하수내역서" xfId="1099" xr:uid="{00000000-0005-0000-0000-0000E3020000}"/>
    <cellStyle name="_인원계획표 _적격 _통리투찰" xfId="1100" xr:uid="{00000000-0005-0000-0000-0000E4020000}"/>
    <cellStyle name="_인원계획표 _적격 _통리투찰_병천하수 견적060412" xfId="1101" xr:uid="{00000000-0005-0000-0000-0000E5020000}"/>
    <cellStyle name="_인원계획표 _적격 _통리투찰_사본 - 기성내역서(대경엔텍)" xfId="1102" xr:uid="{00000000-0005-0000-0000-0000E6020000}"/>
    <cellStyle name="_인원계획표 _적격 _통리투찰_사본 - 기성내역서(대경엔텍)_병천하수 견적060412" xfId="1103" xr:uid="{00000000-0005-0000-0000-0000E7020000}"/>
    <cellStyle name="_인원계획표 _적격 _통리투찰_사본 - 기성내역서(대경엔텍)_산북하수견적서" xfId="1104" xr:uid="{00000000-0005-0000-0000-0000E8020000}"/>
    <cellStyle name="_인원계획표 _적격 _통리투찰_사본 - 기성내역서(대경엔텍)_통일하수내역서" xfId="1105" xr:uid="{00000000-0005-0000-0000-0000E9020000}"/>
    <cellStyle name="_인원계획표 _적격 _통리투찰_산북하수견적서" xfId="1106" xr:uid="{00000000-0005-0000-0000-0000EA020000}"/>
    <cellStyle name="_인원계획표 _적격 _통리투찰_제1회설계변경내역서(11.15~)update" xfId="1107" xr:uid="{00000000-0005-0000-0000-0000EB020000}"/>
    <cellStyle name="_인원계획표 _적격 _통리투찰_제2회기성내역서(1차+2차공사)" xfId="1108" xr:uid="{00000000-0005-0000-0000-0000EC020000}"/>
    <cellStyle name="_인원계획표 _적격 _통리투찰_제2회기성내역서(1차+2차공사)_병천하수 견적060412" xfId="1109" xr:uid="{00000000-0005-0000-0000-0000ED020000}"/>
    <cellStyle name="_인원계획표 _적격 _통리투찰_제2회기성내역서(1차+2차공사)_산북하수견적서" xfId="1110" xr:uid="{00000000-0005-0000-0000-0000EE020000}"/>
    <cellStyle name="_인원계획표 _적격 _통리투찰_제2회기성내역서(1차+2차공사)_제7회기성내역서(1차+2차공사)~ing" xfId="1111" xr:uid="{00000000-0005-0000-0000-0000EF020000}"/>
    <cellStyle name="_인원계획표 _적격 _통리투찰_제2회기성내역서(1차+2차공사)_제7회기성내역서(1차+2차공사)~ing_병천하수 견적060412" xfId="1112" xr:uid="{00000000-0005-0000-0000-0000F0020000}"/>
    <cellStyle name="_인원계획표 _적격 _통리투찰_제2회기성내역서(1차+2차공사)_제7회기성내역서(1차+2차공사)~ing_산북하수견적서" xfId="1113" xr:uid="{00000000-0005-0000-0000-0000F1020000}"/>
    <cellStyle name="_인원계획표 _적격 _통리투찰_제2회기성내역서(1차+2차공사)_제7회기성내역서(1차+2차공사)~ing_통일하수내역서" xfId="1114" xr:uid="{00000000-0005-0000-0000-0000F2020000}"/>
    <cellStyle name="_인원계획표 _적격 _통리투찰_제2회기성내역서(1차+2차공사)_통일하수내역서" xfId="1115" xr:uid="{00000000-0005-0000-0000-0000F3020000}"/>
    <cellStyle name="_인원계획표 _적격 _통리투찰_통일하수내역서" xfId="1116" xr:uid="{00000000-0005-0000-0000-0000F4020000}"/>
    <cellStyle name="_인원계획표 _적격 _통일하수내역서" xfId="1117" xr:uid="{00000000-0005-0000-0000-0000F5020000}"/>
    <cellStyle name="_인원계획표 _제1회설계변경내역서(11.15~)update" xfId="1118" xr:uid="{00000000-0005-0000-0000-0000F6020000}"/>
    <cellStyle name="_인원계획표 _제2회기성내역서(1차+2차공사)" xfId="1119" xr:uid="{00000000-0005-0000-0000-0000F7020000}"/>
    <cellStyle name="_인원계획표 _제2회기성내역서(1차+2차공사)_병천하수 견적060412" xfId="1120" xr:uid="{00000000-0005-0000-0000-0000F8020000}"/>
    <cellStyle name="_인원계획표 _제2회기성내역서(1차+2차공사)_산북하수견적서" xfId="1121" xr:uid="{00000000-0005-0000-0000-0000F9020000}"/>
    <cellStyle name="_인원계획표 _제2회기성내역서(1차+2차공사)_제7회기성내역서(1차+2차공사)~ing" xfId="1122" xr:uid="{00000000-0005-0000-0000-0000FA020000}"/>
    <cellStyle name="_인원계획표 _제2회기성내역서(1차+2차공사)_제7회기성내역서(1차+2차공사)~ing_병천하수 견적060412" xfId="1123" xr:uid="{00000000-0005-0000-0000-0000FB020000}"/>
    <cellStyle name="_인원계획표 _제2회기성내역서(1차+2차공사)_제7회기성내역서(1차+2차공사)~ing_산북하수견적서" xfId="1124" xr:uid="{00000000-0005-0000-0000-0000FC020000}"/>
    <cellStyle name="_인원계획표 _제2회기성내역서(1차+2차공사)_제7회기성내역서(1차+2차공사)~ing_통일하수내역서" xfId="1125" xr:uid="{00000000-0005-0000-0000-0000FD020000}"/>
    <cellStyle name="_인원계획표 _제2회기성내역서(1차+2차공사)_통일하수내역서" xfId="1126" xr:uid="{00000000-0005-0000-0000-0000FE020000}"/>
    <cellStyle name="_인원계획표 _통리투찰" xfId="1127" xr:uid="{00000000-0005-0000-0000-0000FF020000}"/>
    <cellStyle name="_인원계획표 _통리투찰_병천하수 견적060412" xfId="1128" xr:uid="{00000000-0005-0000-0000-000000030000}"/>
    <cellStyle name="_인원계획표 _통리투찰_사본 - 기성내역서(대경엔텍)" xfId="1129" xr:uid="{00000000-0005-0000-0000-000001030000}"/>
    <cellStyle name="_인원계획표 _통리투찰_사본 - 기성내역서(대경엔텍)_병천하수 견적060412" xfId="1130" xr:uid="{00000000-0005-0000-0000-000002030000}"/>
    <cellStyle name="_인원계획표 _통리투찰_사본 - 기성내역서(대경엔텍)_산북하수견적서" xfId="1131" xr:uid="{00000000-0005-0000-0000-000003030000}"/>
    <cellStyle name="_인원계획표 _통리투찰_사본 - 기성내역서(대경엔텍)_통일하수내역서" xfId="1132" xr:uid="{00000000-0005-0000-0000-000004030000}"/>
    <cellStyle name="_인원계획표 _통리투찰_산북하수견적서" xfId="1133" xr:uid="{00000000-0005-0000-0000-000005030000}"/>
    <cellStyle name="_인원계획표 _통리투찰_제1회설계변경내역서(11.15~)update" xfId="1134" xr:uid="{00000000-0005-0000-0000-000006030000}"/>
    <cellStyle name="_인원계획표 _통리투찰_제2회기성내역서(1차+2차공사)" xfId="1135" xr:uid="{00000000-0005-0000-0000-000007030000}"/>
    <cellStyle name="_인원계획표 _통리투찰_제2회기성내역서(1차+2차공사)_병천하수 견적060412" xfId="1136" xr:uid="{00000000-0005-0000-0000-000008030000}"/>
    <cellStyle name="_인원계획표 _통리투찰_제2회기성내역서(1차+2차공사)_산북하수견적서" xfId="1137" xr:uid="{00000000-0005-0000-0000-000009030000}"/>
    <cellStyle name="_인원계획표 _통리투찰_제2회기성내역서(1차+2차공사)_제7회기성내역서(1차+2차공사)~ing" xfId="1138" xr:uid="{00000000-0005-0000-0000-00000A030000}"/>
    <cellStyle name="_인원계획표 _통리투찰_제2회기성내역서(1차+2차공사)_제7회기성내역서(1차+2차공사)~ing_병천하수 견적060412" xfId="1139" xr:uid="{00000000-0005-0000-0000-00000B030000}"/>
    <cellStyle name="_인원계획표 _통리투찰_제2회기성내역서(1차+2차공사)_제7회기성내역서(1차+2차공사)~ing_산북하수견적서" xfId="1140" xr:uid="{00000000-0005-0000-0000-00000C030000}"/>
    <cellStyle name="_인원계획표 _통리투찰_제2회기성내역서(1차+2차공사)_제7회기성내역서(1차+2차공사)~ing_통일하수내역서" xfId="1141" xr:uid="{00000000-0005-0000-0000-00000D030000}"/>
    <cellStyle name="_인원계획표 _통리투찰_제2회기성내역서(1차+2차공사)_통일하수내역서" xfId="1142" xr:uid="{00000000-0005-0000-0000-00000E030000}"/>
    <cellStyle name="_인원계획표 _통리투찰_통일하수내역서" xfId="1143" xr:uid="{00000000-0005-0000-0000-00000F030000}"/>
    <cellStyle name="_인원계획표 _통일하수내역서" xfId="1144" xr:uid="{00000000-0005-0000-0000-000010030000}"/>
    <cellStyle name="_입찰표지 " xfId="1145" xr:uid="{00000000-0005-0000-0000-000011030000}"/>
    <cellStyle name="_입찰표지 _17공구" xfId="1146" xr:uid="{00000000-0005-0000-0000-000012030000}"/>
    <cellStyle name="_입찰표지 _17공구_병천하수 견적060412" xfId="1147" xr:uid="{00000000-0005-0000-0000-000013030000}"/>
    <cellStyle name="_입찰표지 _17공구_사본 - 기성내역서(대경엔텍)" xfId="1148" xr:uid="{00000000-0005-0000-0000-000014030000}"/>
    <cellStyle name="_입찰표지 _17공구_사본 - 기성내역서(대경엔텍)_병천하수 견적060412" xfId="1149" xr:uid="{00000000-0005-0000-0000-000015030000}"/>
    <cellStyle name="_입찰표지 _17공구_사본 - 기성내역서(대경엔텍)_산북하수견적서" xfId="1150" xr:uid="{00000000-0005-0000-0000-000016030000}"/>
    <cellStyle name="_입찰표지 _17공구_사본 - 기성내역서(대경엔텍)_통일하수내역서" xfId="1151" xr:uid="{00000000-0005-0000-0000-000017030000}"/>
    <cellStyle name="_입찰표지 _17공구_산북하수견적서" xfId="1152" xr:uid="{00000000-0005-0000-0000-000018030000}"/>
    <cellStyle name="_입찰표지 _17공구_제1회설계변경내역서(11.15~)update" xfId="1153" xr:uid="{00000000-0005-0000-0000-000019030000}"/>
    <cellStyle name="_입찰표지 _17공구_제2회기성내역서(1차+2차공사)" xfId="1154" xr:uid="{00000000-0005-0000-0000-00001A030000}"/>
    <cellStyle name="_입찰표지 _17공구_제2회기성내역서(1차+2차공사)_병천하수 견적060412" xfId="1155" xr:uid="{00000000-0005-0000-0000-00001B030000}"/>
    <cellStyle name="_입찰표지 _17공구_제2회기성내역서(1차+2차공사)_산북하수견적서" xfId="1156" xr:uid="{00000000-0005-0000-0000-00001C030000}"/>
    <cellStyle name="_입찰표지 _17공구_제2회기성내역서(1차+2차공사)_제7회기성내역서(1차+2차공사)~ing" xfId="1157" xr:uid="{00000000-0005-0000-0000-00001D030000}"/>
    <cellStyle name="_입찰표지 _17공구_제2회기성내역서(1차+2차공사)_제7회기성내역서(1차+2차공사)~ing_병천하수 견적060412" xfId="1158" xr:uid="{00000000-0005-0000-0000-00001E030000}"/>
    <cellStyle name="_입찰표지 _17공구_제2회기성내역서(1차+2차공사)_제7회기성내역서(1차+2차공사)~ing_산북하수견적서" xfId="1159" xr:uid="{00000000-0005-0000-0000-00001F030000}"/>
    <cellStyle name="_입찰표지 _17공구_제2회기성내역서(1차+2차공사)_제7회기성내역서(1차+2차공사)~ing_통일하수내역서" xfId="1160" xr:uid="{00000000-0005-0000-0000-000020030000}"/>
    <cellStyle name="_입찰표지 _17공구_제2회기성내역서(1차+2차공사)_통일하수내역서" xfId="1161" xr:uid="{00000000-0005-0000-0000-000021030000}"/>
    <cellStyle name="_입찰표지 _17공구_통일하수내역서" xfId="1162" xr:uid="{00000000-0005-0000-0000-000022030000}"/>
    <cellStyle name="_입찰표지 _hs 보령우회" xfId="1163" xr:uid="{00000000-0005-0000-0000-000023030000}"/>
    <cellStyle name="_입찰표지 _hs 보령우회_병천하수 견적060412" xfId="1164" xr:uid="{00000000-0005-0000-0000-000024030000}"/>
    <cellStyle name="_입찰표지 _hs 보령우회_사본 - 기성내역서(대경엔텍)" xfId="1165" xr:uid="{00000000-0005-0000-0000-000025030000}"/>
    <cellStyle name="_입찰표지 _hs 보령우회_사본 - 기성내역서(대경엔텍)_병천하수 견적060412" xfId="1166" xr:uid="{00000000-0005-0000-0000-000026030000}"/>
    <cellStyle name="_입찰표지 _hs 보령우회_사본 - 기성내역서(대경엔텍)_산북하수견적서" xfId="1167" xr:uid="{00000000-0005-0000-0000-000027030000}"/>
    <cellStyle name="_입찰표지 _hs 보령우회_사본 - 기성내역서(대경엔텍)_통일하수내역서" xfId="1168" xr:uid="{00000000-0005-0000-0000-000028030000}"/>
    <cellStyle name="_입찰표지 _hs 보령우회_산북하수견적서" xfId="1169" xr:uid="{00000000-0005-0000-0000-000029030000}"/>
    <cellStyle name="_입찰표지 _hs 보령우회_제1회설계변경내역서(11.15~)update" xfId="1170" xr:uid="{00000000-0005-0000-0000-00002A030000}"/>
    <cellStyle name="_입찰표지 _hs 보령우회_제2회기성내역서(1차+2차공사)" xfId="1171" xr:uid="{00000000-0005-0000-0000-00002B030000}"/>
    <cellStyle name="_입찰표지 _hs 보령우회_제2회기성내역서(1차+2차공사)_병천하수 견적060412" xfId="1172" xr:uid="{00000000-0005-0000-0000-00002C030000}"/>
    <cellStyle name="_입찰표지 _hs 보령우회_제2회기성내역서(1차+2차공사)_산북하수견적서" xfId="1173" xr:uid="{00000000-0005-0000-0000-00002D030000}"/>
    <cellStyle name="_입찰표지 _hs 보령우회_제2회기성내역서(1차+2차공사)_제7회기성내역서(1차+2차공사)~ing" xfId="1174" xr:uid="{00000000-0005-0000-0000-00002E030000}"/>
    <cellStyle name="_입찰표지 _hs 보령우회_제2회기성내역서(1차+2차공사)_제7회기성내역서(1차+2차공사)~ing_병천하수 견적060412" xfId="1175" xr:uid="{00000000-0005-0000-0000-00002F030000}"/>
    <cellStyle name="_입찰표지 _hs 보령우회_제2회기성내역서(1차+2차공사)_제7회기성내역서(1차+2차공사)~ing_산북하수견적서" xfId="1176" xr:uid="{00000000-0005-0000-0000-000030030000}"/>
    <cellStyle name="_입찰표지 _hs 보령우회_제2회기성내역서(1차+2차공사)_제7회기성내역서(1차+2차공사)~ing_통일하수내역서" xfId="1177" xr:uid="{00000000-0005-0000-0000-000031030000}"/>
    <cellStyle name="_입찰표지 _hs 보령우회_제2회기성내역서(1차+2차공사)_통일하수내역서" xfId="1178" xr:uid="{00000000-0005-0000-0000-000032030000}"/>
    <cellStyle name="_입찰표지 _hs 보령우회_통일하수내역서" xfId="1179" xr:uid="{00000000-0005-0000-0000-000033030000}"/>
    <cellStyle name="_입찰표지 _hs 중앙선 8(선산토건)" xfId="1180" xr:uid="{00000000-0005-0000-0000-000034030000}"/>
    <cellStyle name="_입찰표지 _hs 중앙선 8(선산토건)_병천하수 견적060412" xfId="1181" xr:uid="{00000000-0005-0000-0000-000035030000}"/>
    <cellStyle name="_입찰표지 _hs 중앙선 8(선산토건)_사본 - 기성내역서(대경엔텍)" xfId="1182" xr:uid="{00000000-0005-0000-0000-000036030000}"/>
    <cellStyle name="_입찰표지 _hs 중앙선 8(선산토건)_사본 - 기성내역서(대경엔텍)_병천하수 견적060412" xfId="1183" xr:uid="{00000000-0005-0000-0000-000037030000}"/>
    <cellStyle name="_입찰표지 _hs 중앙선 8(선산토건)_사본 - 기성내역서(대경엔텍)_산북하수견적서" xfId="1184" xr:uid="{00000000-0005-0000-0000-000038030000}"/>
    <cellStyle name="_입찰표지 _hs 중앙선 8(선산토건)_사본 - 기성내역서(대경엔텍)_통일하수내역서" xfId="1185" xr:uid="{00000000-0005-0000-0000-000039030000}"/>
    <cellStyle name="_입찰표지 _hs 중앙선 8(선산토건)_산북하수견적서" xfId="1186" xr:uid="{00000000-0005-0000-0000-00003A030000}"/>
    <cellStyle name="_입찰표지 _hs 중앙선 8(선산토건)_제1회설계변경내역서(11.15~)update" xfId="1187" xr:uid="{00000000-0005-0000-0000-00003B030000}"/>
    <cellStyle name="_입찰표지 _hs 중앙선 8(선산토건)_제2회기성내역서(1차+2차공사)" xfId="1188" xr:uid="{00000000-0005-0000-0000-00003C030000}"/>
    <cellStyle name="_입찰표지 _hs 중앙선 8(선산토건)_제2회기성내역서(1차+2차공사)_병천하수 견적060412" xfId="1189" xr:uid="{00000000-0005-0000-0000-00003D030000}"/>
    <cellStyle name="_입찰표지 _hs 중앙선 8(선산토건)_제2회기성내역서(1차+2차공사)_산북하수견적서" xfId="1190" xr:uid="{00000000-0005-0000-0000-00003E030000}"/>
    <cellStyle name="_입찰표지 _hs 중앙선 8(선산토건)_제2회기성내역서(1차+2차공사)_제7회기성내역서(1차+2차공사)~ing" xfId="1191" xr:uid="{00000000-0005-0000-0000-00003F030000}"/>
    <cellStyle name="_입찰표지 _hs 중앙선 8(선산토건)_제2회기성내역서(1차+2차공사)_제7회기성내역서(1차+2차공사)~ing_병천하수 견적060412" xfId="1192" xr:uid="{00000000-0005-0000-0000-000040030000}"/>
    <cellStyle name="_입찰표지 _hs 중앙선 8(선산토건)_제2회기성내역서(1차+2차공사)_제7회기성내역서(1차+2차공사)~ing_산북하수견적서" xfId="1193" xr:uid="{00000000-0005-0000-0000-000041030000}"/>
    <cellStyle name="_입찰표지 _hs 중앙선 8(선산토건)_제2회기성내역서(1차+2차공사)_제7회기성내역서(1차+2차공사)~ing_통일하수내역서" xfId="1194" xr:uid="{00000000-0005-0000-0000-000042030000}"/>
    <cellStyle name="_입찰표지 _hs 중앙선 8(선산토건)_제2회기성내역서(1차+2차공사)_통일하수내역서" xfId="1195" xr:uid="{00000000-0005-0000-0000-000043030000}"/>
    <cellStyle name="_입찰표지 _hs 중앙선 8(선산토건)_통일하수내역서" xfId="1196" xr:uid="{00000000-0005-0000-0000-000044030000}"/>
    <cellStyle name="_입찰표지 _kcc 안산2단계" xfId="1197" xr:uid="{00000000-0005-0000-0000-000045030000}"/>
    <cellStyle name="_입찰표지 _kcc 안산2단계_병천하수 견적060412" xfId="1198" xr:uid="{00000000-0005-0000-0000-000046030000}"/>
    <cellStyle name="_입찰표지 _kcc 안산2단계_사본 - 기성내역서(대경엔텍)" xfId="1199" xr:uid="{00000000-0005-0000-0000-000047030000}"/>
    <cellStyle name="_입찰표지 _kcc 안산2단계_사본 - 기성내역서(대경엔텍)_병천하수 견적060412" xfId="1200" xr:uid="{00000000-0005-0000-0000-000048030000}"/>
    <cellStyle name="_입찰표지 _kcc 안산2단계_사본 - 기성내역서(대경엔텍)_산북하수견적서" xfId="1201" xr:uid="{00000000-0005-0000-0000-000049030000}"/>
    <cellStyle name="_입찰표지 _kcc 안산2단계_사본 - 기성내역서(대경엔텍)_통일하수내역서" xfId="1202" xr:uid="{00000000-0005-0000-0000-00004A030000}"/>
    <cellStyle name="_입찰표지 _kcc 안산2단계_산북하수견적서" xfId="1203" xr:uid="{00000000-0005-0000-0000-00004B030000}"/>
    <cellStyle name="_입찰표지 _kcc 안산2단계_제1회설계변경내역서(11.15~)update" xfId="1204" xr:uid="{00000000-0005-0000-0000-00004C030000}"/>
    <cellStyle name="_입찰표지 _kcc 안산2단계_제2회기성내역서(1차+2차공사)" xfId="1205" xr:uid="{00000000-0005-0000-0000-00004D030000}"/>
    <cellStyle name="_입찰표지 _kcc 안산2단계_제2회기성내역서(1차+2차공사)_병천하수 견적060412" xfId="1206" xr:uid="{00000000-0005-0000-0000-00004E030000}"/>
    <cellStyle name="_입찰표지 _kcc 안산2단계_제2회기성내역서(1차+2차공사)_산북하수견적서" xfId="1207" xr:uid="{00000000-0005-0000-0000-00004F030000}"/>
    <cellStyle name="_입찰표지 _kcc 안산2단계_제2회기성내역서(1차+2차공사)_제7회기성내역서(1차+2차공사)~ing" xfId="1208" xr:uid="{00000000-0005-0000-0000-000050030000}"/>
    <cellStyle name="_입찰표지 _kcc 안산2단계_제2회기성내역서(1차+2차공사)_제7회기성내역서(1차+2차공사)~ing_병천하수 견적060412" xfId="1209" xr:uid="{00000000-0005-0000-0000-000051030000}"/>
    <cellStyle name="_입찰표지 _kcc 안산2단계_제2회기성내역서(1차+2차공사)_제7회기성내역서(1차+2차공사)~ing_산북하수견적서" xfId="1210" xr:uid="{00000000-0005-0000-0000-000052030000}"/>
    <cellStyle name="_입찰표지 _kcc 안산2단계_제2회기성내역서(1차+2차공사)_제7회기성내역서(1차+2차공사)~ing_통일하수내역서" xfId="1211" xr:uid="{00000000-0005-0000-0000-000053030000}"/>
    <cellStyle name="_입찰표지 _kcc 안산2단계_제2회기성내역서(1차+2차공사)_통일하수내역서" xfId="1212" xr:uid="{00000000-0005-0000-0000-000054030000}"/>
    <cellStyle name="_입찰표지 _kcc 안산2단계_통일하수내역서" xfId="1213" xr:uid="{00000000-0005-0000-0000-000055030000}"/>
    <cellStyle name="_입찰표지 _kcc 합덕 신례원 1" xfId="1214" xr:uid="{00000000-0005-0000-0000-000056030000}"/>
    <cellStyle name="_입찰표지 _kcc 합덕 신례원 1_병천하수 견적060412" xfId="1215" xr:uid="{00000000-0005-0000-0000-000057030000}"/>
    <cellStyle name="_입찰표지 _kcc 합덕 신례원 1_사본 - 기성내역서(대경엔텍)" xfId="1216" xr:uid="{00000000-0005-0000-0000-000058030000}"/>
    <cellStyle name="_입찰표지 _kcc 합덕 신례원 1_사본 - 기성내역서(대경엔텍)_병천하수 견적060412" xfId="1217" xr:uid="{00000000-0005-0000-0000-000059030000}"/>
    <cellStyle name="_입찰표지 _kcc 합덕 신례원 1_사본 - 기성내역서(대경엔텍)_산북하수견적서" xfId="1218" xr:uid="{00000000-0005-0000-0000-00005A030000}"/>
    <cellStyle name="_입찰표지 _kcc 합덕 신례원 1_사본 - 기성내역서(대경엔텍)_통일하수내역서" xfId="1219" xr:uid="{00000000-0005-0000-0000-00005B030000}"/>
    <cellStyle name="_입찰표지 _kcc 합덕 신례원 1_산북하수견적서" xfId="1220" xr:uid="{00000000-0005-0000-0000-00005C030000}"/>
    <cellStyle name="_입찰표지 _kcc 합덕 신례원 1_제1회설계변경내역서(11.15~)update" xfId="1221" xr:uid="{00000000-0005-0000-0000-00005D030000}"/>
    <cellStyle name="_입찰표지 _kcc 합덕 신례원 1_제2회기성내역서(1차+2차공사)" xfId="1222" xr:uid="{00000000-0005-0000-0000-00005E030000}"/>
    <cellStyle name="_입찰표지 _kcc 합덕 신례원 1_제2회기성내역서(1차+2차공사)_병천하수 견적060412" xfId="1223" xr:uid="{00000000-0005-0000-0000-00005F030000}"/>
    <cellStyle name="_입찰표지 _kcc 합덕 신례원 1_제2회기성내역서(1차+2차공사)_산북하수견적서" xfId="1224" xr:uid="{00000000-0005-0000-0000-000060030000}"/>
    <cellStyle name="_입찰표지 _kcc 합덕 신례원 1_제2회기성내역서(1차+2차공사)_제7회기성내역서(1차+2차공사)~ing" xfId="1225" xr:uid="{00000000-0005-0000-0000-000061030000}"/>
    <cellStyle name="_입찰표지 _kcc 합덕 신례원 1_제2회기성내역서(1차+2차공사)_제7회기성내역서(1차+2차공사)~ing_병천하수 견적060412" xfId="1226" xr:uid="{00000000-0005-0000-0000-000062030000}"/>
    <cellStyle name="_입찰표지 _kcc 합덕 신례원 1_제2회기성내역서(1차+2차공사)_제7회기성내역서(1차+2차공사)~ing_산북하수견적서" xfId="1227" xr:uid="{00000000-0005-0000-0000-000063030000}"/>
    <cellStyle name="_입찰표지 _kcc 합덕 신례원 1_제2회기성내역서(1차+2차공사)_제7회기성내역서(1차+2차공사)~ing_통일하수내역서" xfId="1228" xr:uid="{00000000-0005-0000-0000-000064030000}"/>
    <cellStyle name="_입찰표지 _kcc 합덕 신례원 1_제2회기성내역서(1차+2차공사)_통일하수내역서" xfId="1229" xr:uid="{00000000-0005-0000-0000-000065030000}"/>
    <cellStyle name="_입찰표지 _kcc 합덕 신례원 1_통일하수내역서" xfId="1230" xr:uid="{00000000-0005-0000-0000-000066030000}"/>
    <cellStyle name="_입찰표지 _kn 구룡포~대보간 1" xfId="1231" xr:uid="{00000000-0005-0000-0000-000067030000}"/>
    <cellStyle name="_입찰표지 _kn 구룡포~대보간 1_병천하수 견적060412" xfId="1232" xr:uid="{00000000-0005-0000-0000-000068030000}"/>
    <cellStyle name="_입찰표지 _kn 구룡포~대보간 1_사본 - 기성내역서(대경엔텍)" xfId="1233" xr:uid="{00000000-0005-0000-0000-000069030000}"/>
    <cellStyle name="_입찰표지 _kn 구룡포~대보간 1_사본 - 기성내역서(대경엔텍)_병천하수 견적060412" xfId="1234" xr:uid="{00000000-0005-0000-0000-00006A030000}"/>
    <cellStyle name="_입찰표지 _kn 구룡포~대보간 1_사본 - 기성내역서(대경엔텍)_산북하수견적서" xfId="1235" xr:uid="{00000000-0005-0000-0000-00006B030000}"/>
    <cellStyle name="_입찰표지 _kn 구룡포~대보간 1_사본 - 기성내역서(대경엔텍)_통일하수내역서" xfId="1236" xr:uid="{00000000-0005-0000-0000-00006C030000}"/>
    <cellStyle name="_입찰표지 _kn 구룡포~대보간 1_산북하수견적서" xfId="1237" xr:uid="{00000000-0005-0000-0000-00006D030000}"/>
    <cellStyle name="_입찰표지 _kn 구룡포~대보간 1_제1회설계변경내역서(11.15~)update" xfId="1238" xr:uid="{00000000-0005-0000-0000-00006E030000}"/>
    <cellStyle name="_입찰표지 _kn 구룡포~대보간 1_제2회기성내역서(1차+2차공사)" xfId="1239" xr:uid="{00000000-0005-0000-0000-00006F030000}"/>
    <cellStyle name="_입찰표지 _kn 구룡포~대보간 1_제2회기성내역서(1차+2차공사)_병천하수 견적060412" xfId="1240" xr:uid="{00000000-0005-0000-0000-000070030000}"/>
    <cellStyle name="_입찰표지 _kn 구룡포~대보간 1_제2회기성내역서(1차+2차공사)_산북하수견적서" xfId="1241" xr:uid="{00000000-0005-0000-0000-000071030000}"/>
    <cellStyle name="_입찰표지 _kn 구룡포~대보간 1_제2회기성내역서(1차+2차공사)_제7회기성내역서(1차+2차공사)~ing" xfId="1242" xr:uid="{00000000-0005-0000-0000-000072030000}"/>
    <cellStyle name="_입찰표지 _kn 구룡포~대보간 1_제2회기성내역서(1차+2차공사)_제7회기성내역서(1차+2차공사)~ing_병천하수 견적060412" xfId="1243" xr:uid="{00000000-0005-0000-0000-000073030000}"/>
    <cellStyle name="_입찰표지 _kn 구룡포~대보간 1_제2회기성내역서(1차+2차공사)_제7회기성내역서(1차+2차공사)~ing_산북하수견적서" xfId="1244" xr:uid="{00000000-0005-0000-0000-000074030000}"/>
    <cellStyle name="_입찰표지 _kn 구룡포~대보간 1_제2회기성내역서(1차+2차공사)_제7회기성내역서(1차+2차공사)~ing_통일하수내역서" xfId="1245" xr:uid="{00000000-0005-0000-0000-000075030000}"/>
    <cellStyle name="_입찰표지 _kn 구룡포~대보간 1_제2회기성내역서(1차+2차공사)_통일하수내역서" xfId="1246" xr:uid="{00000000-0005-0000-0000-000076030000}"/>
    <cellStyle name="_입찰표지 _kn 구룡포~대보간 1_통일하수내역서" xfId="1247" xr:uid="{00000000-0005-0000-0000-000077030000}"/>
    <cellStyle name="_입찰표지 _ss 굴포천" xfId="1248" xr:uid="{00000000-0005-0000-0000-000078030000}"/>
    <cellStyle name="_입찰표지 _ss 굴포천_병천하수 견적060412" xfId="1249" xr:uid="{00000000-0005-0000-0000-000079030000}"/>
    <cellStyle name="_입찰표지 _ss 굴포천_사본 - 기성내역서(대경엔텍)" xfId="1250" xr:uid="{00000000-0005-0000-0000-00007A030000}"/>
    <cellStyle name="_입찰표지 _ss 굴포천_사본 - 기성내역서(대경엔텍)_병천하수 견적060412" xfId="1251" xr:uid="{00000000-0005-0000-0000-00007B030000}"/>
    <cellStyle name="_입찰표지 _ss 굴포천_사본 - 기성내역서(대경엔텍)_산북하수견적서" xfId="1252" xr:uid="{00000000-0005-0000-0000-00007C030000}"/>
    <cellStyle name="_입찰표지 _ss 굴포천_사본 - 기성내역서(대경엔텍)_통일하수내역서" xfId="1253" xr:uid="{00000000-0005-0000-0000-00007D030000}"/>
    <cellStyle name="_입찰표지 _ss 굴포천_산북하수견적서" xfId="1254" xr:uid="{00000000-0005-0000-0000-00007E030000}"/>
    <cellStyle name="_입찰표지 _ss 굴포천_제1회설계변경내역서(11.15~)update" xfId="1255" xr:uid="{00000000-0005-0000-0000-00007F030000}"/>
    <cellStyle name="_입찰표지 _ss 굴포천_제2회기성내역서(1차+2차공사)" xfId="1256" xr:uid="{00000000-0005-0000-0000-000080030000}"/>
    <cellStyle name="_입찰표지 _ss 굴포천_제2회기성내역서(1차+2차공사)_병천하수 견적060412" xfId="1257" xr:uid="{00000000-0005-0000-0000-000081030000}"/>
    <cellStyle name="_입찰표지 _ss 굴포천_제2회기성내역서(1차+2차공사)_산북하수견적서" xfId="1258" xr:uid="{00000000-0005-0000-0000-000082030000}"/>
    <cellStyle name="_입찰표지 _ss 굴포천_제2회기성내역서(1차+2차공사)_제7회기성내역서(1차+2차공사)~ing" xfId="1259" xr:uid="{00000000-0005-0000-0000-000083030000}"/>
    <cellStyle name="_입찰표지 _ss 굴포천_제2회기성내역서(1차+2차공사)_제7회기성내역서(1차+2차공사)~ing_병천하수 견적060412" xfId="1260" xr:uid="{00000000-0005-0000-0000-000084030000}"/>
    <cellStyle name="_입찰표지 _ss 굴포천_제2회기성내역서(1차+2차공사)_제7회기성내역서(1차+2차공사)~ing_산북하수견적서" xfId="1261" xr:uid="{00000000-0005-0000-0000-000085030000}"/>
    <cellStyle name="_입찰표지 _ss 굴포천_제2회기성내역서(1차+2차공사)_제7회기성내역서(1차+2차공사)~ing_통일하수내역서" xfId="1262" xr:uid="{00000000-0005-0000-0000-000086030000}"/>
    <cellStyle name="_입찰표지 _ss 굴포천_제2회기성내역서(1차+2차공사)_통일하수내역서" xfId="1263" xr:uid="{00000000-0005-0000-0000-000087030000}"/>
    <cellStyle name="_입찰표지 _ss 굴포천_통일하수내역서" xfId="1264" xr:uid="{00000000-0005-0000-0000-000088030000}"/>
    <cellStyle name="_입찰표지 _병천하수 견적060412" xfId="1265" xr:uid="{00000000-0005-0000-0000-000089030000}"/>
    <cellStyle name="_입찰표지 _사본 - 기성내역서(대경엔텍)" xfId="1266" xr:uid="{00000000-0005-0000-0000-00008A030000}"/>
    <cellStyle name="_입찰표지 _사본 - 기성내역서(대경엔텍)_병천하수 견적060412" xfId="1267" xr:uid="{00000000-0005-0000-0000-00008B030000}"/>
    <cellStyle name="_입찰표지 _사본 - 기성내역서(대경엔텍)_산북하수견적서" xfId="1268" xr:uid="{00000000-0005-0000-0000-00008C030000}"/>
    <cellStyle name="_입찰표지 _사본 - 기성내역서(대경엔텍)_통일하수내역서" xfId="1269" xr:uid="{00000000-0005-0000-0000-00008D030000}"/>
    <cellStyle name="_입찰표지 _산북하수견적서" xfId="1270" xr:uid="{00000000-0005-0000-0000-00008E030000}"/>
    <cellStyle name="_입찰표지 _안동투찰" xfId="1271" xr:uid="{00000000-0005-0000-0000-00008F030000}"/>
    <cellStyle name="_입찰표지 _안동투찰_병천하수 견적060412" xfId="1272" xr:uid="{00000000-0005-0000-0000-000090030000}"/>
    <cellStyle name="_입찰표지 _안동투찰_사본 - 기성내역서(대경엔텍)" xfId="1273" xr:uid="{00000000-0005-0000-0000-000091030000}"/>
    <cellStyle name="_입찰표지 _안동투찰_사본 - 기성내역서(대경엔텍)_병천하수 견적060412" xfId="1274" xr:uid="{00000000-0005-0000-0000-000092030000}"/>
    <cellStyle name="_입찰표지 _안동투찰_사본 - 기성내역서(대경엔텍)_산북하수견적서" xfId="1275" xr:uid="{00000000-0005-0000-0000-000093030000}"/>
    <cellStyle name="_입찰표지 _안동투찰_사본 - 기성내역서(대경엔텍)_통일하수내역서" xfId="1276" xr:uid="{00000000-0005-0000-0000-000094030000}"/>
    <cellStyle name="_입찰표지 _안동투찰_산북하수견적서" xfId="1277" xr:uid="{00000000-0005-0000-0000-000095030000}"/>
    <cellStyle name="_입찰표지 _안동투찰_제1회설계변경내역서(11.15~)update" xfId="1278" xr:uid="{00000000-0005-0000-0000-000096030000}"/>
    <cellStyle name="_입찰표지 _안동투찰_제2회기성내역서(1차+2차공사)" xfId="1279" xr:uid="{00000000-0005-0000-0000-000097030000}"/>
    <cellStyle name="_입찰표지 _안동투찰_제2회기성내역서(1차+2차공사)_병천하수 견적060412" xfId="1280" xr:uid="{00000000-0005-0000-0000-000098030000}"/>
    <cellStyle name="_입찰표지 _안동투찰_제2회기성내역서(1차+2차공사)_산북하수견적서" xfId="1281" xr:uid="{00000000-0005-0000-0000-000099030000}"/>
    <cellStyle name="_입찰표지 _안동투찰_제2회기성내역서(1차+2차공사)_제7회기성내역서(1차+2차공사)~ing" xfId="1282" xr:uid="{00000000-0005-0000-0000-00009A030000}"/>
    <cellStyle name="_입찰표지 _안동투찰_제2회기성내역서(1차+2차공사)_제7회기성내역서(1차+2차공사)~ing_병천하수 견적060412" xfId="1283" xr:uid="{00000000-0005-0000-0000-00009B030000}"/>
    <cellStyle name="_입찰표지 _안동투찰_제2회기성내역서(1차+2차공사)_제7회기성내역서(1차+2차공사)~ing_산북하수견적서" xfId="1284" xr:uid="{00000000-0005-0000-0000-00009C030000}"/>
    <cellStyle name="_입찰표지 _안동투찰_제2회기성내역서(1차+2차공사)_제7회기성내역서(1차+2차공사)~ing_통일하수내역서" xfId="1285" xr:uid="{00000000-0005-0000-0000-00009D030000}"/>
    <cellStyle name="_입찰표지 _안동투찰_제2회기성내역서(1차+2차공사)_통일하수내역서" xfId="1286" xr:uid="{00000000-0005-0000-0000-00009E030000}"/>
    <cellStyle name="_입찰표지 _안동투찰_통일하수내역서" xfId="1287" xr:uid="{00000000-0005-0000-0000-00009F030000}"/>
    <cellStyle name="_입찰표지 _제1회설계변경내역서(11.15~)update" xfId="1288" xr:uid="{00000000-0005-0000-0000-0000A0030000}"/>
    <cellStyle name="_입찰표지 _제2회기성내역서(1차+2차공사)" xfId="1289" xr:uid="{00000000-0005-0000-0000-0000A1030000}"/>
    <cellStyle name="_입찰표지 _제2회기성내역서(1차+2차공사)_병천하수 견적060412" xfId="1290" xr:uid="{00000000-0005-0000-0000-0000A2030000}"/>
    <cellStyle name="_입찰표지 _제2회기성내역서(1차+2차공사)_산북하수견적서" xfId="1291" xr:uid="{00000000-0005-0000-0000-0000A3030000}"/>
    <cellStyle name="_입찰표지 _제2회기성내역서(1차+2차공사)_제7회기성내역서(1차+2차공사)~ing" xfId="1292" xr:uid="{00000000-0005-0000-0000-0000A4030000}"/>
    <cellStyle name="_입찰표지 _제2회기성내역서(1차+2차공사)_제7회기성내역서(1차+2차공사)~ing_병천하수 견적060412" xfId="1293" xr:uid="{00000000-0005-0000-0000-0000A5030000}"/>
    <cellStyle name="_입찰표지 _제2회기성내역서(1차+2차공사)_제7회기성내역서(1차+2차공사)~ing_산북하수견적서" xfId="1294" xr:uid="{00000000-0005-0000-0000-0000A6030000}"/>
    <cellStyle name="_입찰표지 _제2회기성내역서(1차+2차공사)_제7회기성내역서(1차+2차공사)~ing_통일하수내역서" xfId="1295" xr:uid="{00000000-0005-0000-0000-0000A7030000}"/>
    <cellStyle name="_입찰표지 _제2회기성내역서(1차+2차공사)_통일하수내역서" xfId="1296" xr:uid="{00000000-0005-0000-0000-0000A8030000}"/>
    <cellStyle name="_입찰표지 _통리투찰" xfId="1297" xr:uid="{00000000-0005-0000-0000-0000A9030000}"/>
    <cellStyle name="_입찰표지 _통리투찰_병천하수 견적060412" xfId="1298" xr:uid="{00000000-0005-0000-0000-0000AA030000}"/>
    <cellStyle name="_입찰표지 _통리투찰_사본 - 기성내역서(대경엔텍)" xfId="1299" xr:uid="{00000000-0005-0000-0000-0000AB030000}"/>
    <cellStyle name="_입찰표지 _통리투찰_사본 - 기성내역서(대경엔텍)_병천하수 견적060412" xfId="1300" xr:uid="{00000000-0005-0000-0000-0000AC030000}"/>
    <cellStyle name="_입찰표지 _통리투찰_사본 - 기성내역서(대경엔텍)_산북하수견적서" xfId="1301" xr:uid="{00000000-0005-0000-0000-0000AD030000}"/>
    <cellStyle name="_입찰표지 _통리투찰_사본 - 기성내역서(대경엔텍)_통일하수내역서" xfId="1302" xr:uid="{00000000-0005-0000-0000-0000AE030000}"/>
    <cellStyle name="_입찰표지 _통리투찰_산북하수견적서" xfId="1303" xr:uid="{00000000-0005-0000-0000-0000AF030000}"/>
    <cellStyle name="_입찰표지 _통리투찰_제1회설계변경내역서(11.15~)update" xfId="1304" xr:uid="{00000000-0005-0000-0000-0000B0030000}"/>
    <cellStyle name="_입찰표지 _통리투찰_제2회기성내역서(1차+2차공사)" xfId="1305" xr:uid="{00000000-0005-0000-0000-0000B1030000}"/>
    <cellStyle name="_입찰표지 _통리투찰_제2회기성내역서(1차+2차공사)_병천하수 견적060412" xfId="1306" xr:uid="{00000000-0005-0000-0000-0000B2030000}"/>
    <cellStyle name="_입찰표지 _통리투찰_제2회기성내역서(1차+2차공사)_산북하수견적서" xfId="1307" xr:uid="{00000000-0005-0000-0000-0000B3030000}"/>
    <cellStyle name="_입찰표지 _통리투찰_제2회기성내역서(1차+2차공사)_제7회기성내역서(1차+2차공사)~ing" xfId="1308" xr:uid="{00000000-0005-0000-0000-0000B4030000}"/>
    <cellStyle name="_입찰표지 _통리투찰_제2회기성내역서(1차+2차공사)_제7회기성내역서(1차+2차공사)~ing_병천하수 견적060412" xfId="1309" xr:uid="{00000000-0005-0000-0000-0000B5030000}"/>
    <cellStyle name="_입찰표지 _통리투찰_제2회기성내역서(1차+2차공사)_제7회기성내역서(1차+2차공사)~ing_산북하수견적서" xfId="1310" xr:uid="{00000000-0005-0000-0000-0000B6030000}"/>
    <cellStyle name="_입찰표지 _통리투찰_제2회기성내역서(1차+2차공사)_제7회기성내역서(1차+2차공사)~ing_통일하수내역서" xfId="1311" xr:uid="{00000000-0005-0000-0000-0000B7030000}"/>
    <cellStyle name="_입찰표지 _통리투찰_제2회기성내역서(1차+2차공사)_통일하수내역서" xfId="1312" xr:uid="{00000000-0005-0000-0000-0000B8030000}"/>
    <cellStyle name="_입찰표지 _통리투찰_통일하수내역서" xfId="1313" xr:uid="{00000000-0005-0000-0000-0000B9030000}"/>
    <cellStyle name="_입찰표지 _통일하수내역서" xfId="1314" xr:uid="{00000000-0005-0000-0000-0000BA030000}"/>
    <cellStyle name="_적격 " xfId="1315" xr:uid="{00000000-0005-0000-0000-0000BB030000}"/>
    <cellStyle name="_적격 _17공구" xfId="1316" xr:uid="{00000000-0005-0000-0000-0000BC030000}"/>
    <cellStyle name="_적격 _17공구_병천하수 견적060412" xfId="1317" xr:uid="{00000000-0005-0000-0000-0000BD030000}"/>
    <cellStyle name="_적격 _17공구_사본 - 기성내역서(대경엔텍)" xfId="1318" xr:uid="{00000000-0005-0000-0000-0000BE030000}"/>
    <cellStyle name="_적격 _17공구_사본 - 기성내역서(대경엔텍)_병천하수 견적060412" xfId="1319" xr:uid="{00000000-0005-0000-0000-0000BF030000}"/>
    <cellStyle name="_적격 _17공구_사본 - 기성내역서(대경엔텍)_산북하수견적서" xfId="1320" xr:uid="{00000000-0005-0000-0000-0000C0030000}"/>
    <cellStyle name="_적격 _17공구_사본 - 기성내역서(대경엔텍)_통일하수내역서" xfId="1321" xr:uid="{00000000-0005-0000-0000-0000C1030000}"/>
    <cellStyle name="_적격 _17공구_산북하수견적서" xfId="1322" xr:uid="{00000000-0005-0000-0000-0000C2030000}"/>
    <cellStyle name="_적격 _17공구_제1회설계변경내역서(11.15~)update" xfId="1323" xr:uid="{00000000-0005-0000-0000-0000C3030000}"/>
    <cellStyle name="_적격 _17공구_제2회기성내역서(1차+2차공사)" xfId="1324" xr:uid="{00000000-0005-0000-0000-0000C4030000}"/>
    <cellStyle name="_적격 _17공구_제2회기성내역서(1차+2차공사)_병천하수 견적060412" xfId="1325" xr:uid="{00000000-0005-0000-0000-0000C5030000}"/>
    <cellStyle name="_적격 _17공구_제2회기성내역서(1차+2차공사)_산북하수견적서" xfId="1326" xr:uid="{00000000-0005-0000-0000-0000C6030000}"/>
    <cellStyle name="_적격 _17공구_제2회기성내역서(1차+2차공사)_제7회기성내역서(1차+2차공사)~ing" xfId="1327" xr:uid="{00000000-0005-0000-0000-0000C7030000}"/>
    <cellStyle name="_적격 _17공구_제2회기성내역서(1차+2차공사)_제7회기성내역서(1차+2차공사)~ing_병천하수 견적060412" xfId="1328" xr:uid="{00000000-0005-0000-0000-0000C8030000}"/>
    <cellStyle name="_적격 _17공구_제2회기성내역서(1차+2차공사)_제7회기성내역서(1차+2차공사)~ing_산북하수견적서" xfId="1329" xr:uid="{00000000-0005-0000-0000-0000C9030000}"/>
    <cellStyle name="_적격 _17공구_제2회기성내역서(1차+2차공사)_제7회기성내역서(1차+2차공사)~ing_통일하수내역서" xfId="1330" xr:uid="{00000000-0005-0000-0000-0000CA030000}"/>
    <cellStyle name="_적격 _17공구_제2회기성내역서(1차+2차공사)_통일하수내역서" xfId="1331" xr:uid="{00000000-0005-0000-0000-0000CB030000}"/>
    <cellStyle name="_적격 _17공구_통일하수내역서" xfId="1332" xr:uid="{00000000-0005-0000-0000-0000CC030000}"/>
    <cellStyle name="_적격 _hs 보령우회" xfId="1333" xr:uid="{00000000-0005-0000-0000-0000CD030000}"/>
    <cellStyle name="_적격 _hs 보령우회_병천하수 견적060412" xfId="1334" xr:uid="{00000000-0005-0000-0000-0000CE030000}"/>
    <cellStyle name="_적격 _hs 보령우회_사본 - 기성내역서(대경엔텍)" xfId="1335" xr:uid="{00000000-0005-0000-0000-0000CF030000}"/>
    <cellStyle name="_적격 _hs 보령우회_사본 - 기성내역서(대경엔텍)_병천하수 견적060412" xfId="1336" xr:uid="{00000000-0005-0000-0000-0000D0030000}"/>
    <cellStyle name="_적격 _hs 보령우회_사본 - 기성내역서(대경엔텍)_산북하수견적서" xfId="1337" xr:uid="{00000000-0005-0000-0000-0000D1030000}"/>
    <cellStyle name="_적격 _hs 보령우회_사본 - 기성내역서(대경엔텍)_통일하수내역서" xfId="1338" xr:uid="{00000000-0005-0000-0000-0000D2030000}"/>
    <cellStyle name="_적격 _hs 보령우회_산북하수견적서" xfId="1339" xr:uid="{00000000-0005-0000-0000-0000D3030000}"/>
    <cellStyle name="_적격 _hs 보령우회_제1회설계변경내역서(11.15~)update" xfId="1340" xr:uid="{00000000-0005-0000-0000-0000D4030000}"/>
    <cellStyle name="_적격 _hs 보령우회_제2회기성내역서(1차+2차공사)" xfId="1341" xr:uid="{00000000-0005-0000-0000-0000D5030000}"/>
    <cellStyle name="_적격 _hs 보령우회_제2회기성내역서(1차+2차공사)_병천하수 견적060412" xfId="1342" xr:uid="{00000000-0005-0000-0000-0000D6030000}"/>
    <cellStyle name="_적격 _hs 보령우회_제2회기성내역서(1차+2차공사)_산북하수견적서" xfId="1343" xr:uid="{00000000-0005-0000-0000-0000D7030000}"/>
    <cellStyle name="_적격 _hs 보령우회_제2회기성내역서(1차+2차공사)_제7회기성내역서(1차+2차공사)~ing" xfId="1344" xr:uid="{00000000-0005-0000-0000-0000D8030000}"/>
    <cellStyle name="_적격 _hs 보령우회_제2회기성내역서(1차+2차공사)_제7회기성내역서(1차+2차공사)~ing_병천하수 견적060412" xfId="1345" xr:uid="{00000000-0005-0000-0000-0000D9030000}"/>
    <cellStyle name="_적격 _hs 보령우회_제2회기성내역서(1차+2차공사)_제7회기성내역서(1차+2차공사)~ing_산북하수견적서" xfId="1346" xr:uid="{00000000-0005-0000-0000-0000DA030000}"/>
    <cellStyle name="_적격 _hs 보령우회_제2회기성내역서(1차+2차공사)_제7회기성내역서(1차+2차공사)~ing_통일하수내역서" xfId="1347" xr:uid="{00000000-0005-0000-0000-0000DB030000}"/>
    <cellStyle name="_적격 _hs 보령우회_제2회기성내역서(1차+2차공사)_통일하수내역서" xfId="1348" xr:uid="{00000000-0005-0000-0000-0000DC030000}"/>
    <cellStyle name="_적격 _hs 보령우회_통일하수내역서" xfId="1349" xr:uid="{00000000-0005-0000-0000-0000DD030000}"/>
    <cellStyle name="_적격 _hs 중앙선 8(선산토건)" xfId="1350" xr:uid="{00000000-0005-0000-0000-0000DE030000}"/>
    <cellStyle name="_적격 _hs 중앙선 8(선산토건)_병천하수 견적060412" xfId="1351" xr:uid="{00000000-0005-0000-0000-0000DF030000}"/>
    <cellStyle name="_적격 _hs 중앙선 8(선산토건)_사본 - 기성내역서(대경엔텍)" xfId="1352" xr:uid="{00000000-0005-0000-0000-0000E0030000}"/>
    <cellStyle name="_적격 _hs 중앙선 8(선산토건)_사본 - 기성내역서(대경엔텍)_병천하수 견적060412" xfId="1353" xr:uid="{00000000-0005-0000-0000-0000E1030000}"/>
    <cellStyle name="_적격 _hs 중앙선 8(선산토건)_사본 - 기성내역서(대경엔텍)_산북하수견적서" xfId="1354" xr:uid="{00000000-0005-0000-0000-0000E2030000}"/>
    <cellStyle name="_적격 _hs 중앙선 8(선산토건)_사본 - 기성내역서(대경엔텍)_통일하수내역서" xfId="1355" xr:uid="{00000000-0005-0000-0000-0000E3030000}"/>
    <cellStyle name="_적격 _hs 중앙선 8(선산토건)_산북하수견적서" xfId="1356" xr:uid="{00000000-0005-0000-0000-0000E4030000}"/>
    <cellStyle name="_적격 _hs 중앙선 8(선산토건)_제1회설계변경내역서(11.15~)update" xfId="1357" xr:uid="{00000000-0005-0000-0000-0000E5030000}"/>
    <cellStyle name="_적격 _hs 중앙선 8(선산토건)_제2회기성내역서(1차+2차공사)" xfId="1358" xr:uid="{00000000-0005-0000-0000-0000E6030000}"/>
    <cellStyle name="_적격 _hs 중앙선 8(선산토건)_제2회기성내역서(1차+2차공사)_병천하수 견적060412" xfId="1359" xr:uid="{00000000-0005-0000-0000-0000E7030000}"/>
    <cellStyle name="_적격 _hs 중앙선 8(선산토건)_제2회기성내역서(1차+2차공사)_산북하수견적서" xfId="1360" xr:uid="{00000000-0005-0000-0000-0000E8030000}"/>
    <cellStyle name="_적격 _hs 중앙선 8(선산토건)_제2회기성내역서(1차+2차공사)_제7회기성내역서(1차+2차공사)~ing" xfId="1361" xr:uid="{00000000-0005-0000-0000-0000E9030000}"/>
    <cellStyle name="_적격 _hs 중앙선 8(선산토건)_제2회기성내역서(1차+2차공사)_제7회기성내역서(1차+2차공사)~ing_병천하수 견적060412" xfId="1362" xr:uid="{00000000-0005-0000-0000-0000EA030000}"/>
    <cellStyle name="_적격 _hs 중앙선 8(선산토건)_제2회기성내역서(1차+2차공사)_제7회기성내역서(1차+2차공사)~ing_산북하수견적서" xfId="1363" xr:uid="{00000000-0005-0000-0000-0000EB030000}"/>
    <cellStyle name="_적격 _hs 중앙선 8(선산토건)_제2회기성내역서(1차+2차공사)_제7회기성내역서(1차+2차공사)~ing_통일하수내역서" xfId="1364" xr:uid="{00000000-0005-0000-0000-0000EC030000}"/>
    <cellStyle name="_적격 _hs 중앙선 8(선산토건)_제2회기성내역서(1차+2차공사)_통일하수내역서" xfId="1365" xr:uid="{00000000-0005-0000-0000-0000ED030000}"/>
    <cellStyle name="_적격 _hs 중앙선 8(선산토건)_통일하수내역서" xfId="1366" xr:uid="{00000000-0005-0000-0000-0000EE030000}"/>
    <cellStyle name="_적격 _kcc 안산2단계" xfId="1367" xr:uid="{00000000-0005-0000-0000-0000EF030000}"/>
    <cellStyle name="_적격 _kcc 안산2단계_병천하수 견적060412" xfId="1368" xr:uid="{00000000-0005-0000-0000-0000F0030000}"/>
    <cellStyle name="_적격 _kcc 안산2단계_사본 - 기성내역서(대경엔텍)" xfId="1369" xr:uid="{00000000-0005-0000-0000-0000F1030000}"/>
    <cellStyle name="_적격 _kcc 안산2단계_사본 - 기성내역서(대경엔텍)_병천하수 견적060412" xfId="1370" xr:uid="{00000000-0005-0000-0000-0000F2030000}"/>
    <cellStyle name="_적격 _kcc 안산2단계_사본 - 기성내역서(대경엔텍)_산북하수견적서" xfId="1371" xr:uid="{00000000-0005-0000-0000-0000F3030000}"/>
    <cellStyle name="_적격 _kcc 안산2단계_사본 - 기성내역서(대경엔텍)_통일하수내역서" xfId="1372" xr:uid="{00000000-0005-0000-0000-0000F4030000}"/>
    <cellStyle name="_적격 _kcc 안산2단계_산북하수견적서" xfId="1373" xr:uid="{00000000-0005-0000-0000-0000F5030000}"/>
    <cellStyle name="_적격 _kcc 안산2단계_제1회설계변경내역서(11.15~)update" xfId="1374" xr:uid="{00000000-0005-0000-0000-0000F6030000}"/>
    <cellStyle name="_적격 _kcc 안산2단계_제2회기성내역서(1차+2차공사)" xfId="1375" xr:uid="{00000000-0005-0000-0000-0000F7030000}"/>
    <cellStyle name="_적격 _kcc 안산2단계_제2회기성내역서(1차+2차공사)_병천하수 견적060412" xfId="1376" xr:uid="{00000000-0005-0000-0000-0000F8030000}"/>
    <cellStyle name="_적격 _kcc 안산2단계_제2회기성내역서(1차+2차공사)_산북하수견적서" xfId="1377" xr:uid="{00000000-0005-0000-0000-0000F9030000}"/>
    <cellStyle name="_적격 _kcc 안산2단계_제2회기성내역서(1차+2차공사)_제7회기성내역서(1차+2차공사)~ing" xfId="1378" xr:uid="{00000000-0005-0000-0000-0000FA030000}"/>
    <cellStyle name="_적격 _kcc 안산2단계_제2회기성내역서(1차+2차공사)_제7회기성내역서(1차+2차공사)~ing_병천하수 견적060412" xfId="1379" xr:uid="{00000000-0005-0000-0000-0000FB030000}"/>
    <cellStyle name="_적격 _kcc 안산2단계_제2회기성내역서(1차+2차공사)_제7회기성내역서(1차+2차공사)~ing_산북하수견적서" xfId="1380" xr:uid="{00000000-0005-0000-0000-0000FC030000}"/>
    <cellStyle name="_적격 _kcc 안산2단계_제2회기성내역서(1차+2차공사)_제7회기성내역서(1차+2차공사)~ing_통일하수내역서" xfId="1381" xr:uid="{00000000-0005-0000-0000-0000FD030000}"/>
    <cellStyle name="_적격 _kcc 안산2단계_제2회기성내역서(1차+2차공사)_통일하수내역서" xfId="1382" xr:uid="{00000000-0005-0000-0000-0000FE030000}"/>
    <cellStyle name="_적격 _kcc 안산2단계_통일하수내역서" xfId="1383" xr:uid="{00000000-0005-0000-0000-0000FF030000}"/>
    <cellStyle name="_적격 _kcc 합덕 신례원 1" xfId="1384" xr:uid="{00000000-0005-0000-0000-000000040000}"/>
    <cellStyle name="_적격 _kcc 합덕 신례원 1_병천하수 견적060412" xfId="1385" xr:uid="{00000000-0005-0000-0000-000001040000}"/>
    <cellStyle name="_적격 _kcc 합덕 신례원 1_사본 - 기성내역서(대경엔텍)" xfId="1386" xr:uid="{00000000-0005-0000-0000-000002040000}"/>
    <cellStyle name="_적격 _kcc 합덕 신례원 1_사본 - 기성내역서(대경엔텍)_병천하수 견적060412" xfId="1387" xr:uid="{00000000-0005-0000-0000-000003040000}"/>
    <cellStyle name="_적격 _kcc 합덕 신례원 1_사본 - 기성내역서(대경엔텍)_산북하수견적서" xfId="1388" xr:uid="{00000000-0005-0000-0000-000004040000}"/>
    <cellStyle name="_적격 _kcc 합덕 신례원 1_사본 - 기성내역서(대경엔텍)_통일하수내역서" xfId="1389" xr:uid="{00000000-0005-0000-0000-000005040000}"/>
    <cellStyle name="_적격 _kcc 합덕 신례원 1_산북하수견적서" xfId="1390" xr:uid="{00000000-0005-0000-0000-000006040000}"/>
    <cellStyle name="_적격 _kcc 합덕 신례원 1_제1회설계변경내역서(11.15~)update" xfId="1391" xr:uid="{00000000-0005-0000-0000-000007040000}"/>
    <cellStyle name="_적격 _kcc 합덕 신례원 1_제2회기성내역서(1차+2차공사)" xfId="1392" xr:uid="{00000000-0005-0000-0000-000008040000}"/>
    <cellStyle name="_적격 _kcc 합덕 신례원 1_제2회기성내역서(1차+2차공사)_병천하수 견적060412" xfId="1393" xr:uid="{00000000-0005-0000-0000-000009040000}"/>
    <cellStyle name="_적격 _kcc 합덕 신례원 1_제2회기성내역서(1차+2차공사)_산북하수견적서" xfId="1394" xr:uid="{00000000-0005-0000-0000-00000A040000}"/>
    <cellStyle name="_적격 _kcc 합덕 신례원 1_제2회기성내역서(1차+2차공사)_제7회기성내역서(1차+2차공사)~ing" xfId="1395" xr:uid="{00000000-0005-0000-0000-00000B040000}"/>
    <cellStyle name="_적격 _kcc 합덕 신례원 1_제2회기성내역서(1차+2차공사)_제7회기성내역서(1차+2차공사)~ing_병천하수 견적060412" xfId="1396" xr:uid="{00000000-0005-0000-0000-00000C040000}"/>
    <cellStyle name="_적격 _kcc 합덕 신례원 1_제2회기성내역서(1차+2차공사)_제7회기성내역서(1차+2차공사)~ing_산북하수견적서" xfId="1397" xr:uid="{00000000-0005-0000-0000-00000D040000}"/>
    <cellStyle name="_적격 _kcc 합덕 신례원 1_제2회기성내역서(1차+2차공사)_제7회기성내역서(1차+2차공사)~ing_통일하수내역서" xfId="1398" xr:uid="{00000000-0005-0000-0000-00000E040000}"/>
    <cellStyle name="_적격 _kcc 합덕 신례원 1_제2회기성내역서(1차+2차공사)_통일하수내역서" xfId="1399" xr:uid="{00000000-0005-0000-0000-00000F040000}"/>
    <cellStyle name="_적격 _kcc 합덕 신례원 1_통일하수내역서" xfId="1400" xr:uid="{00000000-0005-0000-0000-000010040000}"/>
    <cellStyle name="_적격 _kn 구룡포~대보간 1" xfId="1401" xr:uid="{00000000-0005-0000-0000-000011040000}"/>
    <cellStyle name="_적격 _kn 구룡포~대보간 1_병천하수 견적060412" xfId="1402" xr:uid="{00000000-0005-0000-0000-000012040000}"/>
    <cellStyle name="_적격 _kn 구룡포~대보간 1_사본 - 기성내역서(대경엔텍)" xfId="1403" xr:uid="{00000000-0005-0000-0000-000013040000}"/>
    <cellStyle name="_적격 _kn 구룡포~대보간 1_사본 - 기성내역서(대경엔텍)_병천하수 견적060412" xfId="1404" xr:uid="{00000000-0005-0000-0000-000014040000}"/>
    <cellStyle name="_적격 _kn 구룡포~대보간 1_사본 - 기성내역서(대경엔텍)_산북하수견적서" xfId="1405" xr:uid="{00000000-0005-0000-0000-000015040000}"/>
    <cellStyle name="_적격 _kn 구룡포~대보간 1_사본 - 기성내역서(대경엔텍)_통일하수내역서" xfId="1406" xr:uid="{00000000-0005-0000-0000-000016040000}"/>
    <cellStyle name="_적격 _kn 구룡포~대보간 1_산북하수견적서" xfId="1407" xr:uid="{00000000-0005-0000-0000-000017040000}"/>
    <cellStyle name="_적격 _kn 구룡포~대보간 1_제1회설계변경내역서(11.15~)update" xfId="1408" xr:uid="{00000000-0005-0000-0000-000018040000}"/>
    <cellStyle name="_적격 _kn 구룡포~대보간 1_제2회기성내역서(1차+2차공사)" xfId="1409" xr:uid="{00000000-0005-0000-0000-000019040000}"/>
    <cellStyle name="_적격 _kn 구룡포~대보간 1_제2회기성내역서(1차+2차공사)_병천하수 견적060412" xfId="1410" xr:uid="{00000000-0005-0000-0000-00001A040000}"/>
    <cellStyle name="_적격 _kn 구룡포~대보간 1_제2회기성내역서(1차+2차공사)_산북하수견적서" xfId="1411" xr:uid="{00000000-0005-0000-0000-00001B040000}"/>
    <cellStyle name="_적격 _kn 구룡포~대보간 1_제2회기성내역서(1차+2차공사)_제7회기성내역서(1차+2차공사)~ing" xfId="1412" xr:uid="{00000000-0005-0000-0000-00001C040000}"/>
    <cellStyle name="_적격 _kn 구룡포~대보간 1_제2회기성내역서(1차+2차공사)_제7회기성내역서(1차+2차공사)~ing_병천하수 견적060412" xfId="1413" xr:uid="{00000000-0005-0000-0000-00001D040000}"/>
    <cellStyle name="_적격 _kn 구룡포~대보간 1_제2회기성내역서(1차+2차공사)_제7회기성내역서(1차+2차공사)~ing_산북하수견적서" xfId="1414" xr:uid="{00000000-0005-0000-0000-00001E040000}"/>
    <cellStyle name="_적격 _kn 구룡포~대보간 1_제2회기성내역서(1차+2차공사)_제7회기성내역서(1차+2차공사)~ing_통일하수내역서" xfId="1415" xr:uid="{00000000-0005-0000-0000-00001F040000}"/>
    <cellStyle name="_적격 _kn 구룡포~대보간 1_제2회기성내역서(1차+2차공사)_통일하수내역서" xfId="1416" xr:uid="{00000000-0005-0000-0000-000020040000}"/>
    <cellStyle name="_적격 _kn 구룡포~대보간 1_통일하수내역서" xfId="1417" xr:uid="{00000000-0005-0000-0000-000021040000}"/>
    <cellStyle name="_적격 _ss 굴포천" xfId="1418" xr:uid="{00000000-0005-0000-0000-000022040000}"/>
    <cellStyle name="_적격 _ss 굴포천_병천하수 견적060412" xfId="1419" xr:uid="{00000000-0005-0000-0000-000023040000}"/>
    <cellStyle name="_적격 _ss 굴포천_사본 - 기성내역서(대경엔텍)" xfId="1420" xr:uid="{00000000-0005-0000-0000-000024040000}"/>
    <cellStyle name="_적격 _ss 굴포천_사본 - 기성내역서(대경엔텍)_병천하수 견적060412" xfId="1421" xr:uid="{00000000-0005-0000-0000-000025040000}"/>
    <cellStyle name="_적격 _ss 굴포천_사본 - 기성내역서(대경엔텍)_산북하수견적서" xfId="1422" xr:uid="{00000000-0005-0000-0000-000026040000}"/>
    <cellStyle name="_적격 _ss 굴포천_사본 - 기성내역서(대경엔텍)_통일하수내역서" xfId="1423" xr:uid="{00000000-0005-0000-0000-000027040000}"/>
    <cellStyle name="_적격 _ss 굴포천_산북하수견적서" xfId="1424" xr:uid="{00000000-0005-0000-0000-000028040000}"/>
    <cellStyle name="_적격 _ss 굴포천_제1회설계변경내역서(11.15~)update" xfId="1425" xr:uid="{00000000-0005-0000-0000-000029040000}"/>
    <cellStyle name="_적격 _ss 굴포천_제2회기성내역서(1차+2차공사)" xfId="1426" xr:uid="{00000000-0005-0000-0000-00002A040000}"/>
    <cellStyle name="_적격 _ss 굴포천_제2회기성내역서(1차+2차공사)_병천하수 견적060412" xfId="1427" xr:uid="{00000000-0005-0000-0000-00002B040000}"/>
    <cellStyle name="_적격 _ss 굴포천_제2회기성내역서(1차+2차공사)_산북하수견적서" xfId="1428" xr:uid="{00000000-0005-0000-0000-00002C040000}"/>
    <cellStyle name="_적격 _ss 굴포천_제2회기성내역서(1차+2차공사)_제7회기성내역서(1차+2차공사)~ing" xfId="1429" xr:uid="{00000000-0005-0000-0000-00002D040000}"/>
    <cellStyle name="_적격 _ss 굴포천_제2회기성내역서(1차+2차공사)_제7회기성내역서(1차+2차공사)~ing_병천하수 견적060412" xfId="1430" xr:uid="{00000000-0005-0000-0000-00002E040000}"/>
    <cellStyle name="_적격 _ss 굴포천_제2회기성내역서(1차+2차공사)_제7회기성내역서(1차+2차공사)~ing_산북하수견적서" xfId="1431" xr:uid="{00000000-0005-0000-0000-00002F040000}"/>
    <cellStyle name="_적격 _ss 굴포천_제2회기성내역서(1차+2차공사)_제7회기성내역서(1차+2차공사)~ing_통일하수내역서" xfId="1432" xr:uid="{00000000-0005-0000-0000-000030040000}"/>
    <cellStyle name="_적격 _ss 굴포천_제2회기성내역서(1차+2차공사)_통일하수내역서" xfId="1433" xr:uid="{00000000-0005-0000-0000-000031040000}"/>
    <cellStyle name="_적격 _ss 굴포천_통일하수내역서" xfId="1434" xr:uid="{00000000-0005-0000-0000-000032040000}"/>
    <cellStyle name="_적격 _병천하수 견적060412" xfId="1435" xr:uid="{00000000-0005-0000-0000-000033040000}"/>
    <cellStyle name="_적격 _사본 - 기성내역서(대경엔텍)" xfId="1436" xr:uid="{00000000-0005-0000-0000-000034040000}"/>
    <cellStyle name="_적격 _사본 - 기성내역서(대경엔텍)_병천하수 견적060412" xfId="1437" xr:uid="{00000000-0005-0000-0000-000035040000}"/>
    <cellStyle name="_적격 _사본 - 기성내역서(대경엔텍)_산북하수견적서" xfId="1438" xr:uid="{00000000-0005-0000-0000-000036040000}"/>
    <cellStyle name="_적격 _사본 - 기성내역서(대경엔텍)_통일하수내역서" xfId="1439" xr:uid="{00000000-0005-0000-0000-000037040000}"/>
    <cellStyle name="_적격 _산북하수견적서" xfId="1440" xr:uid="{00000000-0005-0000-0000-000038040000}"/>
    <cellStyle name="_적격 _안동투찰" xfId="1441" xr:uid="{00000000-0005-0000-0000-000039040000}"/>
    <cellStyle name="_적격 _안동투찰_병천하수 견적060412" xfId="1442" xr:uid="{00000000-0005-0000-0000-00003A040000}"/>
    <cellStyle name="_적격 _안동투찰_사본 - 기성내역서(대경엔텍)" xfId="1443" xr:uid="{00000000-0005-0000-0000-00003B040000}"/>
    <cellStyle name="_적격 _안동투찰_사본 - 기성내역서(대경엔텍)_병천하수 견적060412" xfId="1444" xr:uid="{00000000-0005-0000-0000-00003C040000}"/>
    <cellStyle name="_적격 _안동투찰_사본 - 기성내역서(대경엔텍)_산북하수견적서" xfId="1445" xr:uid="{00000000-0005-0000-0000-00003D040000}"/>
    <cellStyle name="_적격 _안동투찰_사본 - 기성내역서(대경엔텍)_통일하수내역서" xfId="1446" xr:uid="{00000000-0005-0000-0000-00003E040000}"/>
    <cellStyle name="_적격 _안동투찰_산북하수견적서" xfId="1447" xr:uid="{00000000-0005-0000-0000-00003F040000}"/>
    <cellStyle name="_적격 _안동투찰_제1회설계변경내역서(11.15~)update" xfId="1448" xr:uid="{00000000-0005-0000-0000-000040040000}"/>
    <cellStyle name="_적격 _안동투찰_제2회기성내역서(1차+2차공사)" xfId="1449" xr:uid="{00000000-0005-0000-0000-000041040000}"/>
    <cellStyle name="_적격 _안동투찰_제2회기성내역서(1차+2차공사)_병천하수 견적060412" xfId="1450" xr:uid="{00000000-0005-0000-0000-000042040000}"/>
    <cellStyle name="_적격 _안동투찰_제2회기성내역서(1차+2차공사)_산북하수견적서" xfId="1451" xr:uid="{00000000-0005-0000-0000-000043040000}"/>
    <cellStyle name="_적격 _안동투찰_제2회기성내역서(1차+2차공사)_제7회기성내역서(1차+2차공사)~ing" xfId="1452" xr:uid="{00000000-0005-0000-0000-000044040000}"/>
    <cellStyle name="_적격 _안동투찰_제2회기성내역서(1차+2차공사)_제7회기성내역서(1차+2차공사)~ing_병천하수 견적060412" xfId="1453" xr:uid="{00000000-0005-0000-0000-000045040000}"/>
    <cellStyle name="_적격 _안동투찰_제2회기성내역서(1차+2차공사)_제7회기성내역서(1차+2차공사)~ing_산북하수견적서" xfId="1454" xr:uid="{00000000-0005-0000-0000-000046040000}"/>
    <cellStyle name="_적격 _안동투찰_제2회기성내역서(1차+2차공사)_제7회기성내역서(1차+2차공사)~ing_통일하수내역서" xfId="1455" xr:uid="{00000000-0005-0000-0000-000047040000}"/>
    <cellStyle name="_적격 _안동투찰_제2회기성내역서(1차+2차공사)_통일하수내역서" xfId="1456" xr:uid="{00000000-0005-0000-0000-000048040000}"/>
    <cellStyle name="_적격 _안동투찰_통일하수내역서" xfId="1457" xr:uid="{00000000-0005-0000-0000-000049040000}"/>
    <cellStyle name="_적격 _제1회설계변경내역서(11.15~)update" xfId="1458" xr:uid="{00000000-0005-0000-0000-00004A040000}"/>
    <cellStyle name="_적격 _제2회기성내역서(1차+2차공사)" xfId="1459" xr:uid="{00000000-0005-0000-0000-00004B040000}"/>
    <cellStyle name="_적격 _제2회기성내역서(1차+2차공사)_병천하수 견적060412" xfId="1460" xr:uid="{00000000-0005-0000-0000-00004C040000}"/>
    <cellStyle name="_적격 _제2회기성내역서(1차+2차공사)_산북하수견적서" xfId="1461" xr:uid="{00000000-0005-0000-0000-00004D040000}"/>
    <cellStyle name="_적격 _제2회기성내역서(1차+2차공사)_제7회기성내역서(1차+2차공사)~ing" xfId="1462" xr:uid="{00000000-0005-0000-0000-00004E040000}"/>
    <cellStyle name="_적격 _제2회기성내역서(1차+2차공사)_제7회기성내역서(1차+2차공사)~ing_병천하수 견적060412" xfId="1463" xr:uid="{00000000-0005-0000-0000-00004F040000}"/>
    <cellStyle name="_적격 _제2회기성내역서(1차+2차공사)_제7회기성내역서(1차+2차공사)~ing_산북하수견적서" xfId="1464" xr:uid="{00000000-0005-0000-0000-000050040000}"/>
    <cellStyle name="_적격 _제2회기성내역서(1차+2차공사)_제7회기성내역서(1차+2차공사)~ing_통일하수내역서" xfId="1465" xr:uid="{00000000-0005-0000-0000-000051040000}"/>
    <cellStyle name="_적격 _제2회기성내역서(1차+2차공사)_통일하수내역서" xfId="1466" xr:uid="{00000000-0005-0000-0000-000052040000}"/>
    <cellStyle name="_적격 _집행갑지 " xfId="1467" xr:uid="{00000000-0005-0000-0000-000053040000}"/>
    <cellStyle name="_적격 _집행갑지 _17공구" xfId="1468" xr:uid="{00000000-0005-0000-0000-000054040000}"/>
    <cellStyle name="_적격 _집행갑지 _17공구_병천하수 견적060412" xfId="1469" xr:uid="{00000000-0005-0000-0000-000055040000}"/>
    <cellStyle name="_적격 _집행갑지 _17공구_사본 - 기성내역서(대경엔텍)" xfId="1470" xr:uid="{00000000-0005-0000-0000-000056040000}"/>
    <cellStyle name="_적격 _집행갑지 _17공구_사본 - 기성내역서(대경엔텍)_병천하수 견적060412" xfId="1471" xr:uid="{00000000-0005-0000-0000-000057040000}"/>
    <cellStyle name="_적격 _집행갑지 _17공구_사본 - 기성내역서(대경엔텍)_산북하수견적서" xfId="1472" xr:uid="{00000000-0005-0000-0000-000058040000}"/>
    <cellStyle name="_적격 _집행갑지 _17공구_사본 - 기성내역서(대경엔텍)_통일하수내역서" xfId="1473" xr:uid="{00000000-0005-0000-0000-000059040000}"/>
    <cellStyle name="_적격 _집행갑지 _17공구_산북하수견적서" xfId="1474" xr:uid="{00000000-0005-0000-0000-00005A040000}"/>
    <cellStyle name="_적격 _집행갑지 _17공구_제1회설계변경내역서(11.15~)update" xfId="1475" xr:uid="{00000000-0005-0000-0000-00005B040000}"/>
    <cellStyle name="_적격 _집행갑지 _17공구_제2회기성내역서(1차+2차공사)" xfId="1476" xr:uid="{00000000-0005-0000-0000-00005C040000}"/>
    <cellStyle name="_적격 _집행갑지 _17공구_제2회기성내역서(1차+2차공사)_병천하수 견적060412" xfId="1477" xr:uid="{00000000-0005-0000-0000-00005D040000}"/>
    <cellStyle name="_적격 _집행갑지 _17공구_제2회기성내역서(1차+2차공사)_산북하수견적서" xfId="1478" xr:uid="{00000000-0005-0000-0000-00005E040000}"/>
    <cellStyle name="_적격 _집행갑지 _17공구_제2회기성내역서(1차+2차공사)_제7회기성내역서(1차+2차공사)~ing" xfId="1479" xr:uid="{00000000-0005-0000-0000-00005F040000}"/>
    <cellStyle name="_적격 _집행갑지 _17공구_제2회기성내역서(1차+2차공사)_제7회기성내역서(1차+2차공사)~ing_병천하수 견적060412" xfId="1480" xr:uid="{00000000-0005-0000-0000-000060040000}"/>
    <cellStyle name="_적격 _집행갑지 _17공구_제2회기성내역서(1차+2차공사)_제7회기성내역서(1차+2차공사)~ing_산북하수견적서" xfId="1481" xr:uid="{00000000-0005-0000-0000-000061040000}"/>
    <cellStyle name="_적격 _집행갑지 _17공구_제2회기성내역서(1차+2차공사)_제7회기성내역서(1차+2차공사)~ing_통일하수내역서" xfId="1482" xr:uid="{00000000-0005-0000-0000-000062040000}"/>
    <cellStyle name="_적격 _집행갑지 _17공구_제2회기성내역서(1차+2차공사)_통일하수내역서" xfId="1483" xr:uid="{00000000-0005-0000-0000-000063040000}"/>
    <cellStyle name="_적격 _집행갑지 _17공구_통일하수내역서" xfId="1484" xr:uid="{00000000-0005-0000-0000-000064040000}"/>
    <cellStyle name="_적격 _집행갑지 _hs 보령우회" xfId="1485" xr:uid="{00000000-0005-0000-0000-000065040000}"/>
    <cellStyle name="_적격 _집행갑지 _hs 보령우회_병천하수 견적060412" xfId="1486" xr:uid="{00000000-0005-0000-0000-000066040000}"/>
    <cellStyle name="_적격 _집행갑지 _hs 보령우회_사본 - 기성내역서(대경엔텍)" xfId="1487" xr:uid="{00000000-0005-0000-0000-000067040000}"/>
    <cellStyle name="_적격 _집행갑지 _hs 보령우회_사본 - 기성내역서(대경엔텍)_병천하수 견적060412" xfId="1488" xr:uid="{00000000-0005-0000-0000-000068040000}"/>
    <cellStyle name="_적격 _집행갑지 _hs 보령우회_사본 - 기성내역서(대경엔텍)_산북하수견적서" xfId="1489" xr:uid="{00000000-0005-0000-0000-000069040000}"/>
    <cellStyle name="_적격 _집행갑지 _hs 보령우회_사본 - 기성내역서(대경엔텍)_통일하수내역서" xfId="1490" xr:uid="{00000000-0005-0000-0000-00006A040000}"/>
    <cellStyle name="_적격 _집행갑지 _hs 보령우회_산북하수견적서" xfId="1491" xr:uid="{00000000-0005-0000-0000-00006B040000}"/>
    <cellStyle name="_적격 _집행갑지 _hs 보령우회_제1회설계변경내역서(11.15~)update" xfId="1492" xr:uid="{00000000-0005-0000-0000-00006C040000}"/>
    <cellStyle name="_적격 _집행갑지 _hs 보령우회_제2회기성내역서(1차+2차공사)" xfId="1493" xr:uid="{00000000-0005-0000-0000-00006D040000}"/>
    <cellStyle name="_적격 _집행갑지 _hs 보령우회_제2회기성내역서(1차+2차공사)_병천하수 견적060412" xfId="1494" xr:uid="{00000000-0005-0000-0000-00006E040000}"/>
    <cellStyle name="_적격 _집행갑지 _hs 보령우회_제2회기성내역서(1차+2차공사)_산북하수견적서" xfId="1495" xr:uid="{00000000-0005-0000-0000-00006F040000}"/>
    <cellStyle name="_적격 _집행갑지 _hs 보령우회_제2회기성내역서(1차+2차공사)_제7회기성내역서(1차+2차공사)~ing" xfId="1496" xr:uid="{00000000-0005-0000-0000-000070040000}"/>
    <cellStyle name="_적격 _집행갑지 _hs 보령우회_제2회기성내역서(1차+2차공사)_제7회기성내역서(1차+2차공사)~ing_병천하수 견적060412" xfId="1497" xr:uid="{00000000-0005-0000-0000-000071040000}"/>
    <cellStyle name="_적격 _집행갑지 _hs 보령우회_제2회기성내역서(1차+2차공사)_제7회기성내역서(1차+2차공사)~ing_산북하수견적서" xfId="1498" xr:uid="{00000000-0005-0000-0000-000072040000}"/>
    <cellStyle name="_적격 _집행갑지 _hs 보령우회_제2회기성내역서(1차+2차공사)_제7회기성내역서(1차+2차공사)~ing_통일하수내역서" xfId="1499" xr:uid="{00000000-0005-0000-0000-000073040000}"/>
    <cellStyle name="_적격 _집행갑지 _hs 보령우회_제2회기성내역서(1차+2차공사)_통일하수내역서" xfId="1500" xr:uid="{00000000-0005-0000-0000-000074040000}"/>
    <cellStyle name="_적격 _집행갑지 _hs 보령우회_통일하수내역서" xfId="1501" xr:uid="{00000000-0005-0000-0000-000075040000}"/>
    <cellStyle name="_적격 _집행갑지 _hs 중앙선 8(선산토건)" xfId="1502" xr:uid="{00000000-0005-0000-0000-000076040000}"/>
    <cellStyle name="_적격 _집행갑지 _hs 중앙선 8(선산토건)_병천하수 견적060412" xfId="1503" xr:uid="{00000000-0005-0000-0000-000077040000}"/>
    <cellStyle name="_적격 _집행갑지 _hs 중앙선 8(선산토건)_사본 - 기성내역서(대경엔텍)" xfId="1504" xr:uid="{00000000-0005-0000-0000-000078040000}"/>
    <cellStyle name="_적격 _집행갑지 _hs 중앙선 8(선산토건)_사본 - 기성내역서(대경엔텍)_병천하수 견적060412" xfId="1505" xr:uid="{00000000-0005-0000-0000-000079040000}"/>
    <cellStyle name="_적격 _집행갑지 _hs 중앙선 8(선산토건)_사본 - 기성내역서(대경엔텍)_산북하수견적서" xfId="1506" xr:uid="{00000000-0005-0000-0000-00007A040000}"/>
    <cellStyle name="_적격 _집행갑지 _hs 중앙선 8(선산토건)_사본 - 기성내역서(대경엔텍)_통일하수내역서" xfId="1507" xr:uid="{00000000-0005-0000-0000-00007B040000}"/>
    <cellStyle name="_적격 _집행갑지 _hs 중앙선 8(선산토건)_산북하수견적서" xfId="1508" xr:uid="{00000000-0005-0000-0000-00007C040000}"/>
    <cellStyle name="_적격 _집행갑지 _hs 중앙선 8(선산토건)_제1회설계변경내역서(11.15~)update" xfId="1509" xr:uid="{00000000-0005-0000-0000-00007D040000}"/>
    <cellStyle name="_적격 _집행갑지 _hs 중앙선 8(선산토건)_제2회기성내역서(1차+2차공사)" xfId="1510" xr:uid="{00000000-0005-0000-0000-00007E040000}"/>
    <cellStyle name="_적격 _집행갑지 _hs 중앙선 8(선산토건)_제2회기성내역서(1차+2차공사)_병천하수 견적060412" xfId="1511" xr:uid="{00000000-0005-0000-0000-00007F040000}"/>
    <cellStyle name="_적격 _집행갑지 _hs 중앙선 8(선산토건)_제2회기성내역서(1차+2차공사)_산북하수견적서" xfId="1512" xr:uid="{00000000-0005-0000-0000-000080040000}"/>
    <cellStyle name="_적격 _집행갑지 _hs 중앙선 8(선산토건)_제2회기성내역서(1차+2차공사)_제7회기성내역서(1차+2차공사)~ing" xfId="1513" xr:uid="{00000000-0005-0000-0000-000081040000}"/>
    <cellStyle name="_적격 _집행갑지 _hs 중앙선 8(선산토건)_제2회기성내역서(1차+2차공사)_제7회기성내역서(1차+2차공사)~ing_병천하수 견적060412" xfId="1514" xr:uid="{00000000-0005-0000-0000-000082040000}"/>
    <cellStyle name="_적격 _집행갑지 _hs 중앙선 8(선산토건)_제2회기성내역서(1차+2차공사)_제7회기성내역서(1차+2차공사)~ing_산북하수견적서" xfId="1515" xr:uid="{00000000-0005-0000-0000-000083040000}"/>
    <cellStyle name="_적격 _집행갑지 _hs 중앙선 8(선산토건)_제2회기성내역서(1차+2차공사)_제7회기성내역서(1차+2차공사)~ing_통일하수내역서" xfId="1516" xr:uid="{00000000-0005-0000-0000-000084040000}"/>
    <cellStyle name="_적격 _집행갑지 _hs 중앙선 8(선산토건)_제2회기성내역서(1차+2차공사)_통일하수내역서" xfId="1517" xr:uid="{00000000-0005-0000-0000-000085040000}"/>
    <cellStyle name="_적격 _집행갑지 _hs 중앙선 8(선산토건)_통일하수내역서" xfId="1518" xr:uid="{00000000-0005-0000-0000-000086040000}"/>
    <cellStyle name="_적격 _집행갑지 _kcc 안산2단계" xfId="1519" xr:uid="{00000000-0005-0000-0000-000087040000}"/>
    <cellStyle name="_적격 _집행갑지 _kcc 안산2단계_병천하수 견적060412" xfId="1520" xr:uid="{00000000-0005-0000-0000-000088040000}"/>
    <cellStyle name="_적격 _집행갑지 _kcc 안산2단계_사본 - 기성내역서(대경엔텍)" xfId="1521" xr:uid="{00000000-0005-0000-0000-000089040000}"/>
    <cellStyle name="_적격 _집행갑지 _kcc 안산2단계_사본 - 기성내역서(대경엔텍)_병천하수 견적060412" xfId="1522" xr:uid="{00000000-0005-0000-0000-00008A040000}"/>
    <cellStyle name="_적격 _집행갑지 _kcc 안산2단계_사본 - 기성내역서(대경엔텍)_산북하수견적서" xfId="1523" xr:uid="{00000000-0005-0000-0000-00008B040000}"/>
    <cellStyle name="_적격 _집행갑지 _kcc 안산2단계_사본 - 기성내역서(대경엔텍)_통일하수내역서" xfId="1524" xr:uid="{00000000-0005-0000-0000-00008C040000}"/>
    <cellStyle name="_적격 _집행갑지 _kcc 안산2단계_산북하수견적서" xfId="1525" xr:uid="{00000000-0005-0000-0000-00008D040000}"/>
    <cellStyle name="_적격 _집행갑지 _kcc 안산2단계_제1회설계변경내역서(11.15~)update" xfId="1526" xr:uid="{00000000-0005-0000-0000-00008E040000}"/>
    <cellStyle name="_적격 _집행갑지 _kcc 안산2단계_제2회기성내역서(1차+2차공사)" xfId="1527" xr:uid="{00000000-0005-0000-0000-00008F040000}"/>
    <cellStyle name="_적격 _집행갑지 _kcc 안산2단계_제2회기성내역서(1차+2차공사)_병천하수 견적060412" xfId="1528" xr:uid="{00000000-0005-0000-0000-000090040000}"/>
    <cellStyle name="_적격 _집행갑지 _kcc 안산2단계_제2회기성내역서(1차+2차공사)_산북하수견적서" xfId="1529" xr:uid="{00000000-0005-0000-0000-000091040000}"/>
    <cellStyle name="_적격 _집행갑지 _kcc 안산2단계_제2회기성내역서(1차+2차공사)_제7회기성내역서(1차+2차공사)~ing" xfId="1530" xr:uid="{00000000-0005-0000-0000-000092040000}"/>
    <cellStyle name="_적격 _집행갑지 _kcc 안산2단계_제2회기성내역서(1차+2차공사)_제7회기성내역서(1차+2차공사)~ing_병천하수 견적060412" xfId="1531" xr:uid="{00000000-0005-0000-0000-000093040000}"/>
    <cellStyle name="_적격 _집행갑지 _kcc 안산2단계_제2회기성내역서(1차+2차공사)_제7회기성내역서(1차+2차공사)~ing_산북하수견적서" xfId="1532" xr:uid="{00000000-0005-0000-0000-000094040000}"/>
    <cellStyle name="_적격 _집행갑지 _kcc 안산2단계_제2회기성내역서(1차+2차공사)_제7회기성내역서(1차+2차공사)~ing_통일하수내역서" xfId="1533" xr:uid="{00000000-0005-0000-0000-000095040000}"/>
    <cellStyle name="_적격 _집행갑지 _kcc 안산2단계_제2회기성내역서(1차+2차공사)_통일하수내역서" xfId="1534" xr:uid="{00000000-0005-0000-0000-000096040000}"/>
    <cellStyle name="_적격 _집행갑지 _kcc 안산2단계_통일하수내역서" xfId="1535" xr:uid="{00000000-0005-0000-0000-000097040000}"/>
    <cellStyle name="_적격 _집행갑지 _kcc 합덕 신례원 1" xfId="1536" xr:uid="{00000000-0005-0000-0000-000098040000}"/>
    <cellStyle name="_적격 _집행갑지 _kcc 합덕 신례원 1_병천하수 견적060412" xfId="1537" xr:uid="{00000000-0005-0000-0000-000099040000}"/>
    <cellStyle name="_적격 _집행갑지 _kcc 합덕 신례원 1_사본 - 기성내역서(대경엔텍)" xfId="1538" xr:uid="{00000000-0005-0000-0000-00009A040000}"/>
    <cellStyle name="_적격 _집행갑지 _kcc 합덕 신례원 1_사본 - 기성내역서(대경엔텍)_병천하수 견적060412" xfId="1539" xr:uid="{00000000-0005-0000-0000-00009B040000}"/>
    <cellStyle name="_적격 _집행갑지 _kcc 합덕 신례원 1_사본 - 기성내역서(대경엔텍)_산북하수견적서" xfId="1540" xr:uid="{00000000-0005-0000-0000-00009C040000}"/>
    <cellStyle name="_적격 _집행갑지 _kcc 합덕 신례원 1_사본 - 기성내역서(대경엔텍)_통일하수내역서" xfId="1541" xr:uid="{00000000-0005-0000-0000-00009D040000}"/>
    <cellStyle name="_적격 _집행갑지 _kcc 합덕 신례원 1_산북하수견적서" xfId="1542" xr:uid="{00000000-0005-0000-0000-00009E040000}"/>
    <cellStyle name="_적격 _집행갑지 _kcc 합덕 신례원 1_제1회설계변경내역서(11.15~)update" xfId="1543" xr:uid="{00000000-0005-0000-0000-00009F040000}"/>
    <cellStyle name="_적격 _집행갑지 _kcc 합덕 신례원 1_제2회기성내역서(1차+2차공사)" xfId="1544" xr:uid="{00000000-0005-0000-0000-0000A0040000}"/>
    <cellStyle name="_적격 _집행갑지 _kcc 합덕 신례원 1_제2회기성내역서(1차+2차공사)_병천하수 견적060412" xfId="1545" xr:uid="{00000000-0005-0000-0000-0000A1040000}"/>
    <cellStyle name="_적격 _집행갑지 _kcc 합덕 신례원 1_제2회기성내역서(1차+2차공사)_산북하수견적서" xfId="1546" xr:uid="{00000000-0005-0000-0000-0000A2040000}"/>
    <cellStyle name="_적격 _집행갑지 _kcc 합덕 신례원 1_제2회기성내역서(1차+2차공사)_제7회기성내역서(1차+2차공사)~ing" xfId="1547" xr:uid="{00000000-0005-0000-0000-0000A3040000}"/>
    <cellStyle name="_적격 _집행갑지 _kcc 합덕 신례원 1_제2회기성내역서(1차+2차공사)_제7회기성내역서(1차+2차공사)~ing_병천하수 견적060412" xfId="1548" xr:uid="{00000000-0005-0000-0000-0000A4040000}"/>
    <cellStyle name="_적격 _집행갑지 _kcc 합덕 신례원 1_제2회기성내역서(1차+2차공사)_제7회기성내역서(1차+2차공사)~ing_산북하수견적서" xfId="1549" xr:uid="{00000000-0005-0000-0000-0000A5040000}"/>
    <cellStyle name="_적격 _집행갑지 _kcc 합덕 신례원 1_제2회기성내역서(1차+2차공사)_제7회기성내역서(1차+2차공사)~ing_통일하수내역서" xfId="1550" xr:uid="{00000000-0005-0000-0000-0000A6040000}"/>
    <cellStyle name="_적격 _집행갑지 _kcc 합덕 신례원 1_제2회기성내역서(1차+2차공사)_통일하수내역서" xfId="1551" xr:uid="{00000000-0005-0000-0000-0000A7040000}"/>
    <cellStyle name="_적격 _집행갑지 _kcc 합덕 신례원 1_통일하수내역서" xfId="1552" xr:uid="{00000000-0005-0000-0000-0000A8040000}"/>
    <cellStyle name="_적격 _집행갑지 _kn 구룡포~대보간 1" xfId="1553" xr:uid="{00000000-0005-0000-0000-0000A9040000}"/>
    <cellStyle name="_적격 _집행갑지 _kn 구룡포~대보간 1_병천하수 견적060412" xfId="1554" xr:uid="{00000000-0005-0000-0000-0000AA040000}"/>
    <cellStyle name="_적격 _집행갑지 _kn 구룡포~대보간 1_사본 - 기성내역서(대경엔텍)" xfId="1555" xr:uid="{00000000-0005-0000-0000-0000AB040000}"/>
    <cellStyle name="_적격 _집행갑지 _kn 구룡포~대보간 1_사본 - 기성내역서(대경엔텍)_병천하수 견적060412" xfId="1556" xr:uid="{00000000-0005-0000-0000-0000AC040000}"/>
    <cellStyle name="_적격 _집행갑지 _kn 구룡포~대보간 1_사본 - 기성내역서(대경엔텍)_산북하수견적서" xfId="1557" xr:uid="{00000000-0005-0000-0000-0000AD040000}"/>
    <cellStyle name="_적격 _집행갑지 _kn 구룡포~대보간 1_사본 - 기성내역서(대경엔텍)_통일하수내역서" xfId="1558" xr:uid="{00000000-0005-0000-0000-0000AE040000}"/>
    <cellStyle name="_적격 _집행갑지 _kn 구룡포~대보간 1_산북하수견적서" xfId="1559" xr:uid="{00000000-0005-0000-0000-0000AF040000}"/>
    <cellStyle name="_적격 _집행갑지 _kn 구룡포~대보간 1_제1회설계변경내역서(11.15~)update" xfId="1560" xr:uid="{00000000-0005-0000-0000-0000B0040000}"/>
    <cellStyle name="_적격 _집행갑지 _kn 구룡포~대보간 1_제2회기성내역서(1차+2차공사)" xfId="1561" xr:uid="{00000000-0005-0000-0000-0000B1040000}"/>
    <cellStyle name="_적격 _집행갑지 _kn 구룡포~대보간 1_제2회기성내역서(1차+2차공사)_병천하수 견적060412" xfId="1562" xr:uid="{00000000-0005-0000-0000-0000B2040000}"/>
    <cellStyle name="_적격 _집행갑지 _kn 구룡포~대보간 1_제2회기성내역서(1차+2차공사)_산북하수견적서" xfId="1563" xr:uid="{00000000-0005-0000-0000-0000B3040000}"/>
    <cellStyle name="_적격 _집행갑지 _kn 구룡포~대보간 1_제2회기성내역서(1차+2차공사)_제7회기성내역서(1차+2차공사)~ing" xfId="1564" xr:uid="{00000000-0005-0000-0000-0000B4040000}"/>
    <cellStyle name="_적격 _집행갑지 _kn 구룡포~대보간 1_제2회기성내역서(1차+2차공사)_제7회기성내역서(1차+2차공사)~ing_병천하수 견적060412" xfId="1565" xr:uid="{00000000-0005-0000-0000-0000B5040000}"/>
    <cellStyle name="_적격 _집행갑지 _kn 구룡포~대보간 1_제2회기성내역서(1차+2차공사)_제7회기성내역서(1차+2차공사)~ing_산북하수견적서" xfId="1566" xr:uid="{00000000-0005-0000-0000-0000B6040000}"/>
    <cellStyle name="_적격 _집행갑지 _kn 구룡포~대보간 1_제2회기성내역서(1차+2차공사)_제7회기성내역서(1차+2차공사)~ing_통일하수내역서" xfId="1567" xr:uid="{00000000-0005-0000-0000-0000B7040000}"/>
    <cellStyle name="_적격 _집행갑지 _kn 구룡포~대보간 1_제2회기성내역서(1차+2차공사)_통일하수내역서" xfId="1568" xr:uid="{00000000-0005-0000-0000-0000B8040000}"/>
    <cellStyle name="_적격 _집행갑지 _kn 구룡포~대보간 1_통일하수내역서" xfId="1569" xr:uid="{00000000-0005-0000-0000-0000B9040000}"/>
    <cellStyle name="_적격 _집행갑지 _ss 굴포천" xfId="1570" xr:uid="{00000000-0005-0000-0000-0000BA040000}"/>
    <cellStyle name="_적격 _집행갑지 _ss 굴포천_병천하수 견적060412" xfId="1571" xr:uid="{00000000-0005-0000-0000-0000BB040000}"/>
    <cellStyle name="_적격 _집행갑지 _ss 굴포천_사본 - 기성내역서(대경엔텍)" xfId="1572" xr:uid="{00000000-0005-0000-0000-0000BC040000}"/>
    <cellStyle name="_적격 _집행갑지 _ss 굴포천_사본 - 기성내역서(대경엔텍)_병천하수 견적060412" xfId="1573" xr:uid="{00000000-0005-0000-0000-0000BD040000}"/>
    <cellStyle name="_적격 _집행갑지 _ss 굴포천_사본 - 기성내역서(대경엔텍)_산북하수견적서" xfId="1574" xr:uid="{00000000-0005-0000-0000-0000BE040000}"/>
    <cellStyle name="_적격 _집행갑지 _ss 굴포천_사본 - 기성내역서(대경엔텍)_통일하수내역서" xfId="1575" xr:uid="{00000000-0005-0000-0000-0000BF040000}"/>
    <cellStyle name="_적격 _집행갑지 _ss 굴포천_산북하수견적서" xfId="1576" xr:uid="{00000000-0005-0000-0000-0000C0040000}"/>
    <cellStyle name="_적격 _집행갑지 _ss 굴포천_제1회설계변경내역서(11.15~)update" xfId="1577" xr:uid="{00000000-0005-0000-0000-0000C1040000}"/>
    <cellStyle name="_적격 _집행갑지 _ss 굴포천_제2회기성내역서(1차+2차공사)" xfId="1578" xr:uid="{00000000-0005-0000-0000-0000C2040000}"/>
    <cellStyle name="_적격 _집행갑지 _ss 굴포천_제2회기성내역서(1차+2차공사)_병천하수 견적060412" xfId="1579" xr:uid="{00000000-0005-0000-0000-0000C3040000}"/>
    <cellStyle name="_적격 _집행갑지 _ss 굴포천_제2회기성내역서(1차+2차공사)_산북하수견적서" xfId="1580" xr:uid="{00000000-0005-0000-0000-0000C4040000}"/>
    <cellStyle name="_적격 _집행갑지 _ss 굴포천_제2회기성내역서(1차+2차공사)_제7회기성내역서(1차+2차공사)~ing" xfId="1581" xr:uid="{00000000-0005-0000-0000-0000C5040000}"/>
    <cellStyle name="_적격 _집행갑지 _ss 굴포천_제2회기성내역서(1차+2차공사)_제7회기성내역서(1차+2차공사)~ing_병천하수 견적060412" xfId="1582" xr:uid="{00000000-0005-0000-0000-0000C6040000}"/>
    <cellStyle name="_적격 _집행갑지 _ss 굴포천_제2회기성내역서(1차+2차공사)_제7회기성내역서(1차+2차공사)~ing_산북하수견적서" xfId="1583" xr:uid="{00000000-0005-0000-0000-0000C7040000}"/>
    <cellStyle name="_적격 _집행갑지 _ss 굴포천_제2회기성내역서(1차+2차공사)_제7회기성내역서(1차+2차공사)~ing_통일하수내역서" xfId="1584" xr:uid="{00000000-0005-0000-0000-0000C8040000}"/>
    <cellStyle name="_적격 _집행갑지 _ss 굴포천_제2회기성내역서(1차+2차공사)_통일하수내역서" xfId="1585" xr:uid="{00000000-0005-0000-0000-0000C9040000}"/>
    <cellStyle name="_적격 _집행갑지 _ss 굴포천_통일하수내역서" xfId="1586" xr:uid="{00000000-0005-0000-0000-0000CA040000}"/>
    <cellStyle name="_적격 _집행갑지 _병천하수 견적060412" xfId="1587" xr:uid="{00000000-0005-0000-0000-0000CB040000}"/>
    <cellStyle name="_적격 _집행갑지 _사본 - 기성내역서(대경엔텍)" xfId="1588" xr:uid="{00000000-0005-0000-0000-0000CC040000}"/>
    <cellStyle name="_적격 _집행갑지 _사본 - 기성내역서(대경엔텍)_병천하수 견적060412" xfId="1589" xr:uid="{00000000-0005-0000-0000-0000CD040000}"/>
    <cellStyle name="_적격 _집행갑지 _사본 - 기성내역서(대경엔텍)_산북하수견적서" xfId="1590" xr:uid="{00000000-0005-0000-0000-0000CE040000}"/>
    <cellStyle name="_적격 _집행갑지 _사본 - 기성내역서(대경엔텍)_통일하수내역서" xfId="1591" xr:uid="{00000000-0005-0000-0000-0000CF040000}"/>
    <cellStyle name="_적격 _집행갑지 _산북하수견적서" xfId="1592" xr:uid="{00000000-0005-0000-0000-0000D0040000}"/>
    <cellStyle name="_적격 _집행갑지 _안동투찰" xfId="1593" xr:uid="{00000000-0005-0000-0000-0000D1040000}"/>
    <cellStyle name="_적격 _집행갑지 _안동투찰_병천하수 견적060412" xfId="1594" xr:uid="{00000000-0005-0000-0000-0000D2040000}"/>
    <cellStyle name="_적격 _집행갑지 _안동투찰_사본 - 기성내역서(대경엔텍)" xfId="1595" xr:uid="{00000000-0005-0000-0000-0000D3040000}"/>
    <cellStyle name="_적격 _집행갑지 _안동투찰_사본 - 기성내역서(대경엔텍)_병천하수 견적060412" xfId="1596" xr:uid="{00000000-0005-0000-0000-0000D4040000}"/>
    <cellStyle name="_적격 _집행갑지 _안동투찰_사본 - 기성내역서(대경엔텍)_산북하수견적서" xfId="1597" xr:uid="{00000000-0005-0000-0000-0000D5040000}"/>
    <cellStyle name="_적격 _집행갑지 _안동투찰_사본 - 기성내역서(대경엔텍)_통일하수내역서" xfId="1598" xr:uid="{00000000-0005-0000-0000-0000D6040000}"/>
    <cellStyle name="_적격 _집행갑지 _안동투찰_산북하수견적서" xfId="1599" xr:uid="{00000000-0005-0000-0000-0000D7040000}"/>
    <cellStyle name="_적격 _집행갑지 _안동투찰_제1회설계변경내역서(11.15~)update" xfId="1600" xr:uid="{00000000-0005-0000-0000-0000D8040000}"/>
    <cellStyle name="_적격 _집행갑지 _안동투찰_제2회기성내역서(1차+2차공사)" xfId="1601" xr:uid="{00000000-0005-0000-0000-0000D9040000}"/>
    <cellStyle name="_적격 _집행갑지 _안동투찰_제2회기성내역서(1차+2차공사)_병천하수 견적060412" xfId="1602" xr:uid="{00000000-0005-0000-0000-0000DA040000}"/>
    <cellStyle name="_적격 _집행갑지 _안동투찰_제2회기성내역서(1차+2차공사)_산북하수견적서" xfId="1603" xr:uid="{00000000-0005-0000-0000-0000DB040000}"/>
    <cellStyle name="_적격 _집행갑지 _안동투찰_제2회기성내역서(1차+2차공사)_제7회기성내역서(1차+2차공사)~ing" xfId="1604" xr:uid="{00000000-0005-0000-0000-0000DC040000}"/>
    <cellStyle name="_적격 _집행갑지 _안동투찰_제2회기성내역서(1차+2차공사)_제7회기성내역서(1차+2차공사)~ing_병천하수 견적060412" xfId="1605" xr:uid="{00000000-0005-0000-0000-0000DD040000}"/>
    <cellStyle name="_적격 _집행갑지 _안동투찰_제2회기성내역서(1차+2차공사)_제7회기성내역서(1차+2차공사)~ing_산북하수견적서" xfId="1606" xr:uid="{00000000-0005-0000-0000-0000DE040000}"/>
    <cellStyle name="_적격 _집행갑지 _안동투찰_제2회기성내역서(1차+2차공사)_제7회기성내역서(1차+2차공사)~ing_통일하수내역서" xfId="1607" xr:uid="{00000000-0005-0000-0000-0000DF040000}"/>
    <cellStyle name="_적격 _집행갑지 _안동투찰_제2회기성내역서(1차+2차공사)_통일하수내역서" xfId="1608" xr:uid="{00000000-0005-0000-0000-0000E0040000}"/>
    <cellStyle name="_적격 _집행갑지 _안동투찰_통일하수내역서" xfId="1609" xr:uid="{00000000-0005-0000-0000-0000E1040000}"/>
    <cellStyle name="_적격 _집행갑지 _제1회설계변경내역서(11.15~)update" xfId="1610" xr:uid="{00000000-0005-0000-0000-0000E2040000}"/>
    <cellStyle name="_적격 _집행갑지 _제2회기성내역서(1차+2차공사)" xfId="1611" xr:uid="{00000000-0005-0000-0000-0000E3040000}"/>
    <cellStyle name="_적격 _집행갑지 _제2회기성내역서(1차+2차공사)_병천하수 견적060412" xfId="1612" xr:uid="{00000000-0005-0000-0000-0000E4040000}"/>
    <cellStyle name="_적격 _집행갑지 _제2회기성내역서(1차+2차공사)_산북하수견적서" xfId="1613" xr:uid="{00000000-0005-0000-0000-0000E5040000}"/>
    <cellStyle name="_적격 _집행갑지 _제2회기성내역서(1차+2차공사)_제7회기성내역서(1차+2차공사)~ing" xfId="1614" xr:uid="{00000000-0005-0000-0000-0000E6040000}"/>
    <cellStyle name="_적격 _집행갑지 _제2회기성내역서(1차+2차공사)_제7회기성내역서(1차+2차공사)~ing_병천하수 견적060412" xfId="1615" xr:uid="{00000000-0005-0000-0000-0000E7040000}"/>
    <cellStyle name="_적격 _집행갑지 _제2회기성내역서(1차+2차공사)_제7회기성내역서(1차+2차공사)~ing_산북하수견적서" xfId="1616" xr:uid="{00000000-0005-0000-0000-0000E8040000}"/>
    <cellStyle name="_적격 _집행갑지 _제2회기성내역서(1차+2차공사)_제7회기성내역서(1차+2차공사)~ing_통일하수내역서" xfId="1617" xr:uid="{00000000-0005-0000-0000-0000E9040000}"/>
    <cellStyle name="_적격 _집행갑지 _제2회기성내역서(1차+2차공사)_통일하수내역서" xfId="1618" xr:uid="{00000000-0005-0000-0000-0000EA040000}"/>
    <cellStyle name="_적격 _집행갑지 _통리투찰" xfId="1619" xr:uid="{00000000-0005-0000-0000-0000EB040000}"/>
    <cellStyle name="_적격 _집행갑지 _통리투찰_병천하수 견적060412" xfId="1620" xr:uid="{00000000-0005-0000-0000-0000EC040000}"/>
    <cellStyle name="_적격 _집행갑지 _통리투찰_사본 - 기성내역서(대경엔텍)" xfId="1621" xr:uid="{00000000-0005-0000-0000-0000ED040000}"/>
    <cellStyle name="_적격 _집행갑지 _통리투찰_사본 - 기성내역서(대경엔텍)_병천하수 견적060412" xfId="1622" xr:uid="{00000000-0005-0000-0000-0000EE040000}"/>
    <cellStyle name="_적격 _집행갑지 _통리투찰_사본 - 기성내역서(대경엔텍)_산북하수견적서" xfId="1623" xr:uid="{00000000-0005-0000-0000-0000EF040000}"/>
    <cellStyle name="_적격 _집행갑지 _통리투찰_사본 - 기성내역서(대경엔텍)_통일하수내역서" xfId="1624" xr:uid="{00000000-0005-0000-0000-0000F0040000}"/>
    <cellStyle name="_적격 _집행갑지 _통리투찰_산북하수견적서" xfId="1625" xr:uid="{00000000-0005-0000-0000-0000F1040000}"/>
    <cellStyle name="_적격 _집행갑지 _통리투찰_제1회설계변경내역서(11.15~)update" xfId="1626" xr:uid="{00000000-0005-0000-0000-0000F2040000}"/>
    <cellStyle name="_적격 _집행갑지 _통리투찰_제2회기성내역서(1차+2차공사)" xfId="1627" xr:uid="{00000000-0005-0000-0000-0000F3040000}"/>
    <cellStyle name="_적격 _집행갑지 _통리투찰_제2회기성내역서(1차+2차공사)_병천하수 견적060412" xfId="1628" xr:uid="{00000000-0005-0000-0000-0000F4040000}"/>
    <cellStyle name="_적격 _집행갑지 _통리투찰_제2회기성내역서(1차+2차공사)_산북하수견적서" xfId="1629" xr:uid="{00000000-0005-0000-0000-0000F5040000}"/>
    <cellStyle name="_적격 _집행갑지 _통리투찰_제2회기성내역서(1차+2차공사)_제7회기성내역서(1차+2차공사)~ing" xfId="1630" xr:uid="{00000000-0005-0000-0000-0000F6040000}"/>
    <cellStyle name="_적격 _집행갑지 _통리투찰_제2회기성내역서(1차+2차공사)_제7회기성내역서(1차+2차공사)~ing_병천하수 견적060412" xfId="1631" xr:uid="{00000000-0005-0000-0000-0000F7040000}"/>
    <cellStyle name="_적격 _집행갑지 _통리투찰_제2회기성내역서(1차+2차공사)_제7회기성내역서(1차+2차공사)~ing_산북하수견적서" xfId="1632" xr:uid="{00000000-0005-0000-0000-0000F8040000}"/>
    <cellStyle name="_적격 _집행갑지 _통리투찰_제2회기성내역서(1차+2차공사)_제7회기성내역서(1차+2차공사)~ing_통일하수내역서" xfId="1633" xr:uid="{00000000-0005-0000-0000-0000F9040000}"/>
    <cellStyle name="_적격 _집행갑지 _통리투찰_제2회기성내역서(1차+2차공사)_통일하수내역서" xfId="1634" xr:uid="{00000000-0005-0000-0000-0000FA040000}"/>
    <cellStyle name="_적격 _집행갑지 _통리투찰_통일하수내역서" xfId="1635" xr:uid="{00000000-0005-0000-0000-0000FB040000}"/>
    <cellStyle name="_적격 _집행갑지 _통일하수내역서" xfId="1636" xr:uid="{00000000-0005-0000-0000-0000FC040000}"/>
    <cellStyle name="_적격 _통리투찰" xfId="1637" xr:uid="{00000000-0005-0000-0000-0000FD040000}"/>
    <cellStyle name="_적격 _통리투찰_병천하수 견적060412" xfId="1638" xr:uid="{00000000-0005-0000-0000-0000FE040000}"/>
    <cellStyle name="_적격 _통리투찰_사본 - 기성내역서(대경엔텍)" xfId="1639" xr:uid="{00000000-0005-0000-0000-0000FF040000}"/>
    <cellStyle name="_적격 _통리투찰_사본 - 기성내역서(대경엔텍)_병천하수 견적060412" xfId="1640" xr:uid="{00000000-0005-0000-0000-000000050000}"/>
    <cellStyle name="_적격 _통리투찰_사본 - 기성내역서(대경엔텍)_산북하수견적서" xfId="1641" xr:uid="{00000000-0005-0000-0000-000001050000}"/>
    <cellStyle name="_적격 _통리투찰_사본 - 기성내역서(대경엔텍)_통일하수내역서" xfId="1642" xr:uid="{00000000-0005-0000-0000-000002050000}"/>
    <cellStyle name="_적격 _통리투찰_산북하수견적서" xfId="1643" xr:uid="{00000000-0005-0000-0000-000003050000}"/>
    <cellStyle name="_적격 _통리투찰_제1회설계변경내역서(11.15~)update" xfId="1644" xr:uid="{00000000-0005-0000-0000-000004050000}"/>
    <cellStyle name="_적격 _통리투찰_제2회기성내역서(1차+2차공사)" xfId="1645" xr:uid="{00000000-0005-0000-0000-000005050000}"/>
    <cellStyle name="_적격 _통리투찰_제2회기성내역서(1차+2차공사)_병천하수 견적060412" xfId="1646" xr:uid="{00000000-0005-0000-0000-000006050000}"/>
    <cellStyle name="_적격 _통리투찰_제2회기성내역서(1차+2차공사)_산북하수견적서" xfId="1647" xr:uid="{00000000-0005-0000-0000-000007050000}"/>
    <cellStyle name="_적격 _통리투찰_제2회기성내역서(1차+2차공사)_제7회기성내역서(1차+2차공사)~ing" xfId="1648" xr:uid="{00000000-0005-0000-0000-000008050000}"/>
    <cellStyle name="_적격 _통리투찰_제2회기성내역서(1차+2차공사)_제7회기성내역서(1차+2차공사)~ing_병천하수 견적060412" xfId="1649" xr:uid="{00000000-0005-0000-0000-000009050000}"/>
    <cellStyle name="_적격 _통리투찰_제2회기성내역서(1차+2차공사)_제7회기성내역서(1차+2차공사)~ing_산북하수견적서" xfId="1650" xr:uid="{00000000-0005-0000-0000-00000A050000}"/>
    <cellStyle name="_적격 _통리투찰_제2회기성내역서(1차+2차공사)_제7회기성내역서(1차+2차공사)~ing_통일하수내역서" xfId="1651" xr:uid="{00000000-0005-0000-0000-00000B050000}"/>
    <cellStyle name="_적격 _통리투찰_제2회기성내역서(1차+2차공사)_통일하수내역서" xfId="1652" xr:uid="{00000000-0005-0000-0000-00000C050000}"/>
    <cellStyle name="_적격 _통리투찰_통일하수내역서" xfId="1653" xr:uid="{00000000-0005-0000-0000-00000D050000}"/>
    <cellStyle name="_적격 _통일하수내역서" xfId="1654" xr:uid="{00000000-0005-0000-0000-00000E050000}"/>
    <cellStyle name="_적격(화산) " xfId="1655" xr:uid="{00000000-0005-0000-0000-00000F050000}"/>
    <cellStyle name="_적격(화산) _17공구" xfId="1656" xr:uid="{00000000-0005-0000-0000-000010050000}"/>
    <cellStyle name="_적격(화산) _17공구_병천하수 견적060412" xfId="1657" xr:uid="{00000000-0005-0000-0000-000011050000}"/>
    <cellStyle name="_적격(화산) _17공구_사본 - 기성내역서(대경엔텍)" xfId="1658" xr:uid="{00000000-0005-0000-0000-000012050000}"/>
    <cellStyle name="_적격(화산) _17공구_사본 - 기성내역서(대경엔텍)_병천하수 견적060412" xfId="1659" xr:uid="{00000000-0005-0000-0000-000013050000}"/>
    <cellStyle name="_적격(화산) _17공구_사본 - 기성내역서(대경엔텍)_산북하수견적서" xfId="1660" xr:uid="{00000000-0005-0000-0000-000014050000}"/>
    <cellStyle name="_적격(화산) _17공구_사본 - 기성내역서(대경엔텍)_통일하수내역서" xfId="1661" xr:uid="{00000000-0005-0000-0000-000015050000}"/>
    <cellStyle name="_적격(화산) _17공구_산북하수견적서" xfId="1662" xr:uid="{00000000-0005-0000-0000-000016050000}"/>
    <cellStyle name="_적격(화산) _17공구_제1회설계변경내역서(11.15~)update" xfId="1663" xr:uid="{00000000-0005-0000-0000-000017050000}"/>
    <cellStyle name="_적격(화산) _17공구_제2회기성내역서(1차+2차공사)" xfId="1664" xr:uid="{00000000-0005-0000-0000-000018050000}"/>
    <cellStyle name="_적격(화산) _17공구_제2회기성내역서(1차+2차공사)_병천하수 견적060412" xfId="1665" xr:uid="{00000000-0005-0000-0000-000019050000}"/>
    <cellStyle name="_적격(화산) _17공구_제2회기성내역서(1차+2차공사)_산북하수견적서" xfId="1666" xr:uid="{00000000-0005-0000-0000-00001A050000}"/>
    <cellStyle name="_적격(화산) _17공구_제2회기성내역서(1차+2차공사)_제7회기성내역서(1차+2차공사)~ing" xfId="1667" xr:uid="{00000000-0005-0000-0000-00001B050000}"/>
    <cellStyle name="_적격(화산) _17공구_제2회기성내역서(1차+2차공사)_제7회기성내역서(1차+2차공사)~ing_병천하수 견적060412" xfId="1668" xr:uid="{00000000-0005-0000-0000-00001C050000}"/>
    <cellStyle name="_적격(화산) _17공구_제2회기성내역서(1차+2차공사)_제7회기성내역서(1차+2차공사)~ing_산북하수견적서" xfId="1669" xr:uid="{00000000-0005-0000-0000-00001D050000}"/>
    <cellStyle name="_적격(화산) _17공구_제2회기성내역서(1차+2차공사)_제7회기성내역서(1차+2차공사)~ing_통일하수내역서" xfId="1670" xr:uid="{00000000-0005-0000-0000-00001E050000}"/>
    <cellStyle name="_적격(화산) _17공구_제2회기성내역서(1차+2차공사)_통일하수내역서" xfId="1671" xr:uid="{00000000-0005-0000-0000-00001F050000}"/>
    <cellStyle name="_적격(화산) _17공구_통일하수내역서" xfId="1672" xr:uid="{00000000-0005-0000-0000-000020050000}"/>
    <cellStyle name="_적격(화산) _hs 보령우회" xfId="1673" xr:uid="{00000000-0005-0000-0000-000021050000}"/>
    <cellStyle name="_적격(화산) _hs 보령우회_병천하수 견적060412" xfId="1674" xr:uid="{00000000-0005-0000-0000-000022050000}"/>
    <cellStyle name="_적격(화산) _hs 보령우회_사본 - 기성내역서(대경엔텍)" xfId="1675" xr:uid="{00000000-0005-0000-0000-000023050000}"/>
    <cellStyle name="_적격(화산) _hs 보령우회_사본 - 기성내역서(대경엔텍)_병천하수 견적060412" xfId="1676" xr:uid="{00000000-0005-0000-0000-000024050000}"/>
    <cellStyle name="_적격(화산) _hs 보령우회_사본 - 기성내역서(대경엔텍)_산북하수견적서" xfId="1677" xr:uid="{00000000-0005-0000-0000-000025050000}"/>
    <cellStyle name="_적격(화산) _hs 보령우회_사본 - 기성내역서(대경엔텍)_통일하수내역서" xfId="1678" xr:uid="{00000000-0005-0000-0000-000026050000}"/>
    <cellStyle name="_적격(화산) _hs 보령우회_산북하수견적서" xfId="1679" xr:uid="{00000000-0005-0000-0000-000027050000}"/>
    <cellStyle name="_적격(화산) _hs 보령우회_제1회설계변경내역서(11.15~)update" xfId="1680" xr:uid="{00000000-0005-0000-0000-000028050000}"/>
    <cellStyle name="_적격(화산) _hs 보령우회_제2회기성내역서(1차+2차공사)" xfId="1681" xr:uid="{00000000-0005-0000-0000-000029050000}"/>
    <cellStyle name="_적격(화산) _hs 보령우회_제2회기성내역서(1차+2차공사)_병천하수 견적060412" xfId="1682" xr:uid="{00000000-0005-0000-0000-00002A050000}"/>
    <cellStyle name="_적격(화산) _hs 보령우회_제2회기성내역서(1차+2차공사)_산북하수견적서" xfId="1683" xr:uid="{00000000-0005-0000-0000-00002B050000}"/>
    <cellStyle name="_적격(화산) _hs 보령우회_제2회기성내역서(1차+2차공사)_제7회기성내역서(1차+2차공사)~ing" xfId="1684" xr:uid="{00000000-0005-0000-0000-00002C050000}"/>
    <cellStyle name="_적격(화산) _hs 보령우회_제2회기성내역서(1차+2차공사)_제7회기성내역서(1차+2차공사)~ing_병천하수 견적060412" xfId="1685" xr:uid="{00000000-0005-0000-0000-00002D050000}"/>
    <cellStyle name="_적격(화산) _hs 보령우회_제2회기성내역서(1차+2차공사)_제7회기성내역서(1차+2차공사)~ing_산북하수견적서" xfId="1686" xr:uid="{00000000-0005-0000-0000-00002E050000}"/>
    <cellStyle name="_적격(화산) _hs 보령우회_제2회기성내역서(1차+2차공사)_제7회기성내역서(1차+2차공사)~ing_통일하수내역서" xfId="1687" xr:uid="{00000000-0005-0000-0000-00002F050000}"/>
    <cellStyle name="_적격(화산) _hs 보령우회_제2회기성내역서(1차+2차공사)_통일하수내역서" xfId="1688" xr:uid="{00000000-0005-0000-0000-000030050000}"/>
    <cellStyle name="_적격(화산) _hs 보령우회_통일하수내역서" xfId="1689" xr:uid="{00000000-0005-0000-0000-000031050000}"/>
    <cellStyle name="_적격(화산) _hs 중앙선 8(선산토건)" xfId="1690" xr:uid="{00000000-0005-0000-0000-000032050000}"/>
    <cellStyle name="_적격(화산) _hs 중앙선 8(선산토건)_병천하수 견적060412" xfId="1691" xr:uid="{00000000-0005-0000-0000-000033050000}"/>
    <cellStyle name="_적격(화산) _hs 중앙선 8(선산토건)_사본 - 기성내역서(대경엔텍)" xfId="1692" xr:uid="{00000000-0005-0000-0000-000034050000}"/>
    <cellStyle name="_적격(화산) _hs 중앙선 8(선산토건)_사본 - 기성내역서(대경엔텍)_병천하수 견적060412" xfId="1693" xr:uid="{00000000-0005-0000-0000-000035050000}"/>
    <cellStyle name="_적격(화산) _hs 중앙선 8(선산토건)_사본 - 기성내역서(대경엔텍)_산북하수견적서" xfId="1694" xr:uid="{00000000-0005-0000-0000-000036050000}"/>
    <cellStyle name="_적격(화산) _hs 중앙선 8(선산토건)_사본 - 기성내역서(대경엔텍)_통일하수내역서" xfId="1695" xr:uid="{00000000-0005-0000-0000-000037050000}"/>
    <cellStyle name="_적격(화산) _hs 중앙선 8(선산토건)_산북하수견적서" xfId="1696" xr:uid="{00000000-0005-0000-0000-000038050000}"/>
    <cellStyle name="_적격(화산) _hs 중앙선 8(선산토건)_제1회설계변경내역서(11.15~)update" xfId="1697" xr:uid="{00000000-0005-0000-0000-000039050000}"/>
    <cellStyle name="_적격(화산) _hs 중앙선 8(선산토건)_제2회기성내역서(1차+2차공사)" xfId="1698" xr:uid="{00000000-0005-0000-0000-00003A050000}"/>
    <cellStyle name="_적격(화산) _hs 중앙선 8(선산토건)_제2회기성내역서(1차+2차공사)_병천하수 견적060412" xfId="1699" xr:uid="{00000000-0005-0000-0000-00003B050000}"/>
    <cellStyle name="_적격(화산) _hs 중앙선 8(선산토건)_제2회기성내역서(1차+2차공사)_산북하수견적서" xfId="1700" xr:uid="{00000000-0005-0000-0000-00003C050000}"/>
    <cellStyle name="_적격(화산) _hs 중앙선 8(선산토건)_제2회기성내역서(1차+2차공사)_제7회기성내역서(1차+2차공사)~ing" xfId="1701" xr:uid="{00000000-0005-0000-0000-00003D050000}"/>
    <cellStyle name="_적격(화산) _hs 중앙선 8(선산토건)_제2회기성내역서(1차+2차공사)_제7회기성내역서(1차+2차공사)~ing_병천하수 견적060412" xfId="1702" xr:uid="{00000000-0005-0000-0000-00003E050000}"/>
    <cellStyle name="_적격(화산) _hs 중앙선 8(선산토건)_제2회기성내역서(1차+2차공사)_제7회기성내역서(1차+2차공사)~ing_산북하수견적서" xfId="1703" xr:uid="{00000000-0005-0000-0000-00003F050000}"/>
    <cellStyle name="_적격(화산) _hs 중앙선 8(선산토건)_제2회기성내역서(1차+2차공사)_제7회기성내역서(1차+2차공사)~ing_통일하수내역서" xfId="1704" xr:uid="{00000000-0005-0000-0000-000040050000}"/>
    <cellStyle name="_적격(화산) _hs 중앙선 8(선산토건)_제2회기성내역서(1차+2차공사)_통일하수내역서" xfId="1705" xr:uid="{00000000-0005-0000-0000-000041050000}"/>
    <cellStyle name="_적격(화산) _hs 중앙선 8(선산토건)_통일하수내역서" xfId="1706" xr:uid="{00000000-0005-0000-0000-000042050000}"/>
    <cellStyle name="_적격(화산) _kcc 안산2단계" xfId="1707" xr:uid="{00000000-0005-0000-0000-000043050000}"/>
    <cellStyle name="_적격(화산) _kcc 안산2단계_병천하수 견적060412" xfId="1708" xr:uid="{00000000-0005-0000-0000-000044050000}"/>
    <cellStyle name="_적격(화산) _kcc 안산2단계_사본 - 기성내역서(대경엔텍)" xfId="1709" xr:uid="{00000000-0005-0000-0000-000045050000}"/>
    <cellStyle name="_적격(화산) _kcc 안산2단계_사본 - 기성내역서(대경엔텍)_병천하수 견적060412" xfId="1710" xr:uid="{00000000-0005-0000-0000-000046050000}"/>
    <cellStyle name="_적격(화산) _kcc 안산2단계_사본 - 기성내역서(대경엔텍)_산북하수견적서" xfId="1711" xr:uid="{00000000-0005-0000-0000-000047050000}"/>
    <cellStyle name="_적격(화산) _kcc 안산2단계_사본 - 기성내역서(대경엔텍)_통일하수내역서" xfId="1712" xr:uid="{00000000-0005-0000-0000-000048050000}"/>
    <cellStyle name="_적격(화산) _kcc 안산2단계_산북하수견적서" xfId="1713" xr:uid="{00000000-0005-0000-0000-000049050000}"/>
    <cellStyle name="_적격(화산) _kcc 안산2단계_제1회설계변경내역서(11.15~)update" xfId="1714" xr:uid="{00000000-0005-0000-0000-00004A050000}"/>
    <cellStyle name="_적격(화산) _kcc 안산2단계_제2회기성내역서(1차+2차공사)" xfId="1715" xr:uid="{00000000-0005-0000-0000-00004B050000}"/>
    <cellStyle name="_적격(화산) _kcc 안산2단계_제2회기성내역서(1차+2차공사)_병천하수 견적060412" xfId="1716" xr:uid="{00000000-0005-0000-0000-00004C050000}"/>
    <cellStyle name="_적격(화산) _kcc 안산2단계_제2회기성내역서(1차+2차공사)_산북하수견적서" xfId="1717" xr:uid="{00000000-0005-0000-0000-00004D050000}"/>
    <cellStyle name="_적격(화산) _kcc 안산2단계_제2회기성내역서(1차+2차공사)_제7회기성내역서(1차+2차공사)~ing" xfId="1718" xr:uid="{00000000-0005-0000-0000-00004E050000}"/>
    <cellStyle name="_적격(화산) _kcc 안산2단계_제2회기성내역서(1차+2차공사)_제7회기성내역서(1차+2차공사)~ing_병천하수 견적060412" xfId="1719" xr:uid="{00000000-0005-0000-0000-00004F050000}"/>
    <cellStyle name="_적격(화산) _kcc 안산2단계_제2회기성내역서(1차+2차공사)_제7회기성내역서(1차+2차공사)~ing_산북하수견적서" xfId="1720" xr:uid="{00000000-0005-0000-0000-000050050000}"/>
    <cellStyle name="_적격(화산) _kcc 안산2단계_제2회기성내역서(1차+2차공사)_제7회기성내역서(1차+2차공사)~ing_통일하수내역서" xfId="1721" xr:uid="{00000000-0005-0000-0000-000051050000}"/>
    <cellStyle name="_적격(화산) _kcc 안산2단계_제2회기성내역서(1차+2차공사)_통일하수내역서" xfId="1722" xr:uid="{00000000-0005-0000-0000-000052050000}"/>
    <cellStyle name="_적격(화산) _kcc 안산2단계_통일하수내역서" xfId="1723" xr:uid="{00000000-0005-0000-0000-000053050000}"/>
    <cellStyle name="_적격(화산) _kcc 합덕 신례원 1" xfId="1724" xr:uid="{00000000-0005-0000-0000-000054050000}"/>
    <cellStyle name="_적격(화산) _kcc 합덕 신례원 1_병천하수 견적060412" xfId="1725" xr:uid="{00000000-0005-0000-0000-000055050000}"/>
    <cellStyle name="_적격(화산) _kcc 합덕 신례원 1_사본 - 기성내역서(대경엔텍)" xfId="1726" xr:uid="{00000000-0005-0000-0000-000056050000}"/>
    <cellStyle name="_적격(화산) _kcc 합덕 신례원 1_사본 - 기성내역서(대경엔텍)_병천하수 견적060412" xfId="1727" xr:uid="{00000000-0005-0000-0000-000057050000}"/>
    <cellStyle name="_적격(화산) _kcc 합덕 신례원 1_사본 - 기성내역서(대경엔텍)_산북하수견적서" xfId="1728" xr:uid="{00000000-0005-0000-0000-000058050000}"/>
    <cellStyle name="_적격(화산) _kcc 합덕 신례원 1_사본 - 기성내역서(대경엔텍)_통일하수내역서" xfId="1729" xr:uid="{00000000-0005-0000-0000-000059050000}"/>
    <cellStyle name="_적격(화산) _kcc 합덕 신례원 1_산북하수견적서" xfId="1730" xr:uid="{00000000-0005-0000-0000-00005A050000}"/>
    <cellStyle name="_적격(화산) _kcc 합덕 신례원 1_제1회설계변경내역서(11.15~)update" xfId="1731" xr:uid="{00000000-0005-0000-0000-00005B050000}"/>
    <cellStyle name="_적격(화산) _kcc 합덕 신례원 1_제2회기성내역서(1차+2차공사)" xfId="1732" xr:uid="{00000000-0005-0000-0000-00005C050000}"/>
    <cellStyle name="_적격(화산) _kcc 합덕 신례원 1_제2회기성내역서(1차+2차공사)_병천하수 견적060412" xfId="1733" xr:uid="{00000000-0005-0000-0000-00005D050000}"/>
    <cellStyle name="_적격(화산) _kcc 합덕 신례원 1_제2회기성내역서(1차+2차공사)_산북하수견적서" xfId="1734" xr:uid="{00000000-0005-0000-0000-00005E050000}"/>
    <cellStyle name="_적격(화산) _kcc 합덕 신례원 1_제2회기성내역서(1차+2차공사)_제7회기성내역서(1차+2차공사)~ing" xfId="1735" xr:uid="{00000000-0005-0000-0000-00005F050000}"/>
    <cellStyle name="_적격(화산) _kcc 합덕 신례원 1_제2회기성내역서(1차+2차공사)_제7회기성내역서(1차+2차공사)~ing_병천하수 견적060412" xfId="1736" xr:uid="{00000000-0005-0000-0000-000060050000}"/>
    <cellStyle name="_적격(화산) _kcc 합덕 신례원 1_제2회기성내역서(1차+2차공사)_제7회기성내역서(1차+2차공사)~ing_산북하수견적서" xfId="1737" xr:uid="{00000000-0005-0000-0000-000061050000}"/>
    <cellStyle name="_적격(화산) _kcc 합덕 신례원 1_제2회기성내역서(1차+2차공사)_제7회기성내역서(1차+2차공사)~ing_통일하수내역서" xfId="1738" xr:uid="{00000000-0005-0000-0000-000062050000}"/>
    <cellStyle name="_적격(화산) _kcc 합덕 신례원 1_제2회기성내역서(1차+2차공사)_통일하수내역서" xfId="1739" xr:uid="{00000000-0005-0000-0000-000063050000}"/>
    <cellStyle name="_적격(화산) _kcc 합덕 신례원 1_통일하수내역서" xfId="1740" xr:uid="{00000000-0005-0000-0000-000064050000}"/>
    <cellStyle name="_적격(화산) _kn 구룡포~대보간 1" xfId="1741" xr:uid="{00000000-0005-0000-0000-000065050000}"/>
    <cellStyle name="_적격(화산) _kn 구룡포~대보간 1_병천하수 견적060412" xfId="1742" xr:uid="{00000000-0005-0000-0000-000066050000}"/>
    <cellStyle name="_적격(화산) _kn 구룡포~대보간 1_사본 - 기성내역서(대경엔텍)" xfId="1743" xr:uid="{00000000-0005-0000-0000-000067050000}"/>
    <cellStyle name="_적격(화산) _kn 구룡포~대보간 1_사본 - 기성내역서(대경엔텍)_병천하수 견적060412" xfId="1744" xr:uid="{00000000-0005-0000-0000-000068050000}"/>
    <cellStyle name="_적격(화산) _kn 구룡포~대보간 1_사본 - 기성내역서(대경엔텍)_산북하수견적서" xfId="1745" xr:uid="{00000000-0005-0000-0000-000069050000}"/>
    <cellStyle name="_적격(화산) _kn 구룡포~대보간 1_사본 - 기성내역서(대경엔텍)_통일하수내역서" xfId="1746" xr:uid="{00000000-0005-0000-0000-00006A050000}"/>
    <cellStyle name="_적격(화산) _kn 구룡포~대보간 1_산북하수견적서" xfId="1747" xr:uid="{00000000-0005-0000-0000-00006B050000}"/>
    <cellStyle name="_적격(화산) _kn 구룡포~대보간 1_제1회설계변경내역서(11.15~)update" xfId="1748" xr:uid="{00000000-0005-0000-0000-00006C050000}"/>
    <cellStyle name="_적격(화산) _kn 구룡포~대보간 1_제2회기성내역서(1차+2차공사)" xfId="1749" xr:uid="{00000000-0005-0000-0000-00006D050000}"/>
    <cellStyle name="_적격(화산) _kn 구룡포~대보간 1_제2회기성내역서(1차+2차공사)_병천하수 견적060412" xfId="1750" xr:uid="{00000000-0005-0000-0000-00006E050000}"/>
    <cellStyle name="_적격(화산) _kn 구룡포~대보간 1_제2회기성내역서(1차+2차공사)_산북하수견적서" xfId="1751" xr:uid="{00000000-0005-0000-0000-00006F050000}"/>
    <cellStyle name="_적격(화산) _kn 구룡포~대보간 1_제2회기성내역서(1차+2차공사)_제7회기성내역서(1차+2차공사)~ing" xfId="1752" xr:uid="{00000000-0005-0000-0000-000070050000}"/>
    <cellStyle name="_적격(화산) _kn 구룡포~대보간 1_제2회기성내역서(1차+2차공사)_제7회기성내역서(1차+2차공사)~ing_병천하수 견적060412" xfId="1753" xr:uid="{00000000-0005-0000-0000-000071050000}"/>
    <cellStyle name="_적격(화산) _kn 구룡포~대보간 1_제2회기성내역서(1차+2차공사)_제7회기성내역서(1차+2차공사)~ing_산북하수견적서" xfId="1754" xr:uid="{00000000-0005-0000-0000-000072050000}"/>
    <cellStyle name="_적격(화산) _kn 구룡포~대보간 1_제2회기성내역서(1차+2차공사)_제7회기성내역서(1차+2차공사)~ing_통일하수내역서" xfId="1755" xr:uid="{00000000-0005-0000-0000-000073050000}"/>
    <cellStyle name="_적격(화산) _kn 구룡포~대보간 1_제2회기성내역서(1차+2차공사)_통일하수내역서" xfId="1756" xr:uid="{00000000-0005-0000-0000-000074050000}"/>
    <cellStyle name="_적격(화산) _kn 구룡포~대보간 1_통일하수내역서" xfId="1757" xr:uid="{00000000-0005-0000-0000-000075050000}"/>
    <cellStyle name="_적격(화산) _ss 굴포천" xfId="1758" xr:uid="{00000000-0005-0000-0000-000076050000}"/>
    <cellStyle name="_적격(화산) _ss 굴포천_병천하수 견적060412" xfId="1759" xr:uid="{00000000-0005-0000-0000-000077050000}"/>
    <cellStyle name="_적격(화산) _ss 굴포천_사본 - 기성내역서(대경엔텍)" xfId="1760" xr:uid="{00000000-0005-0000-0000-000078050000}"/>
    <cellStyle name="_적격(화산) _ss 굴포천_사본 - 기성내역서(대경엔텍)_병천하수 견적060412" xfId="1761" xr:uid="{00000000-0005-0000-0000-000079050000}"/>
    <cellStyle name="_적격(화산) _ss 굴포천_사본 - 기성내역서(대경엔텍)_산북하수견적서" xfId="1762" xr:uid="{00000000-0005-0000-0000-00007A050000}"/>
    <cellStyle name="_적격(화산) _ss 굴포천_사본 - 기성내역서(대경엔텍)_통일하수내역서" xfId="1763" xr:uid="{00000000-0005-0000-0000-00007B050000}"/>
    <cellStyle name="_적격(화산) _ss 굴포천_산북하수견적서" xfId="1764" xr:uid="{00000000-0005-0000-0000-00007C050000}"/>
    <cellStyle name="_적격(화산) _ss 굴포천_제1회설계변경내역서(11.15~)update" xfId="1765" xr:uid="{00000000-0005-0000-0000-00007D050000}"/>
    <cellStyle name="_적격(화산) _ss 굴포천_제2회기성내역서(1차+2차공사)" xfId="1766" xr:uid="{00000000-0005-0000-0000-00007E050000}"/>
    <cellStyle name="_적격(화산) _ss 굴포천_제2회기성내역서(1차+2차공사)_병천하수 견적060412" xfId="1767" xr:uid="{00000000-0005-0000-0000-00007F050000}"/>
    <cellStyle name="_적격(화산) _ss 굴포천_제2회기성내역서(1차+2차공사)_산북하수견적서" xfId="1768" xr:uid="{00000000-0005-0000-0000-000080050000}"/>
    <cellStyle name="_적격(화산) _ss 굴포천_제2회기성내역서(1차+2차공사)_제7회기성내역서(1차+2차공사)~ing" xfId="1769" xr:uid="{00000000-0005-0000-0000-000081050000}"/>
    <cellStyle name="_적격(화산) _ss 굴포천_제2회기성내역서(1차+2차공사)_제7회기성내역서(1차+2차공사)~ing_병천하수 견적060412" xfId="1770" xr:uid="{00000000-0005-0000-0000-000082050000}"/>
    <cellStyle name="_적격(화산) _ss 굴포천_제2회기성내역서(1차+2차공사)_제7회기성내역서(1차+2차공사)~ing_산북하수견적서" xfId="1771" xr:uid="{00000000-0005-0000-0000-000083050000}"/>
    <cellStyle name="_적격(화산) _ss 굴포천_제2회기성내역서(1차+2차공사)_제7회기성내역서(1차+2차공사)~ing_통일하수내역서" xfId="1772" xr:uid="{00000000-0005-0000-0000-000084050000}"/>
    <cellStyle name="_적격(화산) _ss 굴포천_제2회기성내역서(1차+2차공사)_통일하수내역서" xfId="1773" xr:uid="{00000000-0005-0000-0000-000085050000}"/>
    <cellStyle name="_적격(화산) _ss 굴포천_통일하수내역서" xfId="1774" xr:uid="{00000000-0005-0000-0000-000086050000}"/>
    <cellStyle name="_적격(화산) _병천하수 견적060412" xfId="1775" xr:uid="{00000000-0005-0000-0000-000087050000}"/>
    <cellStyle name="_적격(화산) _사본 - 기성내역서(대경엔텍)" xfId="1776" xr:uid="{00000000-0005-0000-0000-000088050000}"/>
    <cellStyle name="_적격(화산) _사본 - 기성내역서(대경엔텍)_병천하수 견적060412" xfId="1777" xr:uid="{00000000-0005-0000-0000-000089050000}"/>
    <cellStyle name="_적격(화산) _사본 - 기성내역서(대경엔텍)_산북하수견적서" xfId="1778" xr:uid="{00000000-0005-0000-0000-00008A050000}"/>
    <cellStyle name="_적격(화산) _사본 - 기성내역서(대경엔텍)_통일하수내역서" xfId="1779" xr:uid="{00000000-0005-0000-0000-00008B050000}"/>
    <cellStyle name="_적격(화산) _산북하수견적서" xfId="1780" xr:uid="{00000000-0005-0000-0000-00008C050000}"/>
    <cellStyle name="_적격(화산) _안동투찰" xfId="1781" xr:uid="{00000000-0005-0000-0000-00008D050000}"/>
    <cellStyle name="_적격(화산) _안동투찰_병천하수 견적060412" xfId="1782" xr:uid="{00000000-0005-0000-0000-00008E050000}"/>
    <cellStyle name="_적격(화산) _안동투찰_사본 - 기성내역서(대경엔텍)" xfId="1783" xr:uid="{00000000-0005-0000-0000-00008F050000}"/>
    <cellStyle name="_적격(화산) _안동투찰_사본 - 기성내역서(대경엔텍)_병천하수 견적060412" xfId="1784" xr:uid="{00000000-0005-0000-0000-000090050000}"/>
    <cellStyle name="_적격(화산) _안동투찰_사본 - 기성내역서(대경엔텍)_산북하수견적서" xfId="1785" xr:uid="{00000000-0005-0000-0000-000091050000}"/>
    <cellStyle name="_적격(화산) _안동투찰_사본 - 기성내역서(대경엔텍)_통일하수내역서" xfId="1786" xr:uid="{00000000-0005-0000-0000-000092050000}"/>
    <cellStyle name="_적격(화산) _안동투찰_산북하수견적서" xfId="1787" xr:uid="{00000000-0005-0000-0000-000093050000}"/>
    <cellStyle name="_적격(화산) _안동투찰_제1회설계변경내역서(11.15~)update" xfId="1788" xr:uid="{00000000-0005-0000-0000-000094050000}"/>
    <cellStyle name="_적격(화산) _안동투찰_제2회기성내역서(1차+2차공사)" xfId="1789" xr:uid="{00000000-0005-0000-0000-000095050000}"/>
    <cellStyle name="_적격(화산) _안동투찰_제2회기성내역서(1차+2차공사)_병천하수 견적060412" xfId="1790" xr:uid="{00000000-0005-0000-0000-000096050000}"/>
    <cellStyle name="_적격(화산) _안동투찰_제2회기성내역서(1차+2차공사)_산북하수견적서" xfId="1791" xr:uid="{00000000-0005-0000-0000-000097050000}"/>
    <cellStyle name="_적격(화산) _안동투찰_제2회기성내역서(1차+2차공사)_제7회기성내역서(1차+2차공사)~ing" xfId="1792" xr:uid="{00000000-0005-0000-0000-000098050000}"/>
    <cellStyle name="_적격(화산) _안동투찰_제2회기성내역서(1차+2차공사)_제7회기성내역서(1차+2차공사)~ing_병천하수 견적060412" xfId="1793" xr:uid="{00000000-0005-0000-0000-000099050000}"/>
    <cellStyle name="_적격(화산) _안동투찰_제2회기성내역서(1차+2차공사)_제7회기성내역서(1차+2차공사)~ing_산북하수견적서" xfId="1794" xr:uid="{00000000-0005-0000-0000-00009A050000}"/>
    <cellStyle name="_적격(화산) _안동투찰_제2회기성내역서(1차+2차공사)_제7회기성내역서(1차+2차공사)~ing_통일하수내역서" xfId="1795" xr:uid="{00000000-0005-0000-0000-00009B050000}"/>
    <cellStyle name="_적격(화산) _안동투찰_제2회기성내역서(1차+2차공사)_통일하수내역서" xfId="1796" xr:uid="{00000000-0005-0000-0000-00009C050000}"/>
    <cellStyle name="_적격(화산) _안동투찰_통일하수내역서" xfId="1797" xr:uid="{00000000-0005-0000-0000-00009D050000}"/>
    <cellStyle name="_적격(화산) _제1회설계변경내역서(11.15~)update" xfId="1798" xr:uid="{00000000-0005-0000-0000-00009E050000}"/>
    <cellStyle name="_적격(화산) _제2회기성내역서(1차+2차공사)" xfId="1799" xr:uid="{00000000-0005-0000-0000-00009F050000}"/>
    <cellStyle name="_적격(화산) _제2회기성내역서(1차+2차공사)_병천하수 견적060412" xfId="1800" xr:uid="{00000000-0005-0000-0000-0000A0050000}"/>
    <cellStyle name="_적격(화산) _제2회기성내역서(1차+2차공사)_산북하수견적서" xfId="1801" xr:uid="{00000000-0005-0000-0000-0000A1050000}"/>
    <cellStyle name="_적격(화산) _제2회기성내역서(1차+2차공사)_제7회기성내역서(1차+2차공사)~ing" xfId="1802" xr:uid="{00000000-0005-0000-0000-0000A2050000}"/>
    <cellStyle name="_적격(화산) _제2회기성내역서(1차+2차공사)_제7회기성내역서(1차+2차공사)~ing_병천하수 견적060412" xfId="1803" xr:uid="{00000000-0005-0000-0000-0000A3050000}"/>
    <cellStyle name="_적격(화산) _제2회기성내역서(1차+2차공사)_제7회기성내역서(1차+2차공사)~ing_산북하수견적서" xfId="1804" xr:uid="{00000000-0005-0000-0000-0000A4050000}"/>
    <cellStyle name="_적격(화산) _제2회기성내역서(1차+2차공사)_제7회기성내역서(1차+2차공사)~ing_통일하수내역서" xfId="1805" xr:uid="{00000000-0005-0000-0000-0000A5050000}"/>
    <cellStyle name="_적격(화산) _제2회기성내역서(1차+2차공사)_통일하수내역서" xfId="1806" xr:uid="{00000000-0005-0000-0000-0000A6050000}"/>
    <cellStyle name="_적격(화산) _통리투찰" xfId="1807" xr:uid="{00000000-0005-0000-0000-0000A7050000}"/>
    <cellStyle name="_적격(화산) _통리투찰_병천하수 견적060412" xfId="1808" xr:uid="{00000000-0005-0000-0000-0000A8050000}"/>
    <cellStyle name="_적격(화산) _통리투찰_사본 - 기성내역서(대경엔텍)" xfId="1809" xr:uid="{00000000-0005-0000-0000-0000A9050000}"/>
    <cellStyle name="_적격(화산) _통리투찰_사본 - 기성내역서(대경엔텍)_병천하수 견적060412" xfId="1810" xr:uid="{00000000-0005-0000-0000-0000AA050000}"/>
    <cellStyle name="_적격(화산) _통리투찰_사본 - 기성내역서(대경엔텍)_산북하수견적서" xfId="1811" xr:uid="{00000000-0005-0000-0000-0000AB050000}"/>
    <cellStyle name="_적격(화산) _통리투찰_사본 - 기성내역서(대경엔텍)_통일하수내역서" xfId="1812" xr:uid="{00000000-0005-0000-0000-0000AC050000}"/>
    <cellStyle name="_적격(화산) _통리투찰_산북하수견적서" xfId="1813" xr:uid="{00000000-0005-0000-0000-0000AD050000}"/>
    <cellStyle name="_적격(화산) _통리투찰_제1회설계변경내역서(11.15~)update" xfId="1814" xr:uid="{00000000-0005-0000-0000-0000AE050000}"/>
    <cellStyle name="_적격(화산) _통리투찰_제2회기성내역서(1차+2차공사)" xfId="1815" xr:uid="{00000000-0005-0000-0000-0000AF050000}"/>
    <cellStyle name="_적격(화산) _통리투찰_제2회기성내역서(1차+2차공사)_병천하수 견적060412" xfId="1816" xr:uid="{00000000-0005-0000-0000-0000B0050000}"/>
    <cellStyle name="_적격(화산) _통리투찰_제2회기성내역서(1차+2차공사)_산북하수견적서" xfId="1817" xr:uid="{00000000-0005-0000-0000-0000B1050000}"/>
    <cellStyle name="_적격(화산) _통리투찰_제2회기성내역서(1차+2차공사)_제7회기성내역서(1차+2차공사)~ing" xfId="1818" xr:uid="{00000000-0005-0000-0000-0000B2050000}"/>
    <cellStyle name="_적격(화산) _통리투찰_제2회기성내역서(1차+2차공사)_제7회기성내역서(1차+2차공사)~ing_병천하수 견적060412" xfId="1819" xr:uid="{00000000-0005-0000-0000-0000B3050000}"/>
    <cellStyle name="_적격(화산) _통리투찰_제2회기성내역서(1차+2차공사)_제7회기성내역서(1차+2차공사)~ing_산북하수견적서" xfId="1820" xr:uid="{00000000-0005-0000-0000-0000B4050000}"/>
    <cellStyle name="_적격(화산) _통리투찰_제2회기성내역서(1차+2차공사)_제7회기성내역서(1차+2차공사)~ing_통일하수내역서" xfId="1821" xr:uid="{00000000-0005-0000-0000-0000B5050000}"/>
    <cellStyle name="_적격(화산) _통리투찰_제2회기성내역서(1차+2차공사)_통일하수내역서" xfId="1822" xr:uid="{00000000-0005-0000-0000-0000B6050000}"/>
    <cellStyle name="_적격(화산) _통리투찰_통일하수내역서" xfId="1823" xr:uid="{00000000-0005-0000-0000-0000B7050000}"/>
    <cellStyle name="_적격(화산) _통일하수내역서" xfId="1824" xr:uid="{00000000-0005-0000-0000-0000B8050000}"/>
    <cellStyle name="_집행갑지 " xfId="1825" xr:uid="{00000000-0005-0000-0000-0000B9050000}"/>
    <cellStyle name="_집행갑지 _17공구" xfId="1826" xr:uid="{00000000-0005-0000-0000-0000BA050000}"/>
    <cellStyle name="_집행갑지 _17공구_병천하수 견적060412" xfId="1827" xr:uid="{00000000-0005-0000-0000-0000BB050000}"/>
    <cellStyle name="_집행갑지 _17공구_사본 - 기성내역서(대경엔텍)" xfId="1828" xr:uid="{00000000-0005-0000-0000-0000BC050000}"/>
    <cellStyle name="_집행갑지 _17공구_사본 - 기성내역서(대경엔텍)_병천하수 견적060412" xfId="1829" xr:uid="{00000000-0005-0000-0000-0000BD050000}"/>
    <cellStyle name="_집행갑지 _17공구_사본 - 기성내역서(대경엔텍)_산북하수견적서" xfId="1830" xr:uid="{00000000-0005-0000-0000-0000BE050000}"/>
    <cellStyle name="_집행갑지 _17공구_사본 - 기성내역서(대경엔텍)_통일하수내역서" xfId="1831" xr:uid="{00000000-0005-0000-0000-0000BF050000}"/>
    <cellStyle name="_집행갑지 _17공구_산북하수견적서" xfId="1832" xr:uid="{00000000-0005-0000-0000-0000C0050000}"/>
    <cellStyle name="_집행갑지 _17공구_제1회설계변경내역서(11.15~)update" xfId="1833" xr:uid="{00000000-0005-0000-0000-0000C1050000}"/>
    <cellStyle name="_집행갑지 _17공구_제2회기성내역서(1차+2차공사)" xfId="1834" xr:uid="{00000000-0005-0000-0000-0000C2050000}"/>
    <cellStyle name="_집행갑지 _17공구_제2회기성내역서(1차+2차공사)_병천하수 견적060412" xfId="1835" xr:uid="{00000000-0005-0000-0000-0000C3050000}"/>
    <cellStyle name="_집행갑지 _17공구_제2회기성내역서(1차+2차공사)_산북하수견적서" xfId="1836" xr:uid="{00000000-0005-0000-0000-0000C4050000}"/>
    <cellStyle name="_집행갑지 _17공구_제2회기성내역서(1차+2차공사)_제7회기성내역서(1차+2차공사)~ing" xfId="1837" xr:uid="{00000000-0005-0000-0000-0000C5050000}"/>
    <cellStyle name="_집행갑지 _17공구_제2회기성내역서(1차+2차공사)_제7회기성내역서(1차+2차공사)~ing_병천하수 견적060412" xfId="1838" xr:uid="{00000000-0005-0000-0000-0000C6050000}"/>
    <cellStyle name="_집행갑지 _17공구_제2회기성내역서(1차+2차공사)_제7회기성내역서(1차+2차공사)~ing_산북하수견적서" xfId="1839" xr:uid="{00000000-0005-0000-0000-0000C7050000}"/>
    <cellStyle name="_집행갑지 _17공구_제2회기성내역서(1차+2차공사)_제7회기성내역서(1차+2차공사)~ing_통일하수내역서" xfId="1840" xr:uid="{00000000-0005-0000-0000-0000C8050000}"/>
    <cellStyle name="_집행갑지 _17공구_제2회기성내역서(1차+2차공사)_통일하수내역서" xfId="1841" xr:uid="{00000000-0005-0000-0000-0000C9050000}"/>
    <cellStyle name="_집행갑지 _17공구_통일하수내역서" xfId="1842" xr:uid="{00000000-0005-0000-0000-0000CA050000}"/>
    <cellStyle name="_집행갑지 _hs 보령우회" xfId="1843" xr:uid="{00000000-0005-0000-0000-0000CB050000}"/>
    <cellStyle name="_집행갑지 _hs 보령우회_병천하수 견적060412" xfId="1844" xr:uid="{00000000-0005-0000-0000-0000CC050000}"/>
    <cellStyle name="_집행갑지 _hs 보령우회_사본 - 기성내역서(대경엔텍)" xfId="1845" xr:uid="{00000000-0005-0000-0000-0000CD050000}"/>
    <cellStyle name="_집행갑지 _hs 보령우회_사본 - 기성내역서(대경엔텍)_병천하수 견적060412" xfId="1846" xr:uid="{00000000-0005-0000-0000-0000CE050000}"/>
    <cellStyle name="_집행갑지 _hs 보령우회_사본 - 기성내역서(대경엔텍)_산북하수견적서" xfId="1847" xr:uid="{00000000-0005-0000-0000-0000CF050000}"/>
    <cellStyle name="_집행갑지 _hs 보령우회_사본 - 기성내역서(대경엔텍)_통일하수내역서" xfId="1848" xr:uid="{00000000-0005-0000-0000-0000D0050000}"/>
    <cellStyle name="_집행갑지 _hs 보령우회_산북하수견적서" xfId="1849" xr:uid="{00000000-0005-0000-0000-0000D1050000}"/>
    <cellStyle name="_집행갑지 _hs 보령우회_제1회설계변경내역서(11.15~)update" xfId="1850" xr:uid="{00000000-0005-0000-0000-0000D2050000}"/>
    <cellStyle name="_집행갑지 _hs 보령우회_제2회기성내역서(1차+2차공사)" xfId="1851" xr:uid="{00000000-0005-0000-0000-0000D3050000}"/>
    <cellStyle name="_집행갑지 _hs 보령우회_제2회기성내역서(1차+2차공사)_병천하수 견적060412" xfId="1852" xr:uid="{00000000-0005-0000-0000-0000D4050000}"/>
    <cellStyle name="_집행갑지 _hs 보령우회_제2회기성내역서(1차+2차공사)_산북하수견적서" xfId="1853" xr:uid="{00000000-0005-0000-0000-0000D5050000}"/>
    <cellStyle name="_집행갑지 _hs 보령우회_제2회기성내역서(1차+2차공사)_제7회기성내역서(1차+2차공사)~ing" xfId="1854" xr:uid="{00000000-0005-0000-0000-0000D6050000}"/>
    <cellStyle name="_집행갑지 _hs 보령우회_제2회기성내역서(1차+2차공사)_제7회기성내역서(1차+2차공사)~ing_병천하수 견적060412" xfId="1855" xr:uid="{00000000-0005-0000-0000-0000D7050000}"/>
    <cellStyle name="_집행갑지 _hs 보령우회_제2회기성내역서(1차+2차공사)_제7회기성내역서(1차+2차공사)~ing_산북하수견적서" xfId="1856" xr:uid="{00000000-0005-0000-0000-0000D8050000}"/>
    <cellStyle name="_집행갑지 _hs 보령우회_제2회기성내역서(1차+2차공사)_제7회기성내역서(1차+2차공사)~ing_통일하수내역서" xfId="1857" xr:uid="{00000000-0005-0000-0000-0000D9050000}"/>
    <cellStyle name="_집행갑지 _hs 보령우회_제2회기성내역서(1차+2차공사)_통일하수내역서" xfId="1858" xr:uid="{00000000-0005-0000-0000-0000DA050000}"/>
    <cellStyle name="_집행갑지 _hs 보령우회_통일하수내역서" xfId="1859" xr:uid="{00000000-0005-0000-0000-0000DB050000}"/>
    <cellStyle name="_집행갑지 _hs 중앙선 8(선산토건)" xfId="1860" xr:uid="{00000000-0005-0000-0000-0000DC050000}"/>
    <cellStyle name="_집행갑지 _hs 중앙선 8(선산토건)_병천하수 견적060412" xfId="1861" xr:uid="{00000000-0005-0000-0000-0000DD050000}"/>
    <cellStyle name="_집행갑지 _hs 중앙선 8(선산토건)_사본 - 기성내역서(대경엔텍)" xfId="1862" xr:uid="{00000000-0005-0000-0000-0000DE050000}"/>
    <cellStyle name="_집행갑지 _hs 중앙선 8(선산토건)_사본 - 기성내역서(대경엔텍)_병천하수 견적060412" xfId="1863" xr:uid="{00000000-0005-0000-0000-0000DF050000}"/>
    <cellStyle name="_집행갑지 _hs 중앙선 8(선산토건)_사본 - 기성내역서(대경엔텍)_산북하수견적서" xfId="1864" xr:uid="{00000000-0005-0000-0000-0000E0050000}"/>
    <cellStyle name="_집행갑지 _hs 중앙선 8(선산토건)_사본 - 기성내역서(대경엔텍)_통일하수내역서" xfId="1865" xr:uid="{00000000-0005-0000-0000-0000E1050000}"/>
    <cellStyle name="_집행갑지 _hs 중앙선 8(선산토건)_산북하수견적서" xfId="1866" xr:uid="{00000000-0005-0000-0000-0000E2050000}"/>
    <cellStyle name="_집행갑지 _hs 중앙선 8(선산토건)_제1회설계변경내역서(11.15~)update" xfId="1867" xr:uid="{00000000-0005-0000-0000-0000E3050000}"/>
    <cellStyle name="_집행갑지 _hs 중앙선 8(선산토건)_제2회기성내역서(1차+2차공사)" xfId="1868" xr:uid="{00000000-0005-0000-0000-0000E4050000}"/>
    <cellStyle name="_집행갑지 _hs 중앙선 8(선산토건)_제2회기성내역서(1차+2차공사)_병천하수 견적060412" xfId="1869" xr:uid="{00000000-0005-0000-0000-0000E5050000}"/>
    <cellStyle name="_집행갑지 _hs 중앙선 8(선산토건)_제2회기성내역서(1차+2차공사)_산북하수견적서" xfId="1870" xr:uid="{00000000-0005-0000-0000-0000E6050000}"/>
    <cellStyle name="_집행갑지 _hs 중앙선 8(선산토건)_제2회기성내역서(1차+2차공사)_제7회기성내역서(1차+2차공사)~ing" xfId="1871" xr:uid="{00000000-0005-0000-0000-0000E7050000}"/>
    <cellStyle name="_집행갑지 _hs 중앙선 8(선산토건)_제2회기성내역서(1차+2차공사)_제7회기성내역서(1차+2차공사)~ing_병천하수 견적060412" xfId="1872" xr:uid="{00000000-0005-0000-0000-0000E8050000}"/>
    <cellStyle name="_집행갑지 _hs 중앙선 8(선산토건)_제2회기성내역서(1차+2차공사)_제7회기성내역서(1차+2차공사)~ing_산북하수견적서" xfId="1873" xr:uid="{00000000-0005-0000-0000-0000E9050000}"/>
    <cellStyle name="_집행갑지 _hs 중앙선 8(선산토건)_제2회기성내역서(1차+2차공사)_제7회기성내역서(1차+2차공사)~ing_통일하수내역서" xfId="1874" xr:uid="{00000000-0005-0000-0000-0000EA050000}"/>
    <cellStyle name="_집행갑지 _hs 중앙선 8(선산토건)_제2회기성내역서(1차+2차공사)_통일하수내역서" xfId="1875" xr:uid="{00000000-0005-0000-0000-0000EB050000}"/>
    <cellStyle name="_집행갑지 _hs 중앙선 8(선산토건)_통일하수내역서" xfId="1876" xr:uid="{00000000-0005-0000-0000-0000EC050000}"/>
    <cellStyle name="_집행갑지 _kcc 안산2단계" xfId="1877" xr:uid="{00000000-0005-0000-0000-0000ED050000}"/>
    <cellStyle name="_집행갑지 _kcc 안산2단계_병천하수 견적060412" xfId="1878" xr:uid="{00000000-0005-0000-0000-0000EE050000}"/>
    <cellStyle name="_집행갑지 _kcc 안산2단계_사본 - 기성내역서(대경엔텍)" xfId="1879" xr:uid="{00000000-0005-0000-0000-0000EF050000}"/>
    <cellStyle name="_집행갑지 _kcc 안산2단계_사본 - 기성내역서(대경엔텍)_병천하수 견적060412" xfId="1880" xr:uid="{00000000-0005-0000-0000-0000F0050000}"/>
    <cellStyle name="_집행갑지 _kcc 안산2단계_사본 - 기성내역서(대경엔텍)_산북하수견적서" xfId="1881" xr:uid="{00000000-0005-0000-0000-0000F1050000}"/>
    <cellStyle name="_집행갑지 _kcc 안산2단계_사본 - 기성내역서(대경엔텍)_통일하수내역서" xfId="1882" xr:uid="{00000000-0005-0000-0000-0000F2050000}"/>
    <cellStyle name="_집행갑지 _kcc 안산2단계_산북하수견적서" xfId="1883" xr:uid="{00000000-0005-0000-0000-0000F3050000}"/>
    <cellStyle name="_집행갑지 _kcc 안산2단계_제1회설계변경내역서(11.15~)update" xfId="1884" xr:uid="{00000000-0005-0000-0000-0000F4050000}"/>
    <cellStyle name="_집행갑지 _kcc 안산2단계_제2회기성내역서(1차+2차공사)" xfId="1885" xr:uid="{00000000-0005-0000-0000-0000F5050000}"/>
    <cellStyle name="_집행갑지 _kcc 안산2단계_제2회기성내역서(1차+2차공사)_병천하수 견적060412" xfId="1886" xr:uid="{00000000-0005-0000-0000-0000F6050000}"/>
    <cellStyle name="_집행갑지 _kcc 안산2단계_제2회기성내역서(1차+2차공사)_산북하수견적서" xfId="1887" xr:uid="{00000000-0005-0000-0000-0000F7050000}"/>
    <cellStyle name="_집행갑지 _kcc 안산2단계_제2회기성내역서(1차+2차공사)_제7회기성내역서(1차+2차공사)~ing" xfId="1888" xr:uid="{00000000-0005-0000-0000-0000F8050000}"/>
    <cellStyle name="_집행갑지 _kcc 안산2단계_제2회기성내역서(1차+2차공사)_제7회기성내역서(1차+2차공사)~ing_병천하수 견적060412" xfId="1889" xr:uid="{00000000-0005-0000-0000-0000F9050000}"/>
    <cellStyle name="_집행갑지 _kcc 안산2단계_제2회기성내역서(1차+2차공사)_제7회기성내역서(1차+2차공사)~ing_산북하수견적서" xfId="1890" xr:uid="{00000000-0005-0000-0000-0000FA050000}"/>
    <cellStyle name="_집행갑지 _kcc 안산2단계_제2회기성내역서(1차+2차공사)_제7회기성내역서(1차+2차공사)~ing_통일하수내역서" xfId="1891" xr:uid="{00000000-0005-0000-0000-0000FB050000}"/>
    <cellStyle name="_집행갑지 _kcc 안산2단계_제2회기성내역서(1차+2차공사)_통일하수내역서" xfId="1892" xr:uid="{00000000-0005-0000-0000-0000FC050000}"/>
    <cellStyle name="_집행갑지 _kcc 안산2단계_통일하수내역서" xfId="1893" xr:uid="{00000000-0005-0000-0000-0000FD050000}"/>
    <cellStyle name="_집행갑지 _kcc 합덕 신례원 1" xfId="1894" xr:uid="{00000000-0005-0000-0000-0000FE050000}"/>
    <cellStyle name="_집행갑지 _kcc 합덕 신례원 1_병천하수 견적060412" xfId="1895" xr:uid="{00000000-0005-0000-0000-0000FF050000}"/>
    <cellStyle name="_집행갑지 _kcc 합덕 신례원 1_사본 - 기성내역서(대경엔텍)" xfId="1896" xr:uid="{00000000-0005-0000-0000-000000060000}"/>
    <cellStyle name="_집행갑지 _kcc 합덕 신례원 1_사본 - 기성내역서(대경엔텍)_병천하수 견적060412" xfId="1897" xr:uid="{00000000-0005-0000-0000-000001060000}"/>
    <cellStyle name="_집행갑지 _kcc 합덕 신례원 1_사본 - 기성내역서(대경엔텍)_산북하수견적서" xfId="1898" xr:uid="{00000000-0005-0000-0000-000002060000}"/>
    <cellStyle name="_집행갑지 _kcc 합덕 신례원 1_사본 - 기성내역서(대경엔텍)_통일하수내역서" xfId="1899" xr:uid="{00000000-0005-0000-0000-000003060000}"/>
    <cellStyle name="_집행갑지 _kcc 합덕 신례원 1_산북하수견적서" xfId="1900" xr:uid="{00000000-0005-0000-0000-000004060000}"/>
    <cellStyle name="_집행갑지 _kcc 합덕 신례원 1_제1회설계변경내역서(11.15~)update" xfId="1901" xr:uid="{00000000-0005-0000-0000-000005060000}"/>
    <cellStyle name="_집행갑지 _kcc 합덕 신례원 1_제2회기성내역서(1차+2차공사)" xfId="1902" xr:uid="{00000000-0005-0000-0000-000006060000}"/>
    <cellStyle name="_집행갑지 _kcc 합덕 신례원 1_제2회기성내역서(1차+2차공사)_병천하수 견적060412" xfId="1903" xr:uid="{00000000-0005-0000-0000-000007060000}"/>
    <cellStyle name="_집행갑지 _kcc 합덕 신례원 1_제2회기성내역서(1차+2차공사)_산북하수견적서" xfId="1904" xr:uid="{00000000-0005-0000-0000-000008060000}"/>
    <cellStyle name="_집행갑지 _kcc 합덕 신례원 1_제2회기성내역서(1차+2차공사)_제7회기성내역서(1차+2차공사)~ing" xfId="1905" xr:uid="{00000000-0005-0000-0000-000009060000}"/>
    <cellStyle name="_집행갑지 _kcc 합덕 신례원 1_제2회기성내역서(1차+2차공사)_제7회기성내역서(1차+2차공사)~ing_병천하수 견적060412" xfId="1906" xr:uid="{00000000-0005-0000-0000-00000A060000}"/>
    <cellStyle name="_집행갑지 _kcc 합덕 신례원 1_제2회기성내역서(1차+2차공사)_제7회기성내역서(1차+2차공사)~ing_산북하수견적서" xfId="1907" xr:uid="{00000000-0005-0000-0000-00000B060000}"/>
    <cellStyle name="_집행갑지 _kcc 합덕 신례원 1_제2회기성내역서(1차+2차공사)_제7회기성내역서(1차+2차공사)~ing_통일하수내역서" xfId="1908" xr:uid="{00000000-0005-0000-0000-00000C060000}"/>
    <cellStyle name="_집행갑지 _kcc 합덕 신례원 1_제2회기성내역서(1차+2차공사)_통일하수내역서" xfId="1909" xr:uid="{00000000-0005-0000-0000-00000D060000}"/>
    <cellStyle name="_집행갑지 _kcc 합덕 신례원 1_통일하수내역서" xfId="1910" xr:uid="{00000000-0005-0000-0000-00000E060000}"/>
    <cellStyle name="_집행갑지 _kn 구룡포~대보간 1" xfId="1911" xr:uid="{00000000-0005-0000-0000-00000F060000}"/>
    <cellStyle name="_집행갑지 _kn 구룡포~대보간 1_병천하수 견적060412" xfId="1912" xr:uid="{00000000-0005-0000-0000-000010060000}"/>
    <cellStyle name="_집행갑지 _kn 구룡포~대보간 1_사본 - 기성내역서(대경엔텍)" xfId="1913" xr:uid="{00000000-0005-0000-0000-000011060000}"/>
    <cellStyle name="_집행갑지 _kn 구룡포~대보간 1_사본 - 기성내역서(대경엔텍)_병천하수 견적060412" xfId="1914" xr:uid="{00000000-0005-0000-0000-000012060000}"/>
    <cellStyle name="_집행갑지 _kn 구룡포~대보간 1_사본 - 기성내역서(대경엔텍)_산북하수견적서" xfId="1915" xr:uid="{00000000-0005-0000-0000-000013060000}"/>
    <cellStyle name="_집행갑지 _kn 구룡포~대보간 1_사본 - 기성내역서(대경엔텍)_통일하수내역서" xfId="1916" xr:uid="{00000000-0005-0000-0000-000014060000}"/>
    <cellStyle name="_집행갑지 _kn 구룡포~대보간 1_산북하수견적서" xfId="1917" xr:uid="{00000000-0005-0000-0000-000015060000}"/>
    <cellStyle name="_집행갑지 _kn 구룡포~대보간 1_제1회설계변경내역서(11.15~)update" xfId="1918" xr:uid="{00000000-0005-0000-0000-000016060000}"/>
    <cellStyle name="_집행갑지 _kn 구룡포~대보간 1_제2회기성내역서(1차+2차공사)" xfId="1919" xr:uid="{00000000-0005-0000-0000-000017060000}"/>
    <cellStyle name="_집행갑지 _kn 구룡포~대보간 1_제2회기성내역서(1차+2차공사)_병천하수 견적060412" xfId="1920" xr:uid="{00000000-0005-0000-0000-000018060000}"/>
    <cellStyle name="_집행갑지 _kn 구룡포~대보간 1_제2회기성내역서(1차+2차공사)_산북하수견적서" xfId="1921" xr:uid="{00000000-0005-0000-0000-000019060000}"/>
    <cellStyle name="_집행갑지 _kn 구룡포~대보간 1_제2회기성내역서(1차+2차공사)_제7회기성내역서(1차+2차공사)~ing" xfId="1922" xr:uid="{00000000-0005-0000-0000-00001A060000}"/>
    <cellStyle name="_집행갑지 _kn 구룡포~대보간 1_제2회기성내역서(1차+2차공사)_제7회기성내역서(1차+2차공사)~ing_병천하수 견적060412" xfId="1923" xr:uid="{00000000-0005-0000-0000-00001B060000}"/>
    <cellStyle name="_집행갑지 _kn 구룡포~대보간 1_제2회기성내역서(1차+2차공사)_제7회기성내역서(1차+2차공사)~ing_산북하수견적서" xfId="1924" xr:uid="{00000000-0005-0000-0000-00001C060000}"/>
    <cellStyle name="_집행갑지 _kn 구룡포~대보간 1_제2회기성내역서(1차+2차공사)_제7회기성내역서(1차+2차공사)~ing_통일하수내역서" xfId="1925" xr:uid="{00000000-0005-0000-0000-00001D060000}"/>
    <cellStyle name="_집행갑지 _kn 구룡포~대보간 1_제2회기성내역서(1차+2차공사)_통일하수내역서" xfId="1926" xr:uid="{00000000-0005-0000-0000-00001E060000}"/>
    <cellStyle name="_집행갑지 _kn 구룡포~대보간 1_통일하수내역서" xfId="1927" xr:uid="{00000000-0005-0000-0000-00001F060000}"/>
    <cellStyle name="_집행갑지 _ss 굴포천" xfId="1928" xr:uid="{00000000-0005-0000-0000-000020060000}"/>
    <cellStyle name="_집행갑지 _ss 굴포천_병천하수 견적060412" xfId="1929" xr:uid="{00000000-0005-0000-0000-000021060000}"/>
    <cellStyle name="_집행갑지 _ss 굴포천_사본 - 기성내역서(대경엔텍)" xfId="1930" xr:uid="{00000000-0005-0000-0000-000022060000}"/>
    <cellStyle name="_집행갑지 _ss 굴포천_사본 - 기성내역서(대경엔텍)_병천하수 견적060412" xfId="1931" xr:uid="{00000000-0005-0000-0000-000023060000}"/>
    <cellStyle name="_집행갑지 _ss 굴포천_사본 - 기성내역서(대경엔텍)_산북하수견적서" xfId="1932" xr:uid="{00000000-0005-0000-0000-000024060000}"/>
    <cellStyle name="_집행갑지 _ss 굴포천_사본 - 기성내역서(대경엔텍)_통일하수내역서" xfId="1933" xr:uid="{00000000-0005-0000-0000-000025060000}"/>
    <cellStyle name="_집행갑지 _ss 굴포천_산북하수견적서" xfId="1934" xr:uid="{00000000-0005-0000-0000-000026060000}"/>
    <cellStyle name="_집행갑지 _ss 굴포천_제1회설계변경내역서(11.15~)update" xfId="1935" xr:uid="{00000000-0005-0000-0000-000027060000}"/>
    <cellStyle name="_집행갑지 _ss 굴포천_제2회기성내역서(1차+2차공사)" xfId="1936" xr:uid="{00000000-0005-0000-0000-000028060000}"/>
    <cellStyle name="_집행갑지 _ss 굴포천_제2회기성내역서(1차+2차공사)_병천하수 견적060412" xfId="1937" xr:uid="{00000000-0005-0000-0000-000029060000}"/>
    <cellStyle name="_집행갑지 _ss 굴포천_제2회기성내역서(1차+2차공사)_산북하수견적서" xfId="1938" xr:uid="{00000000-0005-0000-0000-00002A060000}"/>
    <cellStyle name="_집행갑지 _ss 굴포천_제2회기성내역서(1차+2차공사)_제7회기성내역서(1차+2차공사)~ing" xfId="1939" xr:uid="{00000000-0005-0000-0000-00002B060000}"/>
    <cellStyle name="_집행갑지 _ss 굴포천_제2회기성내역서(1차+2차공사)_제7회기성내역서(1차+2차공사)~ing_병천하수 견적060412" xfId="1940" xr:uid="{00000000-0005-0000-0000-00002C060000}"/>
    <cellStyle name="_집행갑지 _ss 굴포천_제2회기성내역서(1차+2차공사)_제7회기성내역서(1차+2차공사)~ing_산북하수견적서" xfId="1941" xr:uid="{00000000-0005-0000-0000-00002D060000}"/>
    <cellStyle name="_집행갑지 _ss 굴포천_제2회기성내역서(1차+2차공사)_제7회기성내역서(1차+2차공사)~ing_통일하수내역서" xfId="1942" xr:uid="{00000000-0005-0000-0000-00002E060000}"/>
    <cellStyle name="_집행갑지 _ss 굴포천_제2회기성내역서(1차+2차공사)_통일하수내역서" xfId="1943" xr:uid="{00000000-0005-0000-0000-00002F060000}"/>
    <cellStyle name="_집행갑지 _ss 굴포천_통일하수내역서" xfId="1944" xr:uid="{00000000-0005-0000-0000-000030060000}"/>
    <cellStyle name="_집행갑지 _병천하수 견적060412" xfId="1945" xr:uid="{00000000-0005-0000-0000-000031060000}"/>
    <cellStyle name="_집행갑지 _사본 - 기성내역서(대경엔텍)" xfId="1946" xr:uid="{00000000-0005-0000-0000-000032060000}"/>
    <cellStyle name="_집행갑지 _사본 - 기성내역서(대경엔텍)_병천하수 견적060412" xfId="1947" xr:uid="{00000000-0005-0000-0000-000033060000}"/>
    <cellStyle name="_집행갑지 _사본 - 기성내역서(대경엔텍)_산북하수견적서" xfId="1948" xr:uid="{00000000-0005-0000-0000-000034060000}"/>
    <cellStyle name="_집행갑지 _사본 - 기성내역서(대경엔텍)_통일하수내역서" xfId="1949" xr:uid="{00000000-0005-0000-0000-000035060000}"/>
    <cellStyle name="_집행갑지 _산북하수견적서" xfId="1950" xr:uid="{00000000-0005-0000-0000-000036060000}"/>
    <cellStyle name="_집행갑지 _안동투찰" xfId="1951" xr:uid="{00000000-0005-0000-0000-000037060000}"/>
    <cellStyle name="_집행갑지 _안동투찰_병천하수 견적060412" xfId="1952" xr:uid="{00000000-0005-0000-0000-000038060000}"/>
    <cellStyle name="_집행갑지 _안동투찰_사본 - 기성내역서(대경엔텍)" xfId="1953" xr:uid="{00000000-0005-0000-0000-000039060000}"/>
    <cellStyle name="_집행갑지 _안동투찰_사본 - 기성내역서(대경엔텍)_병천하수 견적060412" xfId="1954" xr:uid="{00000000-0005-0000-0000-00003A060000}"/>
    <cellStyle name="_집행갑지 _안동투찰_사본 - 기성내역서(대경엔텍)_산북하수견적서" xfId="1955" xr:uid="{00000000-0005-0000-0000-00003B060000}"/>
    <cellStyle name="_집행갑지 _안동투찰_사본 - 기성내역서(대경엔텍)_통일하수내역서" xfId="1956" xr:uid="{00000000-0005-0000-0000-00003C060000}"/>
    <cellStyle name="_집행갑지 _안동투찰_산북하수견적서" xfId="1957" xr:uid="{00000000-0005-0000-0000-00003D060000}"/>
    <cellStyle name="_집행갑지 _안동투찰_제1회설계변경내역서(11.15~)update" xfId="1958" xr:uid="{00000000-0005-0000-0000-00003E060000}"/>
    <cellStyle name="_집행갑지 _안동투찰_제2회기성내역서(1차+2차공사)" xfId="1959" xr:uid="{00000000-0005-0000-0000-00003F060000}"/>
    <cellStyle name="_집행갑지 _안동투찰_제2회기성내역서(1차+2차공사)_병천하수 견적060412" xfId="1960" xr:uid="{00000000-0005-0000-0000-000040060000}"/>
    <cellStyle name="_집행갑지 _안동투찰_제2회기성내역서(1차+2차공사)_산북하수견적서" xfId="1961" xr:uid="{00000000-0005-0000-0000-000041060000}"/>
    <cellStyle name="_집행갑지 _안동투찰_제2회기성내역서(1차+2차공사)_제7회기성내역서(1차+2차공사)~ing" xfId="1962" xr:uid="{00000000-0005-0000-0000-000042060000}"/>
    <cellStyle name="_집행갑지 _안동투찰_제2회기성내역서(1차+2차공사)_제7회기성내역서(1차+2차공사)~ing_병천하수 견적060412" xfId="1963" xr:uid="{00000000-0005-0000-0000-000043060000}"/>
    <cellStyle name="_집행갑지 _안동투찰_제2회기성내역서(1차+2차공사)_제7회기성내역서(1차+2차공사)~ing_산북하수견적서" xfId="1964" xr:uid="{00000000-0005-0000-0000-000044060000}"/>
    <cellStyle name="_집행갑지 _안동투찰_제2회기성내역서(1차+2차공사)_제7회기성내역서(1차+2차공사)~ing_통일하수내역서" xfId="1965" xr:uid="{00000000-0005-0000-0000-000045060000}"/>
    <cellStyle name="_집행갑지 _안동투찰_제2회기성내역서(1차+2차공사)_통일하수내역서" xfId="1966" xr:uid="{00000000-0005-0000-0000-000046060000}"/>
    <cellStyle name="_집행갑지 _안동투찰_통일하수내역서" xfId="1967" xr:uid="{00000000-0005-0000-0000-000047060000}"/>
    <cellStyle name="_집행갑지 _제1회설계변경내역서(11.15~)update" xfId="1968" xr:uid="{00000000-0005-0000-0000-000048060000}"/>
    <cellStyle name="_집행갑지 _제2회기성내역서(1차+2차공사)" xfId="1969" xr:uid="{00000000-0005-0000-0000-000049060000}"/>
    <cellStyle name="_집행갑지 _제2회기성내역서(1차+2차공사)_병천하수 견적060412" xfId="1970" xr:uid="{00000000-0005-0000-0000-00004A060000}"/>
    <cellStyle name="_집행갑지 _제2회기성내역서(1차+2차공사)_산북하수견적서" xfId="1971" xr:uid="{00000000-0005-0000-0000-00004B060000}"/>
    <cellStyle name="_집행갑지 _제2회기성내역서(1차+2차공사)_제7회기성내역서(1차+2차공사)~ing" xfId="1972" xr:uid="{00000000-0005-0000-0000-00004C060000}"/>
    <cellStyle name="_집행갑지 _제2회기성내역서(1차+2차공사)_제7회기성내역서(1차+2차공사)~ing_병천하수 견적060412" xfId="1973" xr:uid="{00000000-0005-0000-0000-00004D060000}"/>
    <cellStyle name="_집행갑지 _제2회기성내역서(1차+2차공사)_제7회기성내역서(1차+2차공사)~ing_산북하수견적서" xfId="1974" xr:uid="{00000000-0005-0000-0000-00004E060000}"/>
    <cellStyle name="_집행갑지 _제2회기성내역서(1차+2차공사)_제7회기성내역서(1차+2차공사)~ing_통일하수내역서" xfId="1975" xr:uid="{00000000-0005-0000-0000-00004F060000}"/>
    <cellStyle name="_집행갑지 _제2회기성내역서(1차+2차공사)_통일하수내역서" xfId="1976" xr:uid="{00000000-0005-0000-0000-000050060000}"/>
    <cellStyle name="_집행갑지 _통리투찰" xfId="1977" xr:uid="{00000000-0005-0000-0000-000051060000}"/>
    <cellStyle name="_집행갑지 _통리투찰_병천하수 견적060412" xfId="1978" xr:uid="{00000000-0005-0000-0000-000052060000}"/>
    <cellStyle name="_집행갑지 _통리투찰_사본 - 기성내역서(대경엔텍)" xfId="1979" xr:uid="{00000000-0005-0000-0000-000053060000}"/>
    <cellStyle name="_집행갑지 _통리투찰_사본 - 기성내역서(대경엔텍)_병천하수 견적060412" xfId="1980" xr:uid="{00000000-0005-0000-0000-000054060000}"/>
    <cellStyle name="_집행갑지 _통리투찰_사본 - 기성내역서(대경엔텍)_산북하수견적서" xfId="1981" xr:uid="{00000000-0005-0000-0000-000055060000}"/>
    <cellStyle name="_집행갑지 _통리투찰_사본 - 기성내역서(대경엔텍)_통일하수내역서" xfId="1982" xr:uid="{00000000-0005-0000-0000-000056060000}"/>
    <cellStyle name="_집행갑지 _통리투찰_산북하수견적서" xfId="1983" xr:uid="{00000000-0005-0000-0000-000057060000}"/>
    <cellStyle name="_집행갑지 _통리투찰_제1회설계변경내역서(11.15~)update" xfId="1984" xr:uid="{00000000-0005-0000-0000-000058060000}"/>
    <cellStyle name="_집행갑지 _통리투찰_제2회기성내역서(1차+2차공사)" xfId="1985" xr:uid="{00000000-0005-0000-0000-000059060000}"/>
    <cellStyle name="_집행갑지 _통리투찰_제2회기성내역서(1차+2차공사)_병천하수 견적060412" xfId="1986" xr:uid="{00000000-0005-0000-0000-00005A060000}"/>
    <cellStyle name="_집행갑지 _통리투찰_제2회기성내역서(1차+2차공사)_산북하수견적서" xfId="1987" xr:uid="{00000000-0005-0000-0000-00005B060000}"/>
    <cellStyle name="_집행갑지 _통리투찰_제2회기성내역서(1차+2차공사)_제7회기성내역서(1차+2차공사)~ing" xfId="1988" xr:uid="{00000000-0005-0000-0000-00005C060000}"/>
    <cellStyle name="_집행갑지 _통리투찰_제2회기성내역서(1차+2차공사)_제7회기성내역서(1차+2차공사)~ing_병천하수 견적060412" xfId="1989" xr:uid="{00000000-0005-0000-0000-00005D060000}"/>
    <cellStyle name="_집행갑지 _통리투찰_제2회기성내역서(1차+2차공사)_제7회기성내역서(1차+2차공사)~ing_산북하수견적서" xfId="1990" xr:uid="{00000000-0005-0000-0000-00005E060000}"/>
    <cellStyle name="_집행갑지 _통리투찰_제2회기성내역서(1차+2차공사)_제7회기성내역서(1차+2차공사)~ing_통일하수내역서" xfId="1991" xr:uid="{00000000-0005-0000-0000-00005F060000}"/>
    <cellStyle name="_집행갑지 _통리투찰_제2회기성내역서(1차+2차공사)_통일하수내역서" xfId="1992" xr:uid="{00000000-0005-0000-0000-000060060000}"/>
    <cellStyle name="_집행갑지 _통리투찰_통일하수내역서" xfId="1993" xr:uid="{00000000-0005-0000-0000-000061060000}"/>
    <cellStyle name="_집행갑지 _통일하수내역서" xfId="1994" xr:uid="{00000000-0005-0000-0000-000062060000}"/>
    <cellStyle name="_통리투찰" xfId="1995" xr:uid="{00000000-0005-0000-0000-000063060000}"/>
    <cellStyle name="_통리투찰_병천하수 견적060412" xfId="1996" xr:uid="{00000000-0005-0000-0000-000064060000}"/>
    <cellStyle name="_통리투찰_사본 - 기성내역서(대경엔텍)" xfId="1997" xr:uid="{00000000-0005-0000-0000-000065060000}"/>
    <cellStyle name="_통리투찰_사본 - 기성내역서(대경엔텍)_병천하수 견적060412" xfId="1998" xr:uid="{00000000-0005-0000-0000-000066060000}"/>
    <cellStyle name="_통리투찰_사본 - 기성내역서(대경엔텍)_산북하수견적서" xfId="1999" xr:uid="{00000000-0005-0000-0000-000067060000}"/>
    <cellStyle name="_통리투찰_사본 - 기성내역서(대경엔텍)_통일하수내역서" xfId="2000" xr:uid="{00000000-0005-0000-0000-000068060000}"/>
    <cellStyle name="_통리투찰_산북하수견적서" xfId="2001" xr:uid="{00000000-0005-0000-0000-000069060000}"/>
    <cellStyle name="_통리투찰_제1회설계변경내역서(11.15~)update" xfId="2002" xr:uid="{00000000-0005-0000-0000-00006A060000}"/>
    <cellStyle name="_통리투찰_제2회기성내역서(1차+2차공사)" xfId="2003" xr:uid="{00000000-0005-0000-0000-00006B060000}"/>
    <cellStyle name="_통리투찰_제2회기성내역서(1차+2차공사)_병천하수 견적060412" xfId="2004" xr:uid="{00000000-0005-0000-0000-00006C060000}"/>
    <cellStyle name="_통리투찰_제2회기성내역서(1차+2차공사)_산북하수견적서" xfId="2005" xr:uid="{00000000-0005-0000-0000-00006D060000}"/>
    <cellStyle name="_통리투찰_제2회기성내역서(1차+2차공사)_제7회기성내역서(1차+2차공사)~ing" xfId="2006" xr:uid="{00000000-0005-0000-0000-00006E060000}"/>
    <cellStyle name="_통리투찰_제2회기성내역서(1차+2차공사)_제7회기성내역서(1차+2차공사)~ing_병천하수 견적060412" xfId="2007" xr:uid="{00000000-0005-0000-0000-00006F060000}"/>
    <cellStyle name="_통리투찰_제2회기성내역서(1차+2차공사)_제7회기성내역서(1차+2차공사)~ing_산북하수견적서" xfId="2008" xr:uid="{00000000-0005-0000-0000-000070060000}"/>
    <cellStyle name="_통리투찰_제2회기성내역서(1차+2차공사)_제7회기성내역서(1차+2차공사)~ing_통일하수내역서" xfId="2009" xr:uid="{00000000-0005-0000-0000-000071060000}"/>
    <cellStyle name="_통리투찰_제2회기성내역서(1차+2차공사)_통일하수내역서" xfId="2010" xr:uid="{00000000-0005-0000-0000-000072060000}"/>
    <cellStyle name="_통리투찰_통일하수내역서" xfId="2011" xr:uid="{00000000-0005-0000-0000-000073060000}"/>
    <cellStyle name="_투찰" xfId="2012" xr:uid="{00000000-0005-0000-0000-000074060000}"/>
    <cellStyle name="_투찰_kn 구룡포~대보간 1" xfId="2013" xr:uid="{00000000-0005-0000-0000-000075060000}"/>
    <cellStyle name="_투찰_kn 구룡포~대보간 1_병천하수 견적060412" xfId="2014" xr:uid="{00000000-0005-0000-0000-000076060000}"/>
    <cellStyle name="_투찰_kn 구룡포~대보간 1_사본 - 기성내역서(대경엔텍)" xfId="2015" xr:uid="{00000000-0005-0000-0000-000077060000}"/>
    <cellStyle name="_투찰_kn 구룡포~대보간 1_사본 - 기성내역서(대경엔텍)_병천하수 견적060412" xfId="2016" xr:uid="{00000000-0005-0000-0000-000078060000}"/>
    <cellStyle name="_투찰_kn 구룡포~대보간 1_사본 - 기성내역서(대경엔텍)_산북하수견적서" xfId="2017" xr:uid="{00000000-0005-0000-0000-000079060000}"/>
    <cellStyle name="_투찰_kn 구룡포~대보간 1_사본 - 기성내역서(대경엔텍)_통일하수내역서" xfId="2018" xr:uid="{00000000-0005-0000-0000-00007A060000}"/>
    <cellStyle name="_투찰_kn 구룡포~대보간 1_산북하수견적서" xfId="2019" xr:uid="{00000000-0005-0000-0000-00007B060000}"/>
    <cellStyle name="_투찰_kn 구룡포~대보간 1_제1회설계변경내역서(11.15~)update" xfId="2020" xr:uid="{00000000-0005-0000-0000-00007C060000}"/>
    <cellStyle name="_투찰_kn 구룡포~대보간 1_제2회기성내역서(1차+2차공사)" xfId="2021" xr:uid="{00000000-0005-0000-0000-00007D060000}"/>
    <cellStyle name="_투찰_kn 구룡포~대보간 1_제2회기성내역서(1차+2차공사)_병천하수 견적060412" xfId="2022" xr:uid="{00000000-0005-0000-0000-00007E060000}"/>
    <cellStyle name="_투찰_kn 구룡포~대보간 1_제2회기성내역서(1차+2차공사)_산북하수견적서" xfId="2023" xr:uid="{00000000-0005-0000-0000-00007F060000}"/>
    <cellStyle name="_투찰_kn 구룡포~대보간 1_제2회기성내역서(1차+2차공사)_제7회기성내역서(1차+2차공사)~ing" xfId="2024" xr:uid="{00000000-0005-0000-0000-000080060000}"/>
    <cellStyle name="_투찰_kn 구룡포~대보간 1_제2회기성내역서(1차+2차공사)_제7회기성내역서(1차+2차공사)~ing_병천하수 견적060412" xfId="2025" xr:uid="{00000000-0005-0000-0000-000081060000}"/>
    <cellStyle name="_투찰_kn 구룡포~대보간 1_제2회기성내역서(1차+2차공사)_제7회기성내역서(1차+2차공사)~ing_산북하수견적서" xfId="2026" xr:uid="{00000000-0005-0000-0000-000082060000}"/>
    <cellStyle name="_투찰_kn 구룡포~대보간 1_제2회기성내역서(1차+2차공사)_제7회기성내역서(1차+2차공사)~ing_통일하수내역서" xfId="2027" xr:uid="{00000000-0005-0000-0000-000083060000}"/>
    <cellStyle name="_투찰_kn 구룡포~대보간 1_제2회기성내역서(1차+2차공사)_통일하수내역서" xfId="2028" xr:uid="{00000000-0005-0000-0000-000084060000}"/>
    <cellStyle name="_투찰_kn 구룡포~대보간 1_통일하수내역서" xfId="2029" xr:uid="{00000000-0005-0000-0000-000085060000}"/>
    <cellStyle name="_투찰_병천하수 견적060412" xfId="2030" xr:uid="{00000000-0005-0000-0000-000086060000}"/>
    <cellStyle name="_투찰_사본 - 기성내역서(대경엔텍)" xfId="2031" xr:uid="{00000000-0005-0000-0000-000087060000}"/>
    <cellStyle name="_투찰_사본 - 기성내역서(대경엔텍)_병천하수 견적060412" xfId="2032" xr:uid="{00000000-0005-0000-0000-000088060000}"/>
    <cellStyle name="_투찰_사본 - 기성내역서(대경엔텍)_산북하수견적서" xfId="2033" xr:uid="{00000000-0005-0000-0000-000089060000}"/>
    <cellStyle name="_투찰_사본 - 기성내역서(대경엔텍)_통일하수내역서" xfId="2034" xr:uid="{00000000-0005-0000-0000-00008A060000}"/>
    <cellStyle name="_투찰_산북하수견적서" xfId="2035" xr:uid="{00000000-0005-0000-0000-00008B060000}"/>
    <cellStyle name="_투찰_안동투찰" xfId="2036" xr:uid="{00000000-0005-0000-0000-00008C060000}"/>
    <cellStyle name="_투찰_안동투찰_병천하수 견적060412" xfId="2037" xr:uid="{00000000-0005-0000-0000-00008D060000}"/>
    <cellStyle name="_투찰_안동투찰_사본 - 기성내역서(대경엔텍)" xfId="2038" xr:uid="{00000000-0005-0000-0000-00008E060000}"/>
    <cellStyle name="_투찰_안동투찰_사본 - 기성내역서(대경엔텍)_병천하수 견적060412" xfId="2039" xr:uid="{00000000-0005-0000-0000-00008F060000}"/>
    <cellStyle name="_투찰_안동투찰_사본 - 기성내역서(대경엔텍)_산북하수견적서" xfId="2040" xr:uid="{00000000-0005-0000-0000-000090060000}"/>
    <cellStyle name="_투찰_안동투찰_사본 - 기성내역서(대경엔텍)_통일하수내역서" xfId="2041" xr:uid="{00000000-0005-0000-0000-000091060000}"/>
    <cellStyle name="_투찰_안동투찰_산북하수견적서" xfId="2042" xr:uid="{00000000-0005-0000-0000-000092060000}"/>
    <cellStyle name="_투찰_안동투찰_제1회설계변경내역서(11.15~)update" xfId="2043" xr:uid="{00000000-0005-0000-0000-000093060000}"/>
    <cellStyle name="_투찰_안동투찰_제2회기성내역서(1차+2차공사)" xfId="2044" xr:uid="{00000000-0005-0000-0000-000094060000}"/>
    <cellStyle name="_투찰_안동투찰_제2회기성내역서(1차+2차공사)_병천하수 견적060412" xfId="2045" xr:uid="{00000000-0005-0000-0000-000095060000}"/>
    <cellStyle name="_투찰_안동투찰_제2회기성내역서(1차+2차공사)_산북하수견적서" xfId="2046" xr:uid="{00000000-0005-0000-0000-000096060000}"/>
    <cellStyle name="_투찰_안동투찰_제2회기성내역서(1차+2차공사)_제7회기성내역서(1차+2차공사)~ing" xfId="2047" xr:uid="{00000000-0005-0000-0000-000097060000}"/>
    <cellStyle name="_투찰_안동투찰_제2회기성내역서(1차+2차공사)_제7회기성내역서(1차+2차공사)~ing_병천하수 견적060412" xfId="2048" xr:uid="{00000000-0005-0000-0000-000098060000}"/>
    <cellStyle name="_투찰_안동투찰_제2회기성내역서(1차+2차공사)_제7회기성내역서(1차+2차공사)~ing_산북하수견적서" xfId="2049" xr:uid="{00000000-0005-0000-0000-000099060000}"/>
    <cellStyle name="_투찰_안동투찰_제2회기성내역서(1차+2차공사)_제7회기성내역서(1차+2차공사)~ing_통일하수내역서" xfId="2050" xr:uid="{00000000-0005-0000-0000-00009A060000}"/>
    <cellStyle name="_투찰_안동투찰_제2회기성내역서(1차+2차공사)_통일하수내역서" xfId="2051" xr:uid="{00000000-0005-0000-0000-00009B060000}"/>
    <cellStyle name="_투찰_안동투찰_통일하수내역서" xfId="2052" xr:uid="{00000000-0005-0000-0000-00009C060000}"/>
    <cellStyle name="_투찰_제1회설계변경내역서(11.15~)update" xfId="2053" xr:uid="{00000000-0005-0000-0000-00009D060000}"/>
    <cellStyle name="_투찰_제2회기성내역서(1차+2차공사)" xfId="2054" xr:uid="{00000000-0005-0000-0000-00009E060000}"/>
    <cellStyle name="_투찰_제2회기성내역서(1차+2차공사)_병천하수 견적060412" xfId="2055" xr:uid="{00000000-0005-0000-0000-00009F060000}"/>
    <cellStyle name="_투찰_제2회기성내역서(1차+2차공사)_산북하수견적서" xfId="2056" xr:uid="{00000000-0005-0000-0000-0000A0060000}"/>
    <cellStyle name="_투찰_제2회기성내역서(1차+2차공사)_제7회기성내역서(1차+2차공사)~ing" xfId="2057" xr:uid="{00000000-0005-0000-0000-0000A1060000}"/>
    <cellStyle name="_투찰_제2회기성내역서(1차+2차공사)_제7회기성내역서(1차+2차공사)~ing_병천하수 견적060412" xfId="2058" xr:uid="{00000000-0005-0000-0000-0000A2060000}"/>
    <cellStyle name="_투찰_제2회기성내역서(1차+2차공사)_제7회기성내역서(1차+2차공사)~ing_산북하수견적서" xfId="2059" xr:uid="{00000000-0005-0000-0000-0000A3060000}"/>
    <cellStyle name="_투찰_제2회기성내역서(1차+2차공사)_제7회기성내역서(1차+2차공사)~ing_통일하수내역서" xfId="2060" xr:uid="{00000000-0005-0000-0000-0000A4060000}"/>
    <cellStyle name="_투찰_제2회기성내역서(1차+2차공사)_통일하수내역서" xfId="2061" xr:uid="{00000000-0005-0000-0000-0000A5060000}"/>
    <cellStyle name="_투찰_통리투찰" xfId="2062" xr:uid="{00000000-0005-0000-0000-0000A6060000}"/>
    <cellStyle name="_투찰_통리투찰_병천하수 견적060412" xfId="2063" xr:uid="{00000000-0005-0000-0000-0000A7060000}"/>
    <cellStyle name="_투찰_통리투찰_사본 - 기성내역서(대경엔텍)" xfId="2064" xr:uid="{00000000-0005-0000-0000-0000A8060000}"/>
    <cellStyle name="_투찰_통리투찰_사본 - 기성내역서(대경엔텍)_병천하수 견적060412" xfId="2065" xr:uid="{00000000-0005-0000-0000-0000A9060000}"/>
    <cellStyle name="_투찰_통리투찰_사본 - 기성내역서(대경엔텍)_산북하수견적서" xfId="2066" xr:uid="{00000000-0005-0000-0000-0000AA060000}"/>
    <cellStyle name="_투찰_통리투찰_사본 - 기성내역서(대경엔텍)_통일하수내역서" xfId="2067" xr:uid="{00000000-0005-0000-0000-0000AB060000}"/>
    <cellStyle name="_투찰_통리투찰_산북하수견적서" xfId="2068" xr:uid="{00000000-0005-0000-0000-0000AC060000}"/>
    <cellStyle name="_투찰_통리투찰_제1회설계변경내역서(11.15~)update" xfId="2069" xr:uid="{00000000-0005-0000-0000-0000AD060000}"/>
    <cellStyle name="_투찰_통리투찰_제2회기성내역서(1차+2차공사)" xfId="2070" xr:uid="{00000000-0005-0000-0000-0000AE060000}"/>
    <cellStyle name="_투찰_통리투찰_제2회기성내역서(1차+2차공사)_병천하수 견적060412" xfId="2071" xr:uid="{00000000-0005-0000-0000-0000AF060000}"/>
    <cellStyle name="_투찰_통리투찰_제2회기성내역서(1차+2차공사)_산북하수견적서" xfId="2072" xr:uid="{00000000-0005-0000-0000-0000B0060000}"/>
    <cellStyle name="_투찰_통리투찰_제2회기성내역서(1차+2차공사)_제7회기성내역서(1차+2차공사)~ing" xfId="2073" xr:uid="{00000000-0005-0000-0000-0000B1060000}"/>
    <cellStyle name="_투찰_통리투찰_제2회기성내역서(1차+2차공사)_제7회기성내역서(1차+2차공사)~ing_병천하수 견적060412" xfId="2074" xr:uid="{00000000-0005-0000-0000-0000B2060000}"/>
    <cellStyle name="_투찰_통리투찰_제2회기성내역서(1차+2차공사)_제7회기성내역서(1차+2차공사)~ing_산북하수견적서" xfId="2075" xr:uid="{00000000-0005-0000-0000-0000B3060000}"/>
    <cellStyle name="_투찰_통리투찰_제2회기성내역서(1차+2차공사)_제7회기성내역서(1차+2차공사)~ing_통일하수내역서" xfId="2076" xr:uid="{00000000-0005-0000-0000-0000B4060000}"/>
    <cellStyle name="_투찰_통리투찰_제2회기성내역서(1차+2차공사)_통일하수내역서" xfId="2077" xr:uid="{00000000-0005-0000-0000-0000B5060000}"/>
    <cellStyle name="_투찰_통리투찰_통일하수내역서" xfId="2078" xr:uid="{00000000-0005-0000-0000-0000B6060000}"/>
    <cellStyle name="_투찰_통일하수내역서" xfId="2079" xr:uid="{00000000-0005-0000-0000-0000B7060000}"/>
    <cellStyle name="_평림투찰" xfId="2080" xr:uid="{00000000-0005-0000-0000-0000B8060000}"/>
    <cellStyle name="_평림투찰_kn 구룡포~대보간 1" xfId="2081" xr:uid="{00000000-0005-0000-0000-0000B9060000}"/>
    <cellStyle name="_평림투찰_kn 구룡포~대보간 1_병천하수 견적060412" xfId="2082" xr:uid="{00000000-0005-0000-0000-0000BA060000}"/>
    <cellStyle name="_평림투찰_kn 구룡포~대보간 1_사본 - 기성내역서(대경엔텍)" xfId="2083" xr:uid="{00000000-0005-0000-0000-0000BB060000}"/>
    <cellStyle name="_평림투찰_kn 구룡포~대보간 1_사본 - 기성내역서(대경엔텍)_병천하수 견적060412" xfId="2084" xr:uid="{00000000-0005-0000-0000-0000BC060000}"/>
    <cellStyle name="_평림투찰_kn 구룡포~대보간 1_사본 - 기성내역서(대경엔텍)_산북하수견적서" xfId="2085" xr:uid="{00000000-0005-0000-0000-0000BD060000}"/>
    <cellStyle name="_평림투찰_kn 구룡포~대보간 1_사본 - 기성내역서(대경엔텍)_통일하수내역서" xfId="2086" xr:uid="{00000000-0005-0000-0000-0000BE060000}"/>
    <cellStyle name="_평림투찰_kn 구룡포~대보간 1_산북하수견적서" xfId="2087" xr:uid="{00000000-0005-0000-0000-0000BF060000}"/>
    <cellStyle name="_평림투찰_kn 구룡포~대보간 1_제1회설계변경내역서(11.15~)update" xfId="2088" xr:uid="{00000000-0005-0000-0000-0000C0060000}"/>
    <cellStyle name="_평림투찰_kn 구룡포~대보간 1_제2회기성내역서(1차+2차공사)" xfId="2089" xr:uid="{00000000-0005-0000-0000-0000C1060000}"/>
    <cellStyle name="_평림투찰_kn 구룡포~대보간 1_제2회기성내역서(1차+2차공사)_병천하수 견적060412" xfId="2090" xr:uid="{00000000-0005-0000-0000-0000C2060000}"/>
    <cellStyle name="_평림투찰_kn 구룡포~대보간 1_제2회기성내역서(1차+2차공사)_산북하수견적서" xfId="2091" xr:uid="{00000000-0005-0000-0000-0000C3060000}"/>
    <cellStyle name="_평림투찰_kn 구룡포~대보간 1_제2회기성내역서(1차+2차공사)_제7회기성내역서(1차+2차공사)~ing" xfId="2092" xr:uid="{00000000-0005-0000-0000-0000C4060000}"/>
    <cellStyle name="_평림투찰_kn 구룡포~대보간 1_제2회기성내역서(1차+2차공사)_제7회기성내역서(1차+2차공사)~ing_병천하수 견적060412" xfId="2093" xr:uid="{00000000-0005-0000-0000-0000C5060000}"/>
    <cellStyle name="_평림투찰_kn 구룡포~대보간 1_제2회기성내역서(1차+2차공사)_제7회기성내역서(1차+2차공사)~ing_산북하수견적서" xfId="2094" xr:uid="{00000000-0005-0000-0000-0000C6060000}"/>
    <cellStyle name="_평림투찰_kn 구룡포~대보간 1_제2회기성내역서(1차+2차공사)_제7회기성내역서(1차+2차공사)~ing_통일하수내역서" xfId="2095" xr:uid="{00000000-0005-0000-0000-0000C7060000}"/>
    <cellStyle name="_평림투찰_kn 구룡포~대보간 1_제2회기성내역서(1차+2차공사)_통일하수내역서" xfId="2096" xr:uid="{00000000-0005-0000-0000-0000C8060000}"/>
    <cellStyle name="_평림투찰_kn 구룡포~대보간 1_통일하수내역서" xfId="2097" xr:uid="{00000000-0005-0000-0000-0000C9060000}"/>
    <cellStyle name="_평림투찰_병천하수 견적060412" xfId="2098" xr:uid="{00000000-0005-0000-0000-0000CA060000}"/>
    <cellStyle name="_평림투찰_사본 - 기성내역서(대경엔텍)" xfId="2099" xr:uid="{00000000-0005-0000-0000-0000CB060000}"/>
    <cellStyle name="_평림투찰_사본 - 기성내역서(대경엔텍)_병천하수 견적060412" xfId="2100" xr:uid="{00000000-0005-0000-0000-0000CC060000}"/>
    <cellStyle name="_평림투찰_사본 - 기성내역서(대경엔텍)_산북하수견적서" xfId="2101" xr:uid="{00000000-0005-0000-0000-0000CD060000}"/>
    <cellStyle name="_평림투찰_사본 - 기성내역서(대경엔텍)_통일하수내역서" xfId="2102" xr:uid="{00000000-0005-0000-0000-0000CE060000}"/>
    <cellStyle name="_평림투찰_산북하수견적서" xfId="2103" xr:uid="{00000000-0005-0000-0000-0000CF060000}"/>
    <cellStyle name="_평림투찰_안동투찰" xfId="2104" xr:uid="{00000000-0005-0000-0000-0000D0060000}"/>
    <cellStyle name="_평림투찰_안동투찰_병천하수 견적060412" xfId="2105" xr:uid="{00000000-0005-0000-0000-0000D1060000}"/>
    <cellStyle name="_평림투찰_안동투찰_사본 - 기성내역서(대경엔텍)" xfId="2106" xr:uid="{00000000-0005-0000-0000-0000D2060000}"/>
    <cellStyle name="_평림투찰_안동투찰_사본 - 기성내역서(대경엔텍)_병천하수 견적060412" xfId="2107" xr:uid="{00000000-0005-0000-0000-0000D3060000}"/>
    <cellStyle name="_평림투찰_안동투찰_사본 - 기성내역서(대경엔텍)_산북하수견적서" xfId="2108" xr:uid="{00000000-0005-0000-0000-0000D4060000}"/>
    <cellStyle name="_평림투찰_안동투찰_사본 - 기성내역서(대경엔텍)_통일하수내역서" xfId="2109" xr:uid="{00000000-0005-0000-0000-0000D5060000}"/>
    <cellStyle name="_평림투찰_안동투찰_산북하수견적서" xfId="2110" xr:uid="{00000000-0005-0000-0000-0000D6060000}"/>
    <cellStyle name="_평림투찰_안동투찰_제1회설계변경내역서(11.15~)update" xfId="2111" xr:uid="{00000000-0005-0000-0000-0000D7060000}"/>
    <cellStyle name="_평림투찰_안동투찰_제2회기성내역서(1차+2차공사)" xfId="2112" xr:uid="{00000000-0005-0000-0000-0000D8060000}"/>
    <cellStyle name="_평림투찰_안동투찰_제2회기성내역서(1차+2차공사)_병천하수 견적060412" xfId="2113" xr:uid="{00000000-0005-0000-0000-0000D9060000}"/>
    <cellStyle name="_평림투찰_안동투찰_제2회기성내역서(1차+2차공사)_산북하수견적서" xfId="2114" xr:uid="{00000000-0005-0000-0000-0000DA060000}"/>
    <cellStyle name="_평림투찰_안동투찰_제2회기성내역서(1차+2차공사)_제7회기성내역서(1차+2차공사)~ing" xfId="2115" xr:uid="{00000000-0005-0000-0000-0000DB060000}"/>
    <cellStyle name="_평림투찰_안동투찰_제2회기성내역서(1차+2차공사)_제7회기성내역서(1차+2차공사)~ing_병천하수 견적060412" xfId="2116" xr:uid="{00000000-0005-0000-0000-0000DC060000}"/>
    <cellStyle name="_평림투찰_안동투찰_제2회기성내역서(1차+2차공사)_제7회기성내역서(1차+2차공사)~ing_산북하수견적서" xfId="2117" xr:uid="{00000000-0005-0000-0000-0000DD060000}"/>
    <cellStyle name="_평림투찰_안동투찰_제2회기성내역서(1차+2차공사)_제7회기성내역서(1차+2차공사)~ing_통일하수내역서" xfId="2118" xr:uid="{00000000-0005-0000-0000-0000DE060000}"/>
    <cellStyle name="_평림투찰_안동투찰_제2회기성내역서(1차+2차공사)_통일하수내역서" xfId="2119" xr:uid="{00000000-0005-0000-0000-0000DF060000}"/>
    <cellStyle name="_평림투찰_안동투찰_통일하수내역서" xfId="2120" xr:uid="{00000000-0005-0000-0000-0000E0060000}"/>
    <cellStyle name="_평림투찰_제1회설계변경내역서(11.15~)update" xfId="2121" xr:uid="{00000000-0005-0000-0000-0000E1060000}"/>
    <cellStyle name="_평림투찰_제2회기성내역서(1차+2차공사)" xfId="2122" xr:uid="{00000000-0005-0000-0000-0000E2060000}"/>
    <cellStyle name="_평림투찰_제2회기성내역서(1차+2차공사)_병천하수 견적060412" xfId="2123" xr:uid="{00000000-0005-0000-0000-0000E3060000}"/>
    <cellStyle name="_평림투찰_제2회기성내역서(1차+2차공사)_산북하수견적서" xfId="2124" xr:uid="{00000000-0005-0000-0000-0000E4060000}"/>
    <cellStyle name="_평림투찰_제2회기성내역서(1차+2차공사)_제7회기성내역서(1차+2차공사)~ing" xfId="2125" xr:uid="{00000000-0005-0000-0000-0000E5060000}"/>
    <cellStyle name="_평림투찰_제2회기성내역서(1차+2차공사)_제7회기성내역서(1차+2차공사)~ing_병천하수 견적060412" xfId="2126" xr:uid="{00000000-0005-0000-0000-0000E6060000}"/>
    <cellStyle name="_평림투찰_제2회기성내역서(1차+2차공사)_제7회기성내역서(1차+2차공사)~ing_산북하수견적서" xfId="2127" xr:uid="{00000000-0005-0000-0000-0000E7060000}"/>
    <cellStyle name="_평림투찰_제2회기성내역서(1차+2차공사)_제7회기성내역서(1차+2차공사)~ing_통일하수내역서" xfId="2128" xr:uid="{00000000-0005-0000-0000-0000E8060000}"/>
    <cellStyle name="_평림투찰_제2회기성내역서(1차+2차공사)_통일하수내역서" xfId="2129" xr:uid="{00000000-0005-0000-0000-0000E9060000}"/>
    <cellStyle name="_평림투찰_통리투찰" xfId="2130" xr:uid="{00000000-0005-0000-0000-0000EA060000}"/>
    <cellStyle name="_평림투찰_통리투찰_병천하수 견적060412" xfId="2131" xr:uid="{00000000-0005-0000-0000-0000EB060000}"/>
    <cellStyle name="_평림투찰_통리투찰_사본 - 기성내역서(대경엔텍)" xfId="2132" xr:uid="{00000000-0005-0000-0000-0000EC060000}"/>
    <cellStyle name="_평림투찰_통리투찰_사본 - 기성내역서(대경엔텍)_병천하수 견적060412" xfId="2133" xr:uid="{00000000-0005-0000-0000-0000ED060000}"/>
    <cellStyle name="_평림투찰_통리투찰_사본 - 기성내역서(대경엔텍)_산북하수견적서" xfId="2134" xr:uid="{00000000-0005-0000-0000-0000EE060000}"/>
    <cellStyle name="_평림투찰_통리투찰_사본 - 기성내역서(대경엔텍)_통일하수내역서" xfId="2135" xr:uid="{00000000-0005-0000-0000-0000EF060000}"/>
    <cellStyle name="_평림투찰_통리투찰_산북하수견적서" xfId="2136" xr:uid="{00000000-0005-0000-0000-0000F0060000}"/>
    <cellStyle name="_평림투찰_통리투찰_제1회설계변경내역서(11.15~)update" xfId="2137" xr:uid="{00000000-0005-0000-0000-0000F1060000}"/>
    <cellStyle name="_평림투찰_통리투찰_제2회기성내역서(1차+2차공사)" xfId="2138" xr:uid="{00000000-0005-0000-0000-0000F2060000}"/>
    <cellStyle name="_평림투찰_통리투찰_제2회기성내역서(1차+2차공사)_병천하수 견적060412" xfId="2139" xr:uid="{00000000-0005-0000-0000-0000F3060000}"/>
    <cellStyle name="_평림투찰_통리투찰_제2회기성내역서(1차+2차공사)_산북하수견적서" xfId="2140" xr:uid="{00000000-0005-0000-0000-0000F4060000}"/>
    <cellStyle name="_평림투찰_통리투찰_제2회기성내역서(1차+2차공사)_제7회기성내역서(1차+2차공사)~ing" xfId="2141" xr:uid="{00000000-0005-0000-0000-0000F5060000}"/>
    <cellStyle name="_평림투찰_통리투찰_제2회기성내역서(1차+2차공사)_제7회기성내역서(1차+2차공사)~ing_병천하수 견적060412" xfId="2142" xr:uid="{00000000-0005-0000-0000-0000F6060000}"/>
    <cellStyle name="_평림투찰_통리투찰_제2회기성내역서(1차+2차공사)_제7회기성내역서(1차+2차공사)~ing_산북하수견적서" xfId="2143" xr:uid="{00000000-0005-0000-0000-0000F7060000}"/>
    <cellStyle name="_평림투찰_통리투찰_제2회기성내역서(1차+2차공사)_제7회기성내역서(1차+2차공사)~ing_통일하수내역서" xfId="2144" xr:uid="{00000000-0005-0000-0000-0000F8060000}"/>
    <cellStyle name="_평림투찰_통리투찰_제2회기성내역서(1차+2차공사)_통일하수내역서" xfId="2145" xr:uid="{00000000-0005-0000-0000-0000F9060000}"/>
    <cellStyle name="_평림투찰_통리투찰_통일하수내역서" xfId="2146" xr:uid="{00000000-0005-0000-0000-0000FA060000}"/>
    <cellStyle name="_평림투찰_통일하수내역서" xfId="2147" xr:uid="{00000000-0005-0000-0000-0000FB060000}"/>
    <cellStyle name="_현장설명" xfId="2148" xr:uid="{00000000-0005-0000-0000-0000FC060000}"/>
    <cellStyle name="’E‰Y [0.00]_laroux" xfId="91" xr:uid="{00000000-0005-0000-0000-0000FD060000}"/>
    <cellStyle name="’E‰Y_laroux" xfId="92" xr:uid="{00000000-0005-0000-0000-0000FE060000}"/>
    <cellStyle name="¤@?e_TEST-1 " xfId="2149" xr:uid="{00000000-0005-0000-0000-0000FF060000}"/>
    <cellStyle name="+,-,0" xfId="2150" xr:uid="{00000000-0005-0000-0000-000000070000}"/>
    <cellStyle name="△ []" xfId="2151" xr:uid="{00000000-0005-0000-0000-000001070000}"/>
    <cellStyle name="△ [0]" xfId="2152" xr:uid="{00000000-0005-0000-0000-000002070000}"/>
    <cellStyle name="0" xfId="2153" xr:uid="{00000000-0005-0000-0000-000003070000}"/>
    <cellStyle name="0.0" xfId="2154" xr:uid="{00000000-0005-0000-0000-000004070000}"/>
    <cellStyle name="0.00" xfId="2155" xr:uid="{00000000-0005-0000-0000-000005070000}"/>
    <cellStyle name="00" xfId="2156" xr:uid="{00000000-0005-0000-0000-000006070000}"/>
    <cellStyle name="1" xfId="93" xr:uid="{00000000-0005-0000-0000-000007070000}"/>
    <cellStyle name="1_00-예산서양식100" xfId="2157" xr:uid="{00000000-0005-0000-0000-000008070000}"/>
    <cellStyle name="1_laroux" xfId="2158" xr:uid="{00000000-0005-0000-0000-000009070000}"/>
    <cellStyle name="1_laroux_ATC-YOON1" xfId="2159" xr:uid="{00000000-0005-0000-0000-00000A070000}"/>
    <cellStyle name="1_total" xfId="2160" xr:uid="{00000000-0005-0000-0000-00000B070000}"/>
    <cellStyle name="1_total_목동내역" xfId="2161" xr:uid="{00000000-0005-0000-0000-00000C070000}"/>
    <cellStyle name="1_total_목동내역_폐기물집계" xfId="2162" xr:uid="{00000000-0005-0000-0000-00000D070000}"/>
    <cellStyle name="1_total_현충묘지-예산서(조경)" xfId="2163" xr:uid="{00000000-0005-0000-0000-00000E070000}"/>
    <cellStyle name="1_total_현충묘지-예산서(조경)_목동내역" xfId="2164" xr:uid="{00000000-0005-0000-0000-00000F070000}"/>
    <cellStyle name="1_total_현충묘지-예산서(조경)_목동내역_폐기물집계" xfId="2165" xr:uid="{00000000-0005-0000-0000-000010070000}"/>
    <cellStyle name="1_total_현충묘지-예산서(조경)_예산서-엑셀변환양식100" xfId="2166" xr:uid="{00000000-0005-0000-0000-000011070000}"/>
    <cellStyle name="1_total_현충묘지-예산서(조경)_예산서-엑셀변환양식100_목동내역" xfId="2167" xr:uid="{00000000-0005-0000-0000-000012070000}"/>
    <cellStyle name="1_total_현충묘지-예산서(조경)_예산서-엑셀변환양식100_목동내역_폐기물집계" xfId="2168" xr:uid="{00000000-0005-0000-0000-000013070000}"/>
    <cellStyle name="1_tree" xfId="2169" xr:uid="{00000000-0005-0000-0000-000014070000}"/>
    <cellStyle name="1_tree_목동내역" xfId="2170" xr:uid="{00000000-0005-0000-0000-000015070000}"/>
    <cellStyle name="1_tree_목동내역_폐기물집계" xfId="2171" xr:uid="{00000000-0005-0000-0000-000016070000}"/>
    <cellStyle name="1_tree_수량산출" xfId="2172" xr:uid="{00000000-0005-0000-0000-000017070000}"/>
    <cellStyle name="1_tree_수량산출_목동내역" xfId="2173" xr:uid="{00000000-0005-0000-0000-000018070000}"/>
    <cellStyle name="1_tree_수량산출_목동내역_폐기물집계" xfId="2174" xr:uid="{00000000-0005-0000-0000-000019070000}"/>
    <cellStyle name="1_tree_수량산출_현충묘지-예산서(조경)" xfId="2175" xr:uid="{00000000-0005-0000-0000-00001A070000}"/>
    <cellStyle name="1_tree_수량산출_현충묘지-예산서(조경)_목동내역" xfId="2176" xr:uid="{00000000-0005-0000-0000-00001B070000}"/>
    <cellStyle name="1_tree_수량산출_현충묘지-예산서(조경)_목동내역_폐기물집계" xfId="2177" xr:uid="{00000000-0005-0000-0000-00001C070000}"/>
    <cellStyle name="1_tree_수량산출_현충묘지-예산서(조경)_예산서-엑셀변환양식100" xfId="2178" xr:uid="{00000000-0005-0000-0000-00001D070000}"/>
    <cellStyle name="1_tree_수량산출_현충묘지-예산서(조경)_예산서-엑셀변환양식100_목동내역" xfId="2179" xr:uid="{00000000-0005-0000-0000-00001E070000}"/>
    <cellStyle name="1_tree_수량산출_현충묘지-예산서(조경)_예산서-엑셀변환양식100_목동내역_폐기물집계" xfId="2180" xr:uid="{00000000-0005-0000-0000-00001F070000}"/>
    <cellStyle name="1_tree_현충묘지-예산서(조경)" xfId="2181" xr:uid="{00000000-0005-0000-0000-000020070000}"/>
    <cellStyle name="1_tree_현충묘지-예산서(조경)_목동내역" xfId="2182" xr:uid="{00000000-0005-0000-0000-000021070000}"/>
    <cellStyle name="1_tree_현충묘지-예산서(조경)_목동내역_폐기물집계" xfId="2183" xr:uid="{00000000-0005-0000-0000-000022070000}"/>
    <cellStyle name="1_tree_현충묘지-예산서(조경)_예산서-엑셀변환양식100" xfId="2184" xr:uid="{00000000-0005-0000-0000-000023070000}"/>
    <cellStyle name="1_tree_현충묘지-예산서(조경)_예산서-엑셀변환양식100_목동내역" xfId="2185" xr:uid="{00000000-0005-0000-0000-000024070000}"/>
    <cellStyle name="1_tree_현충묘지-예산서(조경)_예산서-엑셀변환양식100_목동내역_폐기물집계" xfId="2186" xr:uid="{00000000-0005-0000-0000-000025070000}"/>
    <cellStyle name="1_강남폐기물내역" xfId="2187" xr:uid="{00000000-0005-0000-0000-000026070000}"/>
    <cellStyle name="1_단가조사표" xfId="94" xr:uid="{00000000-0005-0000-0000-000027070000}"/>
    <cellStyle name="1_단가조사표_1011소각" xfId="2188" xr:uid="{00000000-0005-0000-0000-000028070000}"/>
    <cellStyle name="1_단가조사표_1113교~1" xfId="2189" xr:uid="{00000000-0005-0000-0000-000029070000}"/>
    <cellStyle name="1_단가조사표_121내역" xfId="2190" xr:uid="{00000000-0005-0000-0000-00002A070000}"/>
    <cellStyle name="1_단가조사표_객토량" xfId="2191" xr:uid="{00000000-0005-0000-0000-00002B070000}"/>
    <cellStyle name="1_단가조사표_교통센~1" xfId="2192" xr:uid="{00000000-0005-0000-0000-00002C070000}"/>
    <cellStyle name="1_단가조사표_교통센터412" xfId="2193" xr:uid="{00000000-0005-0000-0000-00002D070000}"/>
    <cellStyle name="1_단가조사표_교통수" xfId="2194" xr:uid="{00000000-0005-0000-0000-00002E070000}"/>
    <cellStyle name="1_단가조사표_교통수량산출서" xfId="2195" xr:uid="{00000000-0005-0000-0000-00002F070000}"/>
    <cellStyle name="1_단가조사표_구조물대가 (2)" xfId="2196" xr:uid="{00000000-0005-0000-0000-000030070000}"/>
    <cellStyle name="1_단가조사표_내역서 (2)" xfId="2197" xr:uid="{00000000-0005-0000-0000-000031070000}"/>
    <cellStyle name="1_단가조사표_대전관저지구" xfId="2198" xr:uid="{00000000-0005-0000-0000-000032070000}"/>
    <cellStyle name="1_단가조사표_동측지~1" xfId="2199" xr:uid="{00000000-0005-0000-0000-000033070000}"/>
    <cellStyle name="1_단가조사표_동측지원422" xfId="2200" xr:uid="{00000000-0005-0000-0000-000034070000}"/>
    <cellStyle name="1_단가조사표_동측지원512" xfId="2201" xr:uid="{00000000-0005-0000-0000-000035070000}"/>
    <cellStyle name="1_단가조사표_동측지원524" xfId="2202" xr:uid="{00000000-0005-0000-0000-000036070000}"/>
    <cellStyle name="1_단가조사표_부대422" xfId="2203" xr:uid="{00000000-0005-0000-0000-000037070000}"/>
    <cellStyle name="1_단가조사표_부대시설" xfId="2204" xr:uid="{00000000-0005-0000-0000-000038070000}"/>
    <cellStyle name="1_단가조사표_소각수~1" xfId="2205" xr:uid="{00000000-0005-0000-0000-000039070000}"/>
    <cellStyle name="1_단가조사표_소각수내역서" xfId="2206" xr:uid="{00000000-0005-0000-0000-00003A070000}"/>
    <cellStyle name="1_단가조사표_소각수목2" xfId="2207" xr:uid="{00000000-0005-0000-0000-00003B070000}"/>
    <cellStyle name="1_단가조사표_수량산출서 (2)" xfId="2208" xr:uid="{00000000-0005-0000-0000-00003C070000}"/>
    <cellStyle name="1_단가조사표_엑스포~1" xfId="2209" xr:uid="{00000000-0005-0000-0000-00003D070000}"/>
    <cellStyle name="1_단가조사표_엑스포한빛1" xfId="2210" xr:uid="{00000000-0005-0000-0000-00003E070000}"/>
    <cellStyle name="1_단가조사표_여객터미널331" xfId="2211" xr:uid="{00000000-0005-0000-0000-00003F070000}"/>
    <cellStyle name="1_단가조사표_여객터미널513" xfId="2212" xr:uid="{00000000-0005-0000-0000-000040070000}"/>
    <cellStyle name="1_단가조사표_여객터미널629" xfId="2213" xr:uid="{00000000-0005-0000-0000-000041070000}"/>
    <cellStyle name="1_단가조사표_외곽도로616" xfId="2214" xr:uid="{00000000-0005-0000-0000-000042070000}"/>
    <cellStyle name="1_단가조사표_원가계~1" xfId="2215" xr:uid="{00000000-0005-0000-0000-000043070000}"/>
    <cellStyle name="1_단가조사표_유기질" xfId="2216" xr:uid="{00000000-0005-0000-0000-000044070000}"/>
    <cellStyle name="1_단가조사표_자재조서 (2)" xfId="2217" xr:uid="{00000000-0005-0000-0000-000045070000}"/>
    <cellStyle name="1_단가조사표_총괄내역" xfId="2218" xr:uid="{00000000-0005-0000-0000-000046070000}"/>
    <cellStyle name="1_단가조사표_총괄내역 (2)" xfId="2219" xr:uid="{00000000-0005-0000-0000-000047070000}"/>
    <cellStyle name="1_단가조사표_터미널도로403" xfId="2220" xr:uid="{00000000-0005-0000-0000-000048070000}"/>
    <cellStyle name="1_단가조사표_터미널도로429" xfId="2221" xr:uid="{00000000-0005-0000-0000-000049070000}"/>
    <cellStyle name="1_단가조사표_포장일위" xfId="2222" xr:uid="{00000000-0005-0000-0000-00004A070000}"/>
    <cellStyle name="1_목동내역" xfId="2223" xr:uid="{00000000-0005-0000-0000-00004B070000}"/>
    <cellStyle name="1_폐기물" xfId="2224" xr:uid="{00000000-0005-0000-0000-00004C070000}"/>
    <cellStyle name="1_폐기물집계" xfId="2225" xr:uid="{00000000-0005-0000-0000-00004D070000}"/>
    <cellStyle name="1_현충묘지-수량산출서" xfId="2226" xr:uid="{00000000-0005-0000-0000-00004E070000}"/>
    <cellStyle name="10공/㎥" xfId="95" xr:uid="{00000000-0005-0000-0000-00004F070000}"/>
    <cellStyle name="10공/㎥ 2" xfId="96" xr:uid="{00000000-0005-0000-0000-000050070000}"/>
    <cellStyle name="11" xfId="2227" xr:uid="{00000000-0005-0000-0000-000051070000}"/>
    <cellStyle name="111" xfId="2228" xr:uid="{00000000-0005-0000-0000-000052070000}"/>
    <cellStyle name="2" xfId="97" xr:uid="{00000000-0005-0000-0000-000053070000}"/>
    <cellStyle name="2)" xfId="98" xr:uid="{00000000-0005-0000-0000-000054070000}"/>
    <cellStyle name="2_laroux" xfId="2229" xr:uid="{00000000-0005-0000-0000-000055070000}"/>
    <cellStyle name="2_laroux_ATC-YOON1" xfId="2230" xr:uid="{00000000-0005-0000-0000-000056070000}"/>
    <cellStyle name="2_단가조사표" xfId="99" xr:uid="{00000000-0005-0000-0000-000057070000}"/>
    <cellStyle name="2_단가조사표_1011소각" xfId="2231" xr:uid="{00000000-0005-0000-0000-000058070000}"/>
    <cellStyle name="2_단가조사표_1113교~1" xfId="2232" xr:uid="{00000000-0005-0000-0000-000059070000}"/>
    <cellStyle name="2_단가조사표_121내역" xfId="2233" xr:uid="{00000000-0005-0000-0000-00005A070000}"/>
    <cellStyle name="2_단가조사표_객토량" xfId="2234" xr:uid="{00000000-0005-0000-0000-00005B070000}"/>
    <cellStyle name="2_단가조사표_교통센~1" xfId="2235" xr:uid="{00000000-0005-0000-0000-00005C070000}"/>
    <cellStyle name="2_단가조사표_교통센터412" xfId="2236" xr:uid="{00000000-0005-0000-0000-00005D070000}"/>
    <cellStyle name="2_단가조사표_교통수" xfId="2237" xr:uid="{00000000-0005-0000-0000-00005E070000}"/>
    <cellStyle name="2_단가조사표_교통수량산출서" xfId="2238" xr:uid="{00000000-0005-0000-0000-00005F070000}"/>
    <cellStyle name="2_단가조사표_구조물대가 (2)" xfId="2239" xr:uid="{00000000-0005-0000-0000-000060070000}"/>
    <cellStyle name="2_단가조사표_내역서 (2)" xfId="2240" xr:uid="{00000000-0005-0000-0000-000061070000}"/>
    <cellStyle name="2_단가조사표_대전관저지구" xfId="2241" xr:uid="{00000000-0005-0000-0000-000062070000}"/>
    <cellStyle name="2_단가조사표_동측지~1" xfId="2242" xr:uid="{00000000-0005-0000-0000-000063070000}"/>
    <cellStyle name="2_단가조사표_동측지원422" xfId="2243" xr:uid="{00000000-0005-0000-0000-000064070000}"/>
    <cellStyle name="2_단가조사표_동측지원512" xfId="2244" xr:uid="{00000000-0005-0000-0000-000065070000}"/>
    <cellStyle name="2_단가조사표_동측지원524" xfId="2245" xr:uid="{00000000-0005-0000-0000-000066070000}"/>
    <cellStyle name="2_단가조사표_부대422" xfId="2246" xr:uid="{00000000-0005-0000-0000-000067070000}"/>
    <cellStyle name="2_단가조사표_부대시설" xfId="2247" xr:uid="{00000000-0005-0000-0000-000068070000}"/>
    <cellStyle name="2_단가조사표_소각수~1" xfId="2248" xr:uid="{00000000-0005-0000-0000-000069070000}"/>
    <cellStyle name="2_단가조사표_소각수내역서" xfId="2249" xr:uid="{00000000-0005-0000-0000-00006A070000}"/>
    <cellStyle name="2_단가조사표_소각수목2" xfId="2250" xr:uid="{00000000-0005-0000-0000-00006B070000}"/>
    <cellStyle name="2_단가조사표_수량산출서 (2)" xfId="2251" xr:uid="{00000000-0005-0000-0000-00006C070000}"/>
    <cellStyle name="2_단가조사표_엑스포~1" xfId="2252" xr:uid="{00000000-0005-0000-0000-00006D070000}"/>
    <cellStyle name="2_단가조사표_엑스포한빛1" xfId="2253" xr:uid="{00000000-0005-0000-0000-00006E070000}"/>
    <cellStyle name="2_단가조사표_여객터미널331" xfId="2254" xr:uid="{00000000-0005-0000-0000-00006F070000}"/>
    <cellStyle name="2_단가조사표_여객터미널513" xfId="2255" xr:uid="{00000000-0005-0000-0000-000070070000}"/>
    <cellStyle name="2_단가조사표_여객터미널629" xfId="2256" xr:uid="{00000000-0005-0000-0000-000071070000}"/>
    <cellStyle name="2_단가조사표_외곽도로616" xfId="2257" xr:uid="{00000000-0005-0000-0000-000072070000}"/>
    <cellStyle name="2_단가조사표_원가계~1" xfId="2258" xr:uid="{00000000-0005-0000-0000-000073070000}"/>
    <cellStyle name="2_단가조사표_유기질" xfId="2259" xr:uid="{00000000-0005-0000-0000-000074070000}"/>
    <cellStyle name="2_단가조사표_자재조서 (2)" xfId="2260" xr:uid="{00000000-0005-0000-0000-000075070000}"/>
    <cellStyle name="2_단가조사표_총괄내역" xfId="2261" xr:uid="{00000000-0005-0000-0000-000076070000}"/>
    <cellStyle name="2_단가조사표_총괄내역 (2)" xfId="2262" xr:uid="{00000000-0005-0000-0000-000077070000}"/>
    <cellStyle name="2_단가조사표_터미널도로403" xfId="2263" xr:uid="{00000000-0005-0000-0000-000078070000}"/>
    <cellStyle name="2_단가조사표_터미널도로429" xfId="2264" xr:uid="{00000000-0005-0000-0000-000079070000}"/>
    <cellStyle name="2_단가조사표_포장일위" xfId="2265" xr:uid="{00000000-0005-0000-0000-00007A070000}"/>
    <cellStyle name="20% - 강조색1" xfId="58" builtinId="30" customBuiltin="1"/>
    <cellStyle name="20% - 강조색1 2" xfId="100" xr:uid="{00000000-0005-0000-0000-00007C070000}"/>
    <cellStyle name="20% - 강조색1 2 2" xfId="320" xr:uid="{00000000-0005-0000-0000-00007D070000}"/>
    <cellStyle name="20% - 강조색1 3" xfId="101" xr:uid="{00000000-0005-0000-0000-00007E070000}"/>
    <cellStyle name="20% - 강조색1 3 2" xfId="321" xr:uid="{00000000-0005-0000-0000-00007F070000}"/>
    <cellStyle name="20% - 강조색1 4" xfId="322" xr:uid="{00000000-0005-0000-0000-000080070000}"/>
    <cellStyle name="20% - 강조색2" xfId="62" builtinId="34" customBuiltin="1"/>
    <cellStyle name="20% - 강조색2 2" xfId="102" xr:uid="{00000000-0005-0000-0000-000082070000}"/>
    <cellStyle name="20% - 강조색2 2 2" xfId="323" xr:uid="{00000000-0005-0000-0000-000083070000}"/>
    <cellStyle name="20% - 강조색2 3" xfId="103" xr:uid="{00000000-0005-0000-0000-000084070000}"/>
    <cellStyle name="20% - 강조색2 3 2" xfId="324" xr:uid="{00000000-0005-0000-0000-000085070000}"/>
    <cellStyle name="20% - 강조색2 4" xfId="325" xr:uid="{00000000-0005-0000-0000-000086070000}"/>
    <cellStyle name="20% - 강조색3" xfId="66" builtinId="38" customBuiltin="1"/>
    <cellStyle name="20% - 강조색3 2" xfId="104" xr:uid="{00000000-0005-0000-0000-000088070000}"/>
    <cellStyle name="20% - 강조색3 2 2" xfId="326" xr:uid="{00000000-0005-0000-0000-000089070000}"/>
    <cellStyle name="20% - 강조색3 3" xfId="105" xr:uid="{00000000-0005-0000-0000-00008A070000}"/>
    <cellStyle name="20% - 강조색3 3 2" xfId="327" xr:uid="{00000000-0005-0000-0000-00008B070000}"/>
    <cellStyle name="20% - 강조색3 4" xfId="328" xr:uid="{00000000-0005-0000-0000-00008C070000}"/>
    <cellStyle name="20% - 강조색4" xfId="70" builtinId="42" customBuiltin="1"/>
    <cellStyle name="20% - 강조색4 2" xfId="106" xr:uid="{00000000-0005-0000-0000-00008E070000}"/>
    <cellStyle name="20% - 강조색4 2 2" xfId="329" xr:uid="{00000000-0005-0000-0000-00008F070000}"/>
    <cellStyle name="20% - 강조색4 3" xfId="107" xr:uid="{00000000-0005-0000-0000-000090070000}"/>
    <cellStyle name="20% - 강조색4 3 2" xfId="330" xr:uid="{00000000-0005-0000-0000-000091070000}"/>
    <cellStyle name="20% - 강조색4 4" xfId="331" xr:uid="{00000000-0005-0000-0000-000092070000}"/>
    <cellStyle name="20% - 강조색5" xfId="74" builtinId="46" customBuiltin="1"/>
    <cellStyle name="20% - 강조색5 2" xfId="108" xr:uid="{00000000-0005-0000-0000-000094070000}"/>
    <cellStyle name="20% - 강조색5 2 2" xfId="332" xr:uid="{00000000-0005-0000-0000-000095070000}"/>
    <cellStyle name="20% - 강조색5 3" xfId="109" xr:uid="{00000000-0005-0000-0000-000096070000}"/>
    <cellStyle name="20% - 강조색5 3 2" xfId="333" xr:uid="{00000000-0005-0000-0000-000097070000}"/>
    <cellStyle name="20% - 강조색5 4" xfId="334" xr:uid="{00000000-0005-0000-0000-000098070000}"/>
    <cellStyle name="20% - 강조색6" xfId="78" builtinId="50" customBuiltin="1"/>
    <cellStyle name="20% - 강조색6 2" xfId="110" xr:uid="{00000000-0005-0000-0000-00009A070000}"/>
    <cellStyle name="20% - 강조색6 2 2" xfId="335" xr:uid="{00000000-0005-0000-0000-00009B070000}"/>
    <cellStyle name="20% - 강조색6 3" xfId="111" xr:uid="{00000000-0005-0000-0000-00009C070000}"/>
    <cellStyle name="20% - 강조색6 3 2" xfId="336" xr:uid="{00000000-0005-0000-0000-00009D070000}"/>
    <cellStyle name="20% - 강조색6 4" xfId="337" xr:uid="{00000000-0005-0000-0000-00009E070000}"/>
    <cellStyle name="2자리" xfId="2266" xr:uid="{00000000-0005-0000-0000-00009F070000}"/>
    <cellStyle name="40% - 강조색1" xfId="59" builtinId="31" customBuiltin="1"/>
    <cellStyle name="40% - 강조색1 2" xfId="112" xr:uid="{00000000-0005-0000-0000-0000A1070000}"/>
    <cellStyle name="40% - 강조색1 2 2" xfId="338" xr:uid="{00000000-0005-0000-0000-0000A2070000}"/>
    <cellStyle name="40% - 강조색1 3" xfId="113" xr:uid="{00000000-0005-0000-0000-0000A3070000}"/>
    <cellStyle name="40% - 강조색1 3 2" xfId="339" xr:uid="{00000000-0005-0000-0000-0000A4070000}"/>
    <cellStyle name="40% - 강조색1 4" xfId="340" xr:uid="{00000000-0005-0000-0000-0000A5070000}"/>
    <cellStyle name="40% - 강조색2" xfId="63" builtinId="35" customBuiltin="1"/>
    <cellStyle name="40% - 강조색2 2" xfId="114" xr:uid="{00000000-0005-0000-0000-0000A7070000}"/>
    <cellStyle name="40% - 강조색2 2 2" xfId="341" xr:uid="{00000000-0005-0000-0000-0000A8070000}"/>
    <cellStyle name="40% - 강조색2 3" xfId="115" xr:uid="{00000000-0005-0000-0000-0000A9070000}"/>
    <cellStyle name="40% - 강조색2 3 2" xfId="342" xr:uid="{00000000-0005-0000-0000-0000AA070000}"/>
    <cellStyle name="40% - 강조색2 4" xfId="343" xr:uid="{00000000-0005-0000-0000-0000AB070000}"/>
    <cellStyle name="40% - 강조색3" xfId="67" builtinId="39" customBuiltin="1"/>
    <cellStyle name="40% - 강조색3 2" xfId="116" xr:uid="{00000000-0005-0000-0000-0000AD070000}"/>
    <cellStyle name="40% - 강조색3 2 2" xfId="344" xr:uid="{00000000-0005-0000-0000-0000AE070000}"/>
    <cellStyle name="40% - 강조색3 3" xfId="117" xr:uid="{00000000-0005-0000-0000-0000AF070000}"/>
    <cellStyle name="40% - 강조색3 3 2" xfId="345" xr:uid="{00000000-0005-0000-0000-0000B0070000}"/>
    <cellStyle name="40% - 강조색3 4" xfId="346" xr:uid="{00000000-0005-0000-0000-0000B1070000}"/>
    <cellStyle name="40% - 강조색4" xfId="71" builtinId="43" customBuiltin="1"/>
    <cellStyle name="40% - 강조색4 2" xfId="118" xr:uid="{00000000-0005-0000-0000-0000B3070000}"/>
    <cellStyle name="40% - 강조색4 2 2" xfId="347" xr:uid="{00000000-0005-0000-0000-0000B4070000}"/>
    <cellStyle name="40% - 강조색4 3" xfId="119" xr:uid="{00000000-0005-0000-0000-0000B5070000}"/>
    <cellStyle name="40% - 강조색4 3 2" xfId="348" xr:uid="{00000000-0005-0000-0000-0000B6070000}"/>
    <cellStyle name="40% - 강조색4 4" xfId="349" xr:uid="{00000000-0005-0000-0000-0000B7070000}"/>
    <cellStyle name="40% - 강조색5" xfId="75" builtinId="47" customBuiltin="1"/>
    <cellStyle name="40% - 강조색5 2" xfId="120" xr:uid="{00000000-0005-0000-0000-0000B9070000}"/>
    <cellStyle name="40% - 강조색5 2 2" xfId="350" xr:uid="{00000000-0005-0000-0000-0000BA070000}"/>
    <cellStyle name="40% - 강조색5 3" xfId="121" xr:uid="{00000000-0005-0000-0000-0000BB070000}"/>
    <cellStyle name="40% - 강조색5 3 2" xfId="351" xr:uid="{00000000-0005-0000-0000-0000BC070000}"/>
    <cellStyle name="40% - 강조색5 4" xfId="352" xr:uid="{00000000-0005-0000-0000-0000BD070000}"/>
    <cellStyle name="40% - 강조색6" xfId="79" builtinId="51" customBuiltin="1"/>
    <cellStyle name="40% - 강조색6 2" xfId="122" xr:uid="{00000000-0005-0000-0000-0000BF070000}"/>
    <cellStyle name="40% - 강조색6 2 2" xfId="353" xr:uid="{00000000-0005-0000-0000-0000C0070000}"/>
    <cellStyle name="40% - 강조색6 3" xfId="123" xr:uid="{00000000-0005-0000-0000-0000C1070000}"/>
    <cellStyle name="40% - 강조색6 3 2" xfId="354" xr:uid="{00000000-0005-0000-0000-0000C2070000}"/>
    <cellStyle name="40% - 강조색6 4" xfId="355" xr:uid="{00000000-0005-0000-0000-0000C3070000}"/>
    <cellStyle name="60" xfId="124" xr:uid="{00000000-0005-0000-0000-0000C4070000}"/>
    <cellStyle name="60% - 강조색1" xfId="60" builtinId="32" customBuiltin="1"/>
    <cellStyle name="60% - 강조색2" xfId="64" builtinId="36" customBuiltin="1"/>
    <cellStyle name="60% - 강조색3" xfId="68" builtinId="40" customBuiltin="1"/>
    <cellStyle name="60% - 강조색4" xfId="72" builtinId="44" customBuiltin="1"/>
    <cellStyle name="60% - 강조색5" xfId="76" builtinId="48" customBuiltin="1"/>
    <cellStyle name="60% - 강조색6" xfId="80" builtinId="52" customBuiltin="1"/>
    <cellStyle name="a" xfId="125" xr:uid="{00000000-0005-0000-0000-0000CB070000}"/>
    <cellStyle name="a [0]_mud plant bolted" xfId="2267" xr:uid="{00000000-0005-0000-0000-0000CC070000}"/>
    <cellStyle name="a 2" xfId="126" xr:uid="{00000000-0005-0000-0000-0000CD070000}"/>
    <cellStyle name="A¨­￠￢￠O [0]_INQUIRY ￠?￥i¨u¡AAⓒ￢Aⓒª " xfId="127" xr:uid="{00000000-0005-0000-0000-0000CE070000}"/>
    <cellStyle name="A¨­￠￢￠O_INQUIRY ￠?￥i¨u¡AAⓒ￢Aⓒª " xfId="128" xr:uid="{00000000-0005-0000-0000-0000CF070000}"/>
    <cellStyle name="A1" xfId="129" xr:uid="{00000000-0005-0000-0000-0000D0070000}"/>
    <cellStyle name="Aee­ " xfId="2268" xr:uid="{00000000-0005-0000-0000-0000D1070000}"/>
    <cellStyle name="AeE­ [0]_´eAN°yC￥ " xfId="2269" xr:uid="{00000000-0005-0000-0000-0000D2070000}"/>
    <cellStyle name="ÅëÈ­ [0]_»óºÎ¼ö·®Áý°è " xfId="130" xr:uid="{00000000-0005-0000-0000-0000D3070000}"/>
    <cellStyle name="AeE­ [0]_INQUIRY ¿μ¾÷AßAø " xfId="24" xr:uid="{00000000-0005-0000-0000-0000D4070000}"/>
    <cellStyle name="ÅëÈ­ [0]_º»¼± ±æ¾î±úºÎ ¼ö·® Áý°èÇ¥ " xfId="2270" xr:uid="{00000000-0005-0000-0000-0000D5070000}"/>
    <cellStyle name="AeE­ [0]_º≫¼± ±æ¾i±uºI ¼o·R Ay°eC￥ " xfId="2271" xr:uid="{00000000-0005-0000-0000-0000D6070000}"/>
    <cellStyle name="Aee­ _안동투찰" xfId="2272" xr:uid="{00000000-0005-0000-0000-0000D7070000}"/>
    <cellStyle name="AeE­_´eAN°yC￥ " xfId="2273" xr:uid="{00000000-0005-0000-0000-0000D8070000}"/>
    <cellStyle name="ÅëÈ­_»óºÎ¼ö·®Áý°è " xfId="131" xr:uid="{00000000-0005-0000-0000-0000D9070000}"/>
    <cellStyle name="AeE­_INQUIRY ¿μ¾÷AßAø " xfId="25" xr:uid="{00000000-0005-0000-0000-0000DA070000}"/>
    <cellStyle name="ÅëÈ­_º»¼± ±æ¾î±úºÎ ¼ö·® Áý°èÇ¥ " xfId="2274" xr:uid="{00000000-0005-0000-0000-0000DB070000}"/>
    <cellStyle name="AeE­_º≫¼± ±æ¾i±uºI ¼o·R Ay°eC￥ " xfId="2275" xr:uid="{00000000-0005-0000-0000-0000DC070000}"/>
    <cellStyle name="AeE¡ⓒ [0]_INQUIRY ￠?￥i¨u¡AAⓒ￢Aⓒª " xfId="132" xr:uid="{00000000-0005-0000-0000-0000DD070000}"/>
    <cellStyle name="AeE¡ⓒ_INQUIRY ￠?￥i¨u¡AAⓒ￢Aⓒª " xfId="133" xr:uid="{00000000-0005-0000-0000-0000DE070000}"/>
    <cellStyle name="ALIGNMENT" xfId="134" xr:uid="{00000000-0005-0000-0000-0000DF070000}"/>
    <cellStyle name="AÞ¸¶ [0]_´eAN°yC￥ " xfId="2276" xr:uid="{00000000-0005-0000-0000-0000E0070000}"/>
    <cellStyle name="ÄÞ¸¶ [0]_»óºÎ¼ö·®Áý°è " xfId="135" xr:uid="{00000000-0005-0000-0000-0000E1070000}"/>
    <cellStyle name="AÞ¸¶ [0]_INQUIRY ¿μ¾÷AßAø " xfId="26" xr:uid="{00000000-0005-0000-0000-0000E2070000}"/>
    <cellStyle name="ÄÞ¸¶ [0]_º»¼± ±æ¾î±úºÎ ¼ö·® Áý°èÇ¥ " xfId="2277" xr:uid="{00000000-0005-0000-0000-0000E3070000}"/>
    <cellStyle name="AÞ¸¶ [0]_º≫¼± ±æ¾i±uºI ¼o·R Ay°eC￥ " xfId="2278" xr:uid="{00000000-0005-0000-0000-0000E4070000}"/>
    <cellStyle name="AÞ¸¶_´eAN°yC￥ " xfId="2279" xr:uid="{00000000-0005-0000-0000-0000E5070000}"/>
    <cellStyle name="ÄÞ¸¶_»óºÎ¼ö·®Áý°è " xfId="136" xr:uid="{00000000-0005-0000-0000-0000E6070000}"/>
    <cellStyle name="AÞ¸¶_INQUIRY ¿μ¾÷AßAø " xfId="27" xr:uid="{00000000-0005-0000-0000-0000E7070000}"/>
    <cellStyle name="ÄÞ¸¶_º»¼± ±æ¾î±úºÎ ¼ö·® Áý°èÇ¥ " xfId="2280" xr:uid="{00000000-0005-0000-0000-0000E8070000}"/>
    <cellStyle name="AÞ¸¶_º≫¼± ±æ¾i±uºI ¼o·R Ay°eC￥ " xfId="2281" xr:uid="{00000000-0005-0000-0000-0000E9070000}"/>
    <cellStyle name="body" xfId="2282" xr:uid="{00000000-0005-0000-0000-0000EA070000}"/>
    <cellStyle name="C¡IA¨ª_¡ic¨u¡A¨￢I¨￢¡Æ AN¡Æe " xfId="137" xr:uid="{00000000-0005-0000-0000-0000EB070000}"/>
    <cellStyle name="C￥AØ_  FAB AIA¤  " xfId="2283" xr:uid="{00000000-0005-0000-0000-0000EC070000}"/>
    <cellStyle name="Ç¥ÁØ_»óºÎ¼ö·®Áý°è " xfId="138" xr:uid="{00000000-0005-0000-0000-0000ED070000}"/>
    <cellStyle name="C￥AØ_PERSONAL" xfId="139" xr:uid="{00000000-0005-0000-0000-0000EE070000}"/>
    <cellStyle name="Calc Currency (0)" xfId="140" xr:uid="{00000000-0005-0000-0000-0000EF070000}"/>
    <cellStyle name="Calc Currency (0) 2" xfId="141" xr:uid="{00000000-0005-0000-0000-0000F0070000}"/>
    <cellStyle name="category" xfId="142" xr:uid="{00000000-0005-0000-0000-0000F1070000}"/>
    <cellStyle name="Comma" xfId="143" xr:uid="{00000000-0005-0000-0000-0000F2070000}"/>
    <cellStyle name="Comma [0]" xfId="144" xr:uid="{00000000-0005-0000-0000-0000F3070000}"/>
    <cellStyle name="Comma 2" xfId="145" xr:uid="{00000000-0005-0000-0000-0000F4070000}"/>
    <cellStyle name="comma zerodec" xfId="146" xr:uid="{00000000-0005-0000-0000-0000F5070000}"/>
    <cellStyle name="Comma_ SG&amp;A Bridge " xfId="10" xr:uid="{00000000-0005-0000-0000-0000F6070000}"/>
    <cellStyle name="Comma0" xfId="147" xr:uid="{00000000-0005-0000-0000-0000F7070000}"/>
    <cellStyle name="Copied" xfId="2284" xr:uid="{00000000-0005-0000-0000-0000F8070000}"/>
    <cellStyle name="Curren?_x0012_퐀_x0017_?" xfId="2285" xr:uid="{00000000-0005-0000-0000-0000F9070000}"/>
    <cellStyle name="Currenby_Cash&amp;DSO Chart" xfId="148" xr:uid="{00000000-0005-0000-0000-0000FA070000}"/>
    <cellStyle name="Currency" xfId="149" xr:uid="{00000000-0005-0000-0000-0000FB070000}"/>
    <cellStyle name="Currency [0]" xfId="150" xr:uid="{00000000-0005-0000-0000-0000FC070000}"/>
    <cellStyle name="Currency [ﺜ]_P&amp;L_laroux" xfId="151" xr:uid="{00000000-0005-0000-0000-0000FD070000}"/>
    <cellStyle name="Currency 2" xfId="152" xr:uid="{00000000-0005-0000-0000-0000FE070000}"/>
    <cellStyle name="Currency_ SG&amp;A Bridge " xfId="11" xr:uid="{00000000-0005-0000-0000-0000FF070000}"/>
    <cellStyle name="Currency0" xfId="153" xr:uid="{00000000-0005-0000-0000-000000080000}"/>
    <cellStyle name="Currency1" xfId="154" xr:uid="{00000000-0005-0000-0000-000001080000}"/>
    <cellStyle name="Date" xfId="155" xr:uid="{00000000-0005-0000-0000-000002080000}"/>
    <cellStyle name="Dezimal [0]_Compiling Utility Macros" xfId="156" xr:uid="{00000000-0005-0000-0000-000003080000}"/>
    <cellStyle name="Dezimal_Compiling Utility Macros" xfId="157" xr:uid="{00000000-0005-0000-0000-000004080000}"/>
    <cellStyle name="Dollar (zero dec)" xfId="158" xr:uid="{00000000-0005-0000-0000-000005080000}"/>
    <cellStyle name="EA" xfId="159" xr:uid="{00000000-0005-0000-0000-000006080000}"/>
    <cellStyle name="EA 2" xfId="160" xr:uid="{00000000-0005-0000-0000-000007080000}"/>
    <cellStyle name="Entered" xfId="2286" xr:uid="{00000000-0005-0000-0000-000008080000}"/>
    <cellStyle name="Euro" xfId="161" xr:uid="{00000000-0005-0000-0000-000009080000}"/>
    <cellStyle name="F2" xfId="162" xr:uid="{00000000-0005-0000-0000-00000A080000}"/>
    <cellStyle name="F3" xfId="163" xr:uid="{00000000-0005-0000-0000-00000B080000}"/>
    <cellStyle name="F4" xfId="164" xr:uid="{00000000-0005-0000-0000-00000C080000}"/>
    <cellStyle name="F5" xfId="165" xr:uid="{00000000-0005-0000-0000-00000D080000}"/>
    <cellStyle name="F6" xfId="166" xr:uid="{00000000-0005-0000-0000-00000E080000}"/>
    <cellStyle name="F7" xfId="167" xr:uid="{00000000-0005-0000-0000-00000F080000}"/>
    <cellStyle name="F8" xfId="168" xr:uid="{00000000-0005-0000-0000-000010080000}"/>
    <cellStyle name="Fixed" xfId="169" xr:uid="{00000000-0005-0000-0000-000011080000}"/>
    <cellStyle name="G/표준" xfId="2287" xr:uid="{00000000-0005-0000-0000-000012080000}"/>
    <cellStyle name="Grey" xfId="12" xr:uid="{00000000-0005-0000-0000-000013080000}"/>
    <cellStyle name="H1" xfId="170" xr:uid="{00000000-0005-0000-0000-000014080000}"/>
    <cellStyle name="H2" xfId="171" xr:uid="{00000000-0005-0000-0000-000015080000}"/>
    <cellStyle name="head" xfId="2288" xr:uid="{00000000-0005-0000-0000-000016080000}"/>
    <cellStyle name="head 1" xfId="2289" xr:uid="{00000000-0005-0000-0000-000017080000}"/>
    <cellStyle name="head 1-1" xfId="2290" xr:uid="{00000000-0005-0000-0000-000018080000}"/>
    <cellStyle name="HEADER" xfId="172" xr:uid="{00000000-0005-0000-0000-000019080000}"/>
    <cellStyle name="Header1" xfId="13" xr:uid="{00000000-0005-0000-0000-00001A080000}"/>
    <cellStyle name="Header2" xfId="14" xr:uid="{00000000-0005-0000-0000-00001B080000}"/>
    <cellStyle name="Heading 1" xfId="173" xr:uid="{00000000-0005-0000-0000-00001C080000}"/>
    <cellStyle name="Heading 2" xfId="174" xr:uid="{00000000-0005-0000-0000-00001D080000}"/>
    <cellStyle name="HEADING1" xfId="175" xr:uid="{00000000-0005-0000-0000-00001E080000}"/>
    <cellStyle name="HEADING2" xfId="176" xr:uid="{00000000-0005-0000-0000-00001F080000}"/>
    <cellStyle name="Helv8_PFD4.XLS" xfId="2291" xr:uid="{00000000-0005-0000-0000-000020080000}"/>
    <cellStyle name="Hyperlink_NEGS" xfId="177" xr:uid="{00000000-0005-0000-0000-000021080000}"/>
    <cellStyle name="Input [yellow]" xfId="15" xr:uid="{00000000-0005-0000-0000-000022080000}"/>
    <cellStyle name="kg" xfId="178" xr:uid="{00000000-0005-0000-0000-000023080000}"/>
    <cellStyle name="kg 2" xfId="179" xr:uid="{00000000-0005-0000-0000-000024080000}"/>
    <cellStyle name="ℓ" xfId="180" xr:uid="{00000000-0005-0000-0000-000025080000}"/>
    <cellStyle name="ℓ 2" xfId="181" xr:uid="{00000000-0005-0000-0000-000026080000}"/>
    <cellStyle name="L`" xfId="2292" xr:uid="{00000000-0005-0000-0000-000027080000}"/>
    <cellStyle name="M" xfId="182" xr:uid="{00000000-0005-0000-0000-000028080000}"/>
    <cellStyle name="M 2" xfId="183" xr:uid="{00000000-0005-0000-0000-000029080000}"/>
    <cellStyle name="M_4월일위목록" xfId="184" xr:uid="{00000000-0005-0000-0000-00002A080000}"/>
    <cellStyle name="M_4월일위목록 2" xfId="185" xr:uid="{00000000-0005-0000-0000-00002B080000}"/>
    <cellStyle name="M2" xfId="186" xr:uid="{00000000-0005-0000-0000-00002C080000}"/>
    <cellStyle name="M2 2" xfId="187" xr:uid="{00000000-0005-0000-0000-00002D080000}"/>
    <cellStyle name="M3" xfId="188" xr:uid="{00000000-0005-0000-0000-00002E080000}"/>
    <cellStyle name="M3 2" xfId="189" xr:uid="{00000000-0005-0000-0000-00002F080000}"/>
    <cellStyle name="Midtitle" xfId="190" xr:uid="{00000000-0005-0000-0000-000030080000}"/>
    <cellStyle name="Milliers [0]_399GC10" xfId="191" xr:uid="{00000000-0005-0000-0000-000031080000}"/>
    <cellStyle name="Milliers_399GC10" xfId="192" xr:uid="{00000000-0005-0000-0000-000032080000}"/>
    <cellStyle name="Model" xfId="193" xr:uid="{00000000-0005-0000-0000-000033080000}"/>
    <cellStyle name="Mon?aire [0]_399GC10" xfId="194" xr:uid="{00000000-0005-0000-0000-000034080000}"/>
    <cellStyle name="Mon?aire_399GC10" xfId="195" xr:uid="{00000000-0005-0000-0000-000035080000}"/>
    <cellStyle name="no dec" xfId="196" xr:uid="{00000000-0005-0000-0000-000036080000}"/>
    <cellStyle name="Normal - Style1" xfId="17" xr:uid="{00000000-0005-0000-0000-000037080000}"/>
    <cellStyle name="Normal - Style1 2" xfId="32" xr:uid="{00000000-0005-0000-0000-000038080000}"/>
    <cellStyle name="Normal - Style2" xfId="197" xr:uid="{00000000-0005-0000-0000-000039080000}"/>
    <cellStyle name="Normal - Style3" xfId="198" xr:uid="{00000000-0005-0000-0000-00003A080000}"/>
    <cellStyle name="Normal - Style4" xfId="199" xr:uid="{00000000-0005-0000-0000-00003B080000}"/>
    <cellStyle name="Normal - Style5" xfId="200" xr:uid="{00000000-0005-0000-0000-00003C080000}"/>
    <cellStyle name="Normal - Style6" xfId="201" xr:uid="{00000000-0005-0000-0000-00003D080000}"/>
    <cellStyle name="Normal - Style7" xfId="202" xr:uid="{00000000-0005-0000-0000-00003E080000}"/>
    <cellStyle name="Normal - Style8" xfId="203" xr:uid="{00000000-0005-0000-0000-00003F080000}"/>
    <cellStyle name="Normal - 유형1" xfId="16" xr:uid="{00000000-0005-0000-0000-000040080000}"/>
    <cellStyle name="Normal_ SG&amp;A Bridge " xfId="18" xr:uid="{00000000-0005-0000-0000-000041080000}"/>
    <cellStyle name="Œ…?æ맖?e [0.00]_laroux" xfId="204" xr:uid="{00000000-0005-0000-0000-000042080000}"/>
    <cellStyle name="Œ…?æ맖?e_laroux" xfId="205" xr:uid="{00000000-0005-0000-0000-000043080000}"/>
    <cellStyle name="oh" xfId="2293" xr:uid="{00000000-0005-0000-0000-000044080000}"/>
    <cellStyle name="Percent" xfId="206" xr:uid="{00000000-0005-0000-0000-000045080000}"/>
    <cellStyle name="Percent [2]" xfId="19" xr:uid="{00000000-0005-0000-0000-000046080000}"/>
    <cellStyle name="Percent 2" xfId="207" xr:uid="{00000000-0005-0000-0000-000047080000}"/>
    <cellStyle name="Percent_01.잡석수량산출" xfId="208" xr:uid="{00000000-0005-0000-0000-000048080000}"/>
    <cellStyle name="RevList" xfId="2294" xr:uid="{00000000-0005-0000-0000-000049080000}"/>
    <cellStyle name="sh" xfId="2295" xr:uid="{00000000-0005-0000-0000-00004A080000}"/>
    <cellStyle name="SHIM" xfId="209" xr:uid="{00000000-0005-0000-0000-00004B080000}"/>
    <cellStyle name="ssh" xfId="2296" xr:uid="{00000000-0005-0000-0000-00004C080000}"/>
    <cellStyle name="Standard_Anpassen der Amortisation" xfId="210" xr:uid="{00000000-0005-0000-0000-00004D080000}"/>
    <cellStyle name="subhead" xfId="211" xr:uid="{00000000-0005-0000-0000-00004E080000}"/>
    <cellStyle name="Subtotal" xfId="2297" xr:uid="{00000000-0005-0000-0000-00004F080000}"/>
    <cellStyle name="testtitle" xfId="212" xr:uid="{00000000-0005-0000-0000-000050080000}"/>
    <cellStyle name="TITLE" xfId="213" xr:uid="{00000000-0005-0000-0000-000051080000}"/>
    <cellStyle name="title [1]" xfId="214" xr:uid="{00000000-0005-0000-0000-000052080000}"/>
    <cellStyle name="title [2]" xfId="215" xr:uid="{00000000-0005-0000-0000-000053080000}"/>
    <cellStyle name="TON" xfId="216" xr:uid="{00000000-0005-0000-0000-000054080000}"/>
    <cellStyle name="TON 2" xfId="217" xr:uid="{00000000-0005-0000-0000-000055080000}"/>
    <cellStyle name="Total" xfId="218" xr:uid="{00000000-0005-0000-0000-000056080000}"/>
    <cellStyle name="UM" xfId="219" xr:uid="{00000000-0005-0000-0000-000057080000}"/>
    <cellStyle name="W?rung [0]_Compiling Utility Macros" xfId="220" xr:uid="{00000000-0005-0000-0000-000058080000}"/>
    <cellStyle name="W?rung_Compiling Utility Macros" xfId="221" xr:uid="{00000000-0005-0000-0000-000059080000}"/>
    <cellStyle name="|?ドE" xfId="2298" xr:uid="{00000000-0005-0000-0000-00005A080000}"/>
    <cellStyle name="가운데" xfId="222" xr:uid="{00000000-0005-0000-0000-00005B080000}"/>
    <cellStyle name="강조색1" xfId="57" builtinId="29" customBuiltin="1"/>
    <cellStyle name="강조색2" xfId="61" builtinId="33" customBuiltin="1"/>
    <cellStyle name="강조색3" xfId="65" builtinId="37" customBuiltin="1"/>
    <cellStyle name="강조색4" xfId="69" builtinId="41" customBuiltin="1"/>
    <cellStyle name="강조색5" xfId="73" builtinId="45" customBuiltin="1"/>
    <cellStyle name="강조색6" xfId="77" builtinId="49" customBuiltin="1"/>
    <cellStyle name="개" xfId="223" xr:uid="{00000000-0005-0000-0000-000062080000}"/>
    <cellStyle name="개 2" xfId="224" xr:uid="{00000000-0005-0000-0000-000063080000}"/>
    <cellStyle name="개_02-포장-1" xfId="225" xr:uid="{00000000-0005-0000-0000-000064080000}"/>
    <cellStyle name="개_02-포장-1 2" xfId="226" xr:uid="{00000000-0005-0000-0000-000065080000}"/>
    <cellStyle name="개소" xfId="227" xr:uid="{00000000-0005-0000-0000-000066080000}"/>
    <cellStyle name="개소 2" xfId="228" xr:uid="{00000000-0005-0000-0000-000067080000}"/>
    <cellStyle name="경고문" xfId="54" builtinId="11" customBuiltin="1"/>
    <cellStyle name="계산" xfId="51" builtinId="22" customBuiltin="1"/>
    <cellStyle name="고정소숫점" xfId="229" xr:uid="{00000000-0005-0000-0000-00006A080000}"/>
    <cellStyle name="고정출력1" xfId="230" xr:uid="{00000000-0005-0000-0000-00006B080000}"/>
    <cellStyle name="고정출력2" xfId="231" xr:uid="{00000000-0005-0000-0000-00006C080000}"/>
    <cellStyle name="공종" xfId="2299" xr:uid="{00000000-0005-0000-0000-00006D080000}"/>
    <cellStyle name="공종-규격" xfId="232" xr:uid="{00000000-0005-0000-0000-00006E080000}"/>
    <cellStyle name="국종합건설" xfId="233" xr:uid="{00000000-0005-0000-0000-00006F080000}"/>
    <cellStyle name="끼_x0001_?" xfId="2300" xr:uid="{00000000-0005-0000-0000-000070080000}"/>
    <cellStyle name="나쁨" xfId="47" builtinId="27" customBuiltin="1"/>
    <cellStyle name="날짜" xfId="234" xr:uid="{00000000-0005-0000-0000-000072080000}"/>
    <cellStyle name="내역서" xfId="235" xr:uid="{00000000-0005-0000-0000-000073080000}"/>
    <cellStyle name="네모제목" xfId="2301" xr:uid="{00000000-0005-0000-0000-000074080000}"/>
    <cellStyle name="년도" xfId="2302" xr:uid="{00000000-0005-0000-0000-000075080000}"/>
    <cellStyle name="단위-&quot;*&quot;" xfId="236" xr:uid="{00000000-0005-0000-0000-000076080000}"/>
    <cellStyle name="단위-&quot;*&quot; 2" xfId="237" xr:uid="{00000000-0005-0000-0000-000077080000}"/>
    <cellStyle name="단위-%" xfId="238" xr:uid="{00000000-0005-0000-0000-000078080000}"/>
    <cellStyle name="단위-% 2" xfId="239" xr:uid="{00000000-0005-0000-0000-000079080000}"/>
    <cellStyle name="단위-kg" xfId="240" xr:uid="{00000000-0005-0000-0000-00007A080000}"/>
    <cellStyle name="단위-kg 2" xfId="241" xr:uid="{00000000-0005-0000-0000-00007B080000}"/>
    <cellStyle name="단위-m" xfId="242" xr:uid="{00000000-0005-0000-0000-00007C080000}"/>
    <cellStyle name="단위-m 2" xfId="243" xr:uid="{00000000-0005-0000-0000-00007D080000}"/>
    <cellStyle name="단위-㎡" xfId="244" xr:uid="{00000000-0005-0000-0000-00007E080000}"/>
    <cellStyle name="단위-㎡ 2" xfId="245" xr:uid="{00000000-0005-0000-0000-00007F080000}"/>
    <cellStyle name="단위-㎡/개소" xfId="246" xr:uid="{00000000-0005-0000-0000-000080080000}"/>
    <cellStyle name="단위-㎡/개소 2" xfId="247" xr:uid="{00000000-0005-0000-0000-000081080000}"/>
    <cellStyle name="단위-㎡_2.측량" xfId="248" xr:uid="{00000000-0005-0000-0000-000082080000}"/>
    <cellStyle name="단위-㎥" xfId="249" xr:uid="{00000000-0005-0000-0000-000083080000}"/>
    <cellStyle name="단위-㎥ 2" xfId="250" xr:uid="{00000000-0005-0000-0000-000084080000}"/>
    <cellStyle name="단위-t=" xfId="251" xr:uid="{00000000-0005-0000-0000-000085080000}"/>
    <cellStyle name="단위-t= 2" xfId="252" xr:uid="{00000000-0005-0000-0000-000086080000}"/>
    <cellStyle name="달러" xfId="253" xr:uid="{00000000-0005-0000-0000-000087080000}"/>
    <cellStyle name="대공종" xfId="254" xr:uid="{00000000-0005-0000-0000-000088080000}"/>
    <cellStyle name="뒤에 오는 하이퍼링크" xfId="2" xr:uid="{00000000-0005-0000-0000-000089080000}"/>
    <cellStyle name="똿뗦먛귟 [0.00]_laroux" xfId="2303" xr:uid="{00000000-0005-0000-0000-00008A080000}"/>
    <cellStyle name="똿뗦먛귟_laroux" xfId="2304" xr:uid="{00000000-0005-0000-0000-00008B080000}"/>
    <cellStyle name="마이너스키" xfId="2305" xr:uid="{00000000-0005-0000-0000-00008C080000}"/>
    <cellStyle name="매" xfId="255" xr:uid="{00000000-0005-0000-0000-00008D080000}"/>
    <cellStyle name="매 2" xfId="256" xr:uid="{00000000-0005-0000-0000-00008E080000}"/>
    <cellStyle name="매_02-포장-1" xfId="257" xr:uid="{00000000-0005-0000-0000-00008F080000}"/>
    <cellStyle name="매_02-포장-1 2" xfId="258" xr:uid="{00000000-0005-0000-0000-000090080000}"/>
    <cellStyle name="메모 2" xfId="82" xr:uid="{00000000-0005-0000-0000-000091080000}"/>
    <cellStyle name="메모 2 2" xfId="259" xr:uid="{00000000-0005-0000-0000-000092080000}"/>
    <cellStyle name="메모 2 2 2" xfId="356" xr:uid="{00000000-0005-0000-0000-000093080000}"/>
    <cellStyle name="메모 2 3" xfId="260" xr:uid="{00000000-0005-0000-0000-000094080000}"/>
    <cellStyle name="메모 2 3 2" xfId="357" xr:uid="{00000000-0005-0000-0000-000095080000}"/>
    <cellStyle name="메모 2 4" xfId="358" xr:uid="{00000000-0005-0000-0000-000096080000}"/>
    <cellStyle name="믅됞 [0.00]_laroux" xfId="2306" xr:uid="{00000000-0005-0000-0000-000097080000}"/>
    <cellStyle name="믅됞_laroux" xfId="2307" xr:uid="{00000000-0005-0000-0000-000098080000}"/>
    <cellStyle name="배분" xfId="2308" xr:uid="{00000000-0005-0000-0000-000099080000}"/>
    <cellStyle name="백" xfId="261" xr:uid="{00000000-0005-0000-0000-00009A080000}"/>
    <cellStyle name="백분율" xfId="3" builtinId="5"/>
    <cellStyle name="백분율 [△1]" xfId="2309" xr:uid="{00000000-0005-0000-0000-00009C080000}"/>
    <cellStyle name="백분율 [△2]" xfId="2310" xr:uid="{00000000-0005-0000-0000-00009D080000}"/>
    <cellStyle name="백분율 [0]" xfId="262" xr:uid="{00000000-0005-0000-0000-00009E080000}"/>
    <cellStyle name="백분율 [2]" xfId="263" xr:uid="{00000000-0005-0000-0000-00009F080000}"/>
    <cellStyle name="백분율 2" xfId="23" xr:uid="{00000000-0005-0000-0000-0000A0080000}"/>
    <cellStyle name="백분율 3" xfId="28" xr:uid="{00000000-0005-0000-0000-0000A1080000}"/>
    <cellStyle name="백분율 4" xfId="29" xr:uid="{00000000-0005-0000-0000-0000A2080000}"/>
    <cellStyle name="백분율 5" xfId="3141" xr:uid="{00000000-0005-0000-0000-0000A3080000}"/>
    <cellStyle name="백분율［△1］" xfId="2311" xr:uid="{00000000-0005-0000-0000-0000A4080000}"/>
    <cellStyle name="백분율［△2］" xfId="2312" xr:uid="{00000000-0005-0000-0000-0000A5080000}"/>
    <cellStyle name="보통" xfId="48" builtinId="28" customBuiltin="1"/>
    <cellStyle name="분기" xfId="2313" xr:uid="{00000000-0005-0000-0000-0000A7080000}"/>
    <cellStyle name="뷭?" xfId="264" xr:uid="{00000000-0005-0000-0000-0000A8080000}"/>
    <cellStyle name="빨간색" xfId="2314" xr:uid="{00000000-0005-0000-0000-0000A9080000}"/>
    <cellStyle name="산출식" xfId="265" xr:uid="{00000000-0005-0000-0000-0000AA080000}"/>
    <cellStyle name="常规_cs802" xfId="266" xr:uid="{00000000-0005-0000-0000-0000AB080000}"/>
    <cellStyle name="선택영역 가운데" xfId="267" xr:uid="{00000000-0005-0000-0000-0000AC080000}"/>
    <cellStyle name="선택영역의 가운데" xfId="268" xr:uid="{00000000-0005-0000-0000-0000AD080000}"/>
    <cellStyle name="선택영역의 가운데로" xfId="2315" xr:uid="{00000000-0005-0000-0000-0000AE080000}"/>
    <cellStyle name="선택영영" xfId="269" xr:uid="{00000000-0005-0000-0000-0000AF080000}"/>
    <cellStyle name="설계서" xfId="2316" xr:uid="{00000000-0005-0000-0000-0000B0080000}"/>
    <cellStyle name="설명 텍스트" xfId="55" builtinId="53" customBuiltin="1"/>
    <cellStyle name="셀 확인" xfId="53" builtinId="23" customBuiltin="1"/>
    <cellStyle name="소공종" xfId="270" xr:uid="{00000000-0005-0000-0000-0000B3080000}"/>
    <cellStyle name="수량" xfId="271" xr:uid="{00000000-0005-0000-0000-0000B4080000}"/>
    <cellStyle name="수량1" xfId="2317" xr:uid="{00000000-0005-0000-0000-0000B5080000}"/>
    <cellStyle name="수목명" xfId="2318" xr:uid="{00000000-0005-0000-0000-0000B6080000}"/>
    <cellStyle name="숫자" xfId="272" xr:uid="{00000000-0005-0000-0000-0000B7080000}"/>
    <cellStyle name="숫자(R)" xfId="273" xr:uid="{00000000-0005-0000-0000-0000B8080000}"/>
    <cellStyle name="숫자1" xfId="274" xr:uid="{00000000-0005-0000-0000-0000B9080000}"/>
    <cellStyle name="숫자3" xfId="275" xr:uid="{00000000-0005-0000-0000-0000BA080000}"/>
    <cellStyle name="쉼표 [0]" xfId="4" builtinId="6"/>
    <cellStyle name="쉼표 [0] 2" xfId="5" xr:uid="{00000000-0005-0000-0000-0000BC080000}"/>
    <cellStyle name="쉼표 [0] 2 2" xfId="33" xr:uid="{00000000-0005-0000-0000-0000BD080000}"/>
    <cellStyle name="쉼표 [0] 2 3" xfId="276" xr:uid="{00000000-0005-0000-0000-0000BE080000}"/>
    <cellStyle name="쉼표 [0] 2 4" xfId="364" xr:uid="{00000000-0005-0000-0000-0000BF080000}"/>
    <cellStyle name="쉼표 [0] 3" xfId="22" xr:uid="{00000000-0005-0000-0000-0000C0080000}"/>
    <cellStyle name="쉼표 [0] 3 2" xfId="34" xr:uid="{00000000-0005-0000-0000-0000C1080000}"/>
    <cellStyle name="쉼표 [0] 4" xfId="30" xr:uid="{00000000-0005-0000-0000-0000C2080000}"/>
    <cellStyle name="쉼표 [0] 4 2" xfId="277" xr:uid="{00000000-0005-0000-0000-0000C3080000}"/>
    <cellStyle name="쉼표 [0] 5" xfId="39" xr:uid="{00000000-0005-0000-0000-0000C4080000}"/>
    <cellStyle name="쉼표 [0] 6" xfId="278" xr:uid="{00000000-0005-0000-0000-0000C5080000}"/>
    <cellStyle name="쉼표 [0] 7" xfId="363" xr:uid="{00000000-0005-0000-0000-0000C6080000}"/>
    <cellStyle name="쉼표 [0] 8" xfId="366" xr:uid="{00000000-0005-0000-0000-0000C7080000}"/>
    <cellStyle name="쉼표 [0] 8 2" xfId="3143" xr:uid="{00000000-0005-0000-0000-0000C8080000}"/>
    <cellStyle name="스타일 1" xfId="40" xr:uid="{00000000-0005-0000-0000-0000C9080000}"/>
    <cellStyle name="식" xfId="2319" xr:uid="{00000000-0005-0000-0000-0000CA080000}"/>
    <cellStyle name="식_1차 본협상자료(황)" xfId="2320" xr:uid="{00000000-0005-0000-0000-0000CB080000}"/>
    <cellStyle name="식_1차 본협상자료(황)_1차 본협상자료(0830)" xfId="2321" xr:uid="{00000000-0005-0000-0000-0000CC080000}"/>
    <cellStyle name="식_1차 본협상자료(황)_1차 본협상자료(0830)_김제축산(365일)" xfId="2322" xr:uid="{00000000-0005-0000-0000-0000CD080000}"/>
    <cellStyle name="식_1차 본협상자료(황)_1차 본협상자료(0830)_김제축산(365일)_시운전비내역(산청군)" xfId="2323" xr:uid="{00000000-0005-0000-0000-0000CE080000}"/>
    <cellStyle name="식_1차 본협상자료(황)_1차 본협상자료(0830)_김제축산(365일)_시운전비내역(산청군)_시운전비내역(산청군)" xfId="2324" xr:uid="{00000000-0005-0000-0000-0000CF080000}"/>
    <cellStyle name="식_1차 본협상자료(황)_1차 본협상자료(0830)_시운전비내역(산청군)" xfId="2325" xr:uid="{00000000-0005-0000-0000-0000D0080000}"/>
    <cellStyle name="식_1차 본협상자료(황)_1차 본협상자료(0830)_시운전비내역(산청군)_시운전비내역(산청군)" xfId="2326" xr:uid="{00000000-0005-0000-0000-0000D1080000}"/>
    <cellStyle name="식_1차 본협상자료(황)_1차 본협상자료(0830)_정읍분뇨축산" xfId="2327" xr:uid="{00000000-0005-0000-0000-0000D2080000}"/>
    <cellStyle name="식_1차 본협상자료(황)_1차 본협상자료(0830)_정읍분뇨축산(365일)" xfId="2328" xr:uid="{00000000-0005-0000-0000-0000D3080000}"/>
    <cellStyle name="식_1차 본협상자료(황)_1차 본협상자료(0830)_정읍분뇨축산(365일)_시운전비내역(산청군)" xfId="2329" xr:uid="{00000000-0005-0000-0000-0000D4080000}"/>
    <cellStyle name="식_1차 본협상자료(황)_1차 본협상자료(0830)_정읍분뇨축산(365일)_시운전비내역(산청군)_시운전비내역(산청군)" xfId="2330" xr:uid="{00000000-0005-0000-0000-0000D5080000}"/>
    <cellStyle name="식_1차 본협상자료(황)_1차 본협상자료(0830)_정읍분뇨축산_시운전비내역(산청군)" xfId="2331" xr:uid="{00000000-0005-0000-0000-0000D6080000}"/>
    <cellStyle name="식_1차 본협상자료(황)_1차 본협상자료(0830)_정읍분뇨축산_시운전비내역(산청군)_시운전비내역(산청군)" xfId="2332" xr:uid="{00000000-0005-0000-0000-0000D7080000}"/>
    <cellStyle name="식_1차 본협상자료(황)_1차 본협상자료(0830)_축산운영비(0117-2002년)" xfId="2333" xr:uid="{00000000-0005-0000-0000-0000D8080000}"/>
    <cellStyle name="식_1차 본협상자료(황)_1차 본협상자료(0830)_축산운영비(0117-2002년)_시운전비내역(산청군)" xfId="2334" xr:uid="{00000000-0005-0000-0000-0000D9080000}"/>
    <cellStyle name="식_1차 본협상자료(황)_1차 본협상자료(0830)_축산운영비(0117-2002년)_시운전비내역(산청군)_시운전비내역(산청군)" xfId="2335" xr:uid="{00000000-0005-0000-0000-0000DA080000}"/>
    <cellStyle name="식_1차 본협상자료(황)_1차 본협상자료(0830)_축산운영비(1116)" xfId="2336" xr:uid="{00000000-0005-0000-0000-0000DB080000}"/>
    <cellStyle name="식_1차 본협상자료(황)_1차 본협상자료(0830)_축산운영비(1116)_김제축산(365일)" xfId="2337" xr:uid="{00000000-0005-0000-0000-0000DC080000}"/>
    <cellStyle name="식_1차 본협상자료(황)_1차 본협상자료(0830)_축산운영비(1116)_김제축산(365일)_시운전비내역(산청군)" xfId="2338" xr:uid="{00000000-0005-0000-0000-0000DD080000}"/>
    <cellStyle name="식_1차 본협상자료(황)_1차 본협상자료(0830)_축산운영비(1116)_김제축산(365일)_시운전비내역(산청군)_시운전비내역(산청군)" xfId="2339" xr:uid="{00000000-0005-0000-0000-0000DE080000}"/>
    <cellStyle name="식_1차 본협상자료(황)_1차 본협상자료(0830)_축산운영비(1116)_시운전비내역(산청군)" xfId="2340" xr:uid="{00000000-0005-0000-0000-0000DF080000}"/>
    <cellStyle name="식_1차 본협상자료(황)_1차 본협상자료(0830)_축산운영비(1116)_시운전비내역(산청군)_시운전비내역(산청군)" xfId="2341" xr:uid="{00000000-0005-0000-0000-0000E0080000}"/>
    <cellStyle name="식_1차 본협상자료(황)_1차 본협상자료(0830)_축산운영비(1116)_정읍분뇨축산" xfId="2342" xr:uid="{00000000-0005-0000-0000-0000E1080000}"/>
    <cellStyle name="식_1차 본협상자료(황)_1차 본협상자료(0830)_축산운영비(1116)_정읍분뇨축산(365일)" xfId="2343" xr:uid="{00000000-0005-0000-0000-0000E2080000}"/>
    <cellStyle name="식_1차 본협상자료(황)_1차 본협상자료(0830)_축산운영비(1116)_정읍분뇨축산(365일)_시운전비내역(산청군)" xfId="2344" xr:uid="{00000000-0005-0000-0000-0000E3080000}"/>
    <cellStyle name="식_1차 본협상자료(황)_1차 본협상자료(0830)_축산운영비(1116)_정읍분뇨축산(365일)_시운전비내역(산청군)_시운전비내역(산청군)" xfId="2345" xr:uid="{00000000-0005-0000-0000-0000E4080000}"/>
    <cellStyle name="식_1차 본협상자료(황)_1차 본협상자료(0830)_축산운영비(1116)_정읍분뇨축산_시운전비내역(산청군)" xfId="2346" xr:uid="{00000000-0005-0000-0000-0000E5080000}"/>
    <cellStyle name="식_1차 본협상자료(황)_1차 본협상자료(0830)_축산운영비(1116)_정읍분뇨축산_시운전비내역(산청군)_시운전비내역(산청군)" xfId="2347" xr:uid="{00000000-0005-0000-0000-0000E6080000}"/>
    <cellStyle name="식_1차 본협상자료(황)_1차 본협상자료(0830)_축산운영비(1116)_축산운영비(0117-2002년)" xfId="2348" xr:uid="{00000000-0005-0000-0000-0000E7080000}"/>
    <cellStyle name="식_1차 본협상자료(황)_1차 본협상자료(0830)_축산운영비(1116)_축산운영비(0117-2002년)_시운전비내역(산청군)" xfId="2349" xr:uid="{00000000-0005-0000-0000-0000E8080000}"/>
    <cellStyle name="식_1차 본협상자료(황)_1차 본협상자료(0830)_축산운영비(1116)_축산운영비(0117-2002년)_시운전비내역(산청군)_시운전비내역(산청군)" xfId="2350" xr:uid="{00000000-0005-0000-0000-0000E9080000}"/>
    <cellStyle name="식_1차 본협상자료(황)_1차 본협상자료(0830)_축산운영비(1219)" xfId="2351" xr:uid="{00000000-0005-0000-0000-0000EA080000}"/>
    <cellStyle name="식_1차 본협상자료(황)_1차 본협상자료(0830)_축산운영비(1219)_김제축산(365일)" xfId="2352" xr:uid="{00000000-0005-0000-0000-0000EB080000}"/>
    <cellStyle name="식_1차 본협상자료(황)_1차 본협상자료(0830)_축산운영비(1219)_김제축산(365일)_시운전비내역(산청군)" xfId="2353" xr:uid="{00000000-0005-0000-0000-0000EC080000}"/>
    <cellStyle name="식_1차 본협상자료(황)_1차 본협상자료(0830)_축산운영비(1219)_김제축산(365일)_시운전비내역(산청군)_시운전비내역(산청군)" xfId="2354" xr:uid="{00000000-0005-0000-0000-0000ED080000}"/>
    <cellStyle name="식_1차 본협상자료(황)_1차 본협상자료(0830)_축산운영비(1219)_시운전비내역(산청군)" xfId="2355" xr:uid="{00000000-0005-0000-0000-0000EE080000}"/>
    <cellStyle name="식_1차 본협상자료(황)_1차 본협상자료(0830)_축산운영비(1219)_시운전비내역(산청군)_시운전비내역(산청군)" xfId="2356" xr:uid="{00000000-0005-0000-0000-0000EF080000}"/>
    <cellStyle name="식_1차 본협상자료(황)_1차 본협상자료(0830)_축산운영비(1219)_정읍분뇨축산" xfId="2357" xr:uid="{00000000-0005-0000-0000-0000F0080000}"/>
    <cellStyle name="식_1차 본협상자료(황)_1차 본협상자료(0830)_축산운영비(1219)_정읍분뇨축산(365일)" xfId="2358" xr:uid="{00000000-0005-0000-0000-0000F1080000}"/>
    <cellStyle name="식_1차 본협상자료(황)_1차 본협상자료(0830)_축산운영비(1219)_정읍분뇨축산(365일)_시운전비내역(산청군)" xfId="2359" xr:uid="{00000000-0005-0000-0000-0000F2080000}"/>
    <cellStyle name="식_1차 본협상자료(황)_1차 본협상자료(0830)_축산운영비(1219)_정읍분뇨축산(365일)_시운전비내역(산청군)_시운전비내역(산청군)" xfId="2360" xr:uid="{00000000-0005-0000-0000-0000F3080000}"/>
    <cellStyle name="식_1차 본협상자료(황)_1차 본협상자료(0830)_축산운영비(1219)_정읍분뇨축산_시운전비내역(산청군)" xfId="2361" xr:uid="{00000000-0005-0000-0000-0000F4080000}"/>
    <cellStyle name="식_1차 본협상자료(황)_1차 본협상자료(0830)_축산운영비(1219)_정읍분뇨축산_시운전비내역(산청군)_시운전비내역(산청군)" xfId="2362" xr:uid="{00000000-0005-0000-0000-0000F5080000}"/>
    <cellStyle name="식_1차 본협상자료(황)_1차 본협상자료(0830)_축산운영비(1219)_축산운영비(0117-2002년)" xfId="2363" xr:uid="{00000000-0005-0000-0000-0000F6080000}"/>
    <cellStyle name="식_1차 본협상자료(황)_1차 본협상자료(0830)_축산운영비(1219)_축산운영비(0117-2002년)_시운전비내역(산청군)" xfId="2364" xr:uid="{00000000-0005-0000-0000-0000F7080000}"/>
    <cellStyle name="식_1차 본협상자료(황)_1차 본협상자료(0830)_축산운영비(1219)_축산운영비(0117-2002년)_시운전비내역(산청군)_시운전비내역(산청군)" xfId="2365" xr:uid="{00000000-0005-0000-0000-0000F8080000}"/>
    <cellStyle name="식_1차 본협상자료(황)_김제축산(365일)" xfId="2366" xr:uid="{00000000-0005-0000-0000-0000F9080000}"/>
    <cellStyle name="식_1차 본협상자료(황)_김제축산(365일)_시운전비내역(산청군)" xfId="2367" xr:uid="{00000000-0005-0000-0000-0000FA080000}"/>
    <cellStyle name="식_1차 본협상자료(황)_김제축산(365일)_시운전비내역(산청군)_시운전비내역(산청군)" xfId="2368" xr:uid="{00000000-0005-0000-0000-0000FB080000}"/>
    <cellStyle name="식_1차 본협상자료(황)_시운전비내역(산청군)" xfId="2369" xr:uid="{00000000-0005-0000-0000-0000FC080000}"/>
    <cellStyle name="식_1차 본협상자료(황)_시운전비내역(산청군)_시운전비내역(산청군)" xfId="2370" xr:uid="{00000000-0005-0000-0000-0000FD080000}"/>
    <cellStyle name="식_1차 본협상자료(황)_정읍분뇨축산" xfId="2371" xr:uid="{00000000-0005-0000-0000-0000FE080000}"/>
    <cellStyle name="식_1차 본협상자료(황)_정읍분뇨축산(365일)" xfId="2372" xr:uid="{00000000-0005-0000-0000-0000FF080000}"/>
    <cellStyle name="식_1차 본협상자료(황)_정읍분뇨축산(365일)_시운전비내역(산청군)" xfId="2373" xr:uid="{00000000-0005-0000-0000-000000090000}"/>
    <cellStyle name="식_1차 본협상자료(황)_정읍분뇨축산(365일)_시운전비내역(산청군)_시운전비내역(산청군)" xfId="2374" xr:uid="{00000000-0005-0000-0000-000001090000}"/>
    <cellStyle name="식_1차 본협상자료(황)_정읍분뇨축산_시운전비내역(산청군)" xfId="2375" xr:uid="{00000000-0005-0000-0000-000002090000}"/>
    <cellStyle name="식_1차 본협상자료(황)_정읍분뇨축산_시운전비내역(산청군)_시운전비내역(산청군)" xfId="2376" xr:uid="{00000000-0005-0000-0000-000003090000}"/>
    <cellStyle name="식_1차 본협상자료(황)_축산운영비(0117-2002년)" xfId="2377" xr:uid="{00000000-0005-0000-0000-000004090000}"/>
    <cellStyle name="식_1차 본협상자료(황)_축산운영비(0117-2002년)_시운전비내역(산청군)" xfId="2378" xr:uid="{00000000-0005-0000-0000-000005090000}"/>
    <cellStyle name="식_1차 본협상자료(황)_축산운영비(0117-2002년)_시운전비내역(산청군)_시운전비내역(산청군)" xfId="2379" xr:uid="{00000000-0005-0000-0000-000006090000}"/>
    <cellStyle name="식_1차 본협상자료(황)_축산운영비(1116)" xfId="2380" xr:uid="{00000000-0005-0000-0000-000007090000}"/>
    <cellStyle name="식_1차 본협상자료(황)_축산운영비(1116)_김제축산(365일)" xfId="2381" xr:uid="{00000000-0005-0000-0000-000008090000}"/>
    <cellStyle name="식_1차 본협상자료(황)_축산운영비(1116)_김제축산(365일)_시운전비내역(산청군)" xfId="2382" xr:uid="{00000000-0005-0000-0000-000009090000}"/>
    <cellStyle name="식_1차 본협상자료(황)_축산운영비(1116)_김제축산(365일)_시운전비내역(산청군)_시운전비내역(산청군)" xfId="2383" xr:uid="{00000000-0005-0000-0000-00000A090000}"/>
    <cellStyle name="식_1차 본협상자료(황)_축산운영비(1116)_시운전비내역(산청군)" xfId="2384" xr:uid="{00000000-0005-0000-0000-00000B090000}"/>
    <cellStyle name="식_1차 본협상자료(황)_축산운영비(1116)_시운전비내역(산청군)_시운전비내역(산청군)" xfId="2385" xr:uid="{00000000-0005-0000-0000-00000C090000}"/>
    <cellStyle name="식_1차 본협상자료(황)_축산운영비(1116)_정읍분뇨축산" xfId="2386" xr:uid="{00000000-0005-0000-0000-00000D090000}"/>
    <cellStyle name="식_1차 본협상자료(황)_축산운영비(1116)_정읍분뇨축산(365일)" xfId="2387" xr:uid="{00000000-0005-0000-0000-00000E090000}"/>
    <cellStyle name="식_1차 본협상자료(황)_축산운영비(1116)_정읍분뇨축산(365일)_시운전비내역(산청군)" xfId="2388" xr:uid="{00000000-0005-0000-0000-00000F090000}"/>
    <cellStyle name="식_1차 본협상자료(황)_축산운영비(1116)_정읍분뇨축산(365일)_시운전비내역(산청군)_시운전비내역(산청군)" xfId="2389" xr:uid="{00000000-0005-0000-0000-000010090000}"/>
    <cellStyle name="식_1차 본협상자료(황)_축산운영비(1116)_정읍분뇨축산_시운전비내역(산청군)" xfId="2390" xr:uid="{00000000-0005-0000-0000-000011090000}"/>
    <cellStyle name="식_1차 본협상자료(황)_축산운영비(1116)_정읍분뇨축산_시운전비내역(산청군)_시운전비내역(산청군)" xfId="2391" xr:uid="{00000000-0005-0000-0000-000012090000}"/>
    <cellStyle name="식_1차 본협상자료(황)_축산운영비(1116)_축산운영비(0117-2002년)" xfId="2392" xr:uid="{00000000-0005-0000-0000-000013090000}"/>
    <cellStyle name="식_1차 본협상자료(황)_축산운영비(1116)_축산운영비(0117-2002년)_시운전비내역(산청군)" xfId="2393" xr:uid="{00000000-0005-0000-0000-000014090000}"/>
    <cellStyle name="식_1차 본협상자료(황)_축산운영비(1116)_축산운영비(0117-2002년)_시운전비내역(산청군)_시운전비내역(산청군)" xfId="2394" xr:uid="{00000000-0005-0000-0000-000015090000}"/>
    <cellStyle name="식_1차 본협상자료(황)_축산운영비(1219)" xfId="2395" xr:uid="{00000000-0005-0000-0000-000016090000}"/>
    <cellStyle name="식_1차 본협상자료(황)_축산운영비(1219)_김제축산(365일)" xfId="2396" xr:uid="{00000000-0005-0000-0000-000017090000}"/>
    <cellStyle name="식_1차 본협상자료(황)_축산운영비(1219)_김제축산(365일)_시운전비내역(산청군)" xfId="2397" xr:uid="{00000000-0005-0000-0000-000018090000}"/>
    <cellStyle name="식_1차 본협상자료(황)_축산운영비(1219)_김제축산(365일)_시운전비내역(산청군)_시운전비내역(산청군)" xfId="2398" xr:uid="{00000000-0005-0000-0000-000019090000}"/>
    <cellStyle name="식_1차 본협상자료(황)_축산운영비(1219)_시운전비내역(산청군)" xfId="2399" xr:uid="{00000000-0005-0000-0000-00001A090000}"/>
    <cellStyle name="식_1차 본협상자료(황)_축산운영비(1219)_시운전비내역(산청군)_시운전비내역(산청군)" xfId="2400" xr:uid="{00000000-0005-0000-0000-00001B090000}"/>
    <cellStyle name="식_1차 본협상자료(황)_축산운영비(1219)_정읍분뇨축산" xfId="2401" xr:uid="{00000000-0005-0000-0000-00001C090000}"/>
    <cellStyle name="식_1차 본협상자료(황)_축산운영비(1219)_정읍분뇨축산(365일)" xfId="2402" xr:uid="{00000000-0005-0000-0000-00001D090000}"/>
    <cellStyle name="식_1차 본협상자료(황)_축산운영비(1219)_정읍분뇨축산(365일)_시운전비내역(산청군)" xfId="2403" xr:uid="{00000000-0005-0000-0000-00001E090000}"/>
    <cellStyle name="식_1차 본협상자료(황)_축산운영비(1219)_정읍분뇨축산(365일)_시운전비내역(산청군)_시운전비내역(산청군)" xfId="2404" xr:uid="{00000000-0005-0000-0000-00001F090000}"/>
    <cellStyle name="식_1차 본협상자료(황)_축산운영비(1219)_정읍분뇨축산_시운전비내역(산청군)" xfId="2405" xr:uid="{00000000-0005-0000-0000-000020090000}"/>
    <cellStyle name="식_1차 본협상자료(황)_축산운영비(1219)_정읍분뇨축산_시운전비내역(산청군)_시운전비내역(산청군)" xfId="2406" xr:uid="{00000000-0005-0000-0000-000021090000}"/>
    <cellStyle name="식_1차 본협상자료(황)_축산운영비(1219)_축산운영비(0117-2002년)" xfId="2407" xr:uid="{00000000-0005-0000-0000-000022090000}"/>
    <cellStyle name="식_1차 본협상자료(황)_축산운영비(1219)_축산운영비(0117-2002년)_시운전비내역(산청군)" xfId="2408" xr:uid="{00000000-0005-0000-0000-000023090000}"/>
    <cellStyle name="식_1차 본협상자료(황)_축산운영비(1219)_축산운영비(0117-2002년)_시운전비내역(산청군)_시운전비내역(산청군)" xfId="2409" xr:uid="{00000000-0005-0000-0000-000024090000}"/>
    <cellStyle name="식_Book2" xfId="2410" xr:uid="{00000000-0005-0000-0000-000025090000}"/>
    <cellStyle name="식_Book2_1차 본협상자료(0830)" xfId="2411" xr:uid="{00000000-0005-0000-0000-000026090000}"/>
    <cellStyle name="식_Book2_1차 본협상자료(0830)_김제축산(365일)" xfId="2412" xr:uid="{00000000-0005-0000-0000-000027090000}"/>
    <cellStyle name="식_Book2_1차 본협상자료(0830)_김제축산(365일)_시운전비내역(산청군)" xfId="2413" xr:uid="{00000000-0005-0000-0000-000028090000}"/>
    <cellStyle name="식_Book2_1차 본협상자료(0830)_김제축산(365일)_시운전비내역(산청군)_시운전비내역(산청군)" xfId="2414" xr:uid="{00000000-0005-0000-0000-000029090000}"/>
    <cellStyle name="식_Book2_1차 본협상자료(0830)_시운전비내역(산청군)" xfId="2415" xr:uid="{00000000-0005-0000-0000-00002A090000}"/>
    <cellStyle name="식_Book2_1차 본협상자료(0830)_시운전비내역(산청군)_시운전비내역(산청군)" xfId="2416" xr:uid="{00000000-0005-0000-0000-00002B090000}"/>
    <cellStyle name="식_Book2_1차 본협상자료(0830)_정읍분뇨축산" xfId="2417" xr:uid="{00000000-0005-0000-0000-00002C090000}"/>
    <cellStyle name="식_Book2_1차 본협상자료(0830)_정읍분뇨축산(365일)" xfId="2418" xr:uid="{00000000-0005-0000-0000-00002D090000}"/>
    <cellStyle name="식_Book2_1차 본협상자료(0830)_정읍분뇨축산(365일)_시운전비내역(산청군)" xfId="2419" xr:uid="{00000000-0005-0000-0000-00002E090000}"/>
    <cellStyle name="식_Book2_1차 본협상자료(0830)_정읍분뇨축산(365일)_시운전비내역(산청군)_시운전비내역(산청군)" xfId="2420" xr:uid="{00000000-0005-0000-0000-00002F090000}"/>
    <cellStyle name="식_Book2_1차 본협상자료(0830)_정읍분뇨축산_시운전비내역(산청군)" xfId="2421" xr:uid="{00000000-0005-0000-0000-000030090000}"/>
    <cellStyle name="식_Book2_1차 본협상자료(0830)_정읍분뇨축산_시운전비내역(산청군)_시운전비내역(산청군)" xfId="2422" xr:uid="{00000000-0005-0000-0000-000031090000}"/>
    <cellStyle name="식_Book2_1차 본협상자료(0830)_축산운영비(0117-2002년)" xfId="2423" xr:uid="{00000000-0005-0000-0000-000032090000}"/>
    <cellStyle name="식_Book2_1차 본협상자료(0830)_축산운영비(0117-2002년)_시운전비내역(산청군)" xfId="2424" xr:uid="{00000000-0005-0000-0000-000033090000}"/>
    <cellStyle name="식_Book2_1차 본협상자료(0830)_축산운영비(0117-2002년)_시운전비내역(산청군)_시운전비내역(산청군)" xfId="2425" xr:uid="{00000000-0005-0000-0000-000034090000}"/>
    <cellStyle name="식_Book2_1차 본협상자료(0830)_축산운영비(1116)" xfId="2426" xr:uid="{00000000-0005-0000-0000-000035090000}"/>
    <cellStyle name="식_Book2_1차 본협상자료(0830)_축산운영비(1116)_김제축산(365일)" xfId="2427" xr:uid="{00000000-0005-0000-0000-000036090000}"/>
    <cellStyle name="식_Book2_1차 본협상자료(0830)_축산운영비(1116)_김제축산(365일)_시운전비내역(산청군)" xfId="2428" xr:uid="{00000000-0005-0000-0000-000037090000}"/>
    <cellStyle name="식_Book2_1차 본협상자료(0830)_축산운영비(1116)_김제축산(365일)_시운전비내역(산청군)_시운전비내역(산청군)" xfId="2429" xr:uid="{00000000-0005-0000-0000-000038090000}"/>
    <cellStyle name="식_Book2_1차 본협상자료(0830)_축산운영비(1116)_시운전비내역(산청군)" xfId="2430" xr:uid="{00000000-0005-0000-0000-000039090000}"/>
    <cellStyle name="식_Book2_1차 본협상자료(0830)_축산운영비(1116)_시운전비내역(산청군)_시운전비내역(산청군)" xfId="2431" xr:uid="{00000000-0005-0000-0000-00003A090000}"/>
    <cellStyle name="식_Book2_1차 본협상자료(0830)_축산운영비(1116)_정읍분뇨축산" xfId="2432" xr:uid="{00000000-0005-0000-0000-00003B090000}"/>
    <cellStyle name="식_Book2_1차 본협상자료(0830)_축산운영비(1116)_정읍분뇨축산(365일)" xfId="2433" xr:uid="{00000000-0005-0000-0000-00003C090000}"/>
    <cellStyle name="식_Book2_1차 본협상자료(0830)_축산운영비(1116)_정읍분뇨축산(365일)_시운전비내역(산청군)" xfId="2434" xr:uid="{00000000-0005-0000-0000-00003D090000}"/>
    <cellStyle name="식_Book2_1차 본협상자료(0830)_축산운영비(1116)_정읍분뇨축산(365일)_시운전비내역(산청군)_시운전비내역(산청군)" xfId="2435" xr:uid="{00000000-0005-0000-0000-00003E090000}"/>
    <cellStyle name="식_Book2_1차 본협상자료(0830)_축산운영비(1116)_정읍분뇨축산_시운전비내역(산청군)" xfId="2436" xr:uid="{00000000-0005-0000-0000-00003F090000}"/>
    <cellStyle name="식_Book2_1차 본협상자료(0830)_축산운영비(1116)_정읍분뇨축산_시운전비내역(산청군)_시운전비내역(산청군)" xfId="2437" xr:uid="{00000000-0005-0000-0000-000040090000}"/>
    <cellStyle name="식_Book2_1차 본협상자료(0830)_축산운영비(1116)_축산운영비(0117-2002년)" xfId="2438" xr:uid="{00000000-0005-0000-0000-000041090000}"/>
    <cellStyle name="식_Book2_1차 본협상자료(0830)_축산운영비(1116)_축산운영비(0117-2002년)_시운전비내역(산청군)" xfId="2439" xr:uid="{00000000-0005-0000-0000-000042090000}"/>
    <cellStyle name="식_Book2_1차 본협상자료(0830)_축산운영비(1116)_축산운영비(0117-2002년)_시운전비내역(산청군)_시운전비내역(산청군)" xfId="2440" xr:uid="{00000000-0005-0000-0000-000043090000}"/>
    <cellStyle name="식_Book2_1차 본협상자료(0830)_축산운영비(1219)" xfId="2441" xr:uid="{00000000-0005-0000-0000-000044090000}"/>
    <cellStyle name="식_Book2_1차 본협상자료(0830)_축산운영비(1219)_김제축산(365일)" xfId="2442" xr:uid="{00000000-0005-0000-0000-000045090000}"/>
    <cellStyle name="식_Book2_1차 본협상자료(0830)_축산운영비(1219)_김제축산(365일)_시운전비내역(산청군)" xfId="2443" xr:uid="{00000000-0005-0000-0000-000046090000}"/>
    <cellStyle name="식_Book2_1차 본협상자료(0830)_축산운영비(1219)_김제축산(365일)_시운전비내역(산청군)_시운전비내역(산청군)" xfId="2444" xr:uid="{00000000-0005-0000-0000-000047090000}"/>
    <cellStyle name="식_Book2_1차 본협상자료(0830)_축산운영비(1219)_시운전비내역(산청군)" xfId="2445" xr:uid="{00000000-0005-0000-0000-000048090000}"/>
    <cellStyle name="식_Book2_1차 본협상자료(0830)_축산운영비(1219)_시운전비내역(산청군)_시운전비내역(산청군)" xfId="2446" xr:uid="{00000000-0005-0000-0000-000049090000}"/>
    <cellStyle name="식_Book2_1차 본협상자료(0830)_축산운영비(1219)_정읍분뇨축산" xfId="2447" xr:uid="{00000000-0005-0000-0000-00004A090000}"/>
    <cellStyle name="식_Book2_1차 본협상자료(0830)_축산운영비(1219)_정읍분뇨축산(365일)" xfId="2448" xr:uid="{00000000-0005-0000-0000-00004B090000}"/>
    <cellStyle name="식_Book2_1차 본협상자료(0830)_축산운영비(1219)_정읍분뇨축산(365일)_시운전비내역(산청군)" xfId="2449" xr:uid="{00000000-0005-0000-0000-00004C090000}"/>
    <cellStyle name="식_Book2_1차 본협상자료(0830)_축산운영비(1219)_정읍분뇨축산(365일)_시운전비내역(산청군)_시운전비내역(산청군)" xfId="2450" xr:uid="{00000000-0005-0000-0000-00004D090000}"/>
    <cellStyle name="식_Book2_1차 본협상자료(0830)_축산운영비(1219)_정읍분뇨축산_시운전비내역(산청군)" xfId="2451" xr:uid="{00000000-0005-0000-0000-00004E090000}"/>
    <cellStyle name="식_Book2_1차 본협상자료(0830)_축산운영비(1219)_정읍분뇨축산_시운전비내역(산청군)_시운전비내역(산청군)" xfId="2452" xr:uid="{00000000-0005-0000-0000-00004F090000}"/>
    <cellStyle name="식_Book2_1차 본협상자료(0830)_축산운영비(1219)_축산운영비(0117-2002년)" xfId="2453" xr:uid="{00000000-0005-0000-0000-000050090000}"/>
    <cellStyle name="식_Book2_1차 본협상자료(0830)_축산운영비(1219)_축산운영비(0117-2002년)_시운전비내역(산청군)" xfId="2454" xr:uid="{00000000-0005-0000-0000-000051090000}"/>
    <cellStyle name="식_Book2_1차 본협상자료(0830)_축산운영비(1219)_축산운영비(0117-2002년)_시운전비내역(산청군)_시운전비내역(산청군)" xfId="2455" xr:uid="{00000000-0005-0000-0000-000052090000}"/>
    <cellStyle name="식_Book2_김제축산(365일)" xfId="2456" xr:uid="{00000000-0005-0000-0000-000053090000}"/>
    <cellStyle name="식_Book2_김제축산(365일)_시운전비내역(산청군)" xfId="2457" xr:uid="{00000000-0005-0000-0000-000054090000}"/>
    <cellStyle name="식_Book2_김제축산(365일)_시운전비내역(산청군)_시운전비내역(산청군)" xfId="2458" xr:uid="{00000000-0005-0000-0000-000055090000}"/>
    <cellStyle name="식_Book2_시운전비내역(산청군)" xfId="2459" xr:uid="{00000000-0005-0000-0000-000056090000}"/>
    <cellStyle name="식_Book2_시운전비내역(산청군)_시운전비내역(산청군)" xfId="2460" xr:uid="{00000000-0005-0000-0000-000057090000}"/>
    <cellStyle name="식_Book2_정읍분뇨축산" xfId="2461" xr:uid="{00000000-0005-0000-0000-000058090000}"/>
    <cellStyle name="식_Book2_정읍분뇨축산(365일)" xfId="2462" xr:uid="{00000000-0005-0000-0000-000059090000}"/>
    <cellStyle name="식_Book2_정읍분뇨축산(365일)_시운전비내역(산청군)" xfId="2463" xr:uid="{00000000-0005-0000-0000-00005A090000}"/>
    <cellStyle name="식_Book2_정읍분뇨축산(365일)_시운전비내역(산청군)_시운전비내역(산청군)" xfId="2464" xr:uid="{00000000-0005-0000-0000-00005B090000}"/>
    <cellStyle name="식_Book2_정읍분뇨축산_시운전비내역(산청군)" xfId="2465" xr:uid="{00000000-0005-0000-0000-00005C090000}"/>
    <cellStyle name="식_Book2_정읍분뇨축산_시운전비내역(산청군)_시운전비내역(산청군)" xfId="2466" xr:uid="{00000000-0005-0000-0000-00005D090000}"/>
    <cellStyle name="식_Book2_축산운영비(0117-2002년)" xfId="2467" xr:uid="{00000000-0005-0000-0000-00005E090000}"/>
    <cellStyle name="식_Book2_축산운영비(0117-2002년)_시운전비내역(산청군)" xfId="2468" xr:uid="{00000000-0005-0000-0000-00005F090000}"/>
    <cellStyle name="식_Book2_축산운영비(0117-2002년)_시운전비내역(산청군)_시운전비내역(산청군)" xfId="2469" xr:uid="{00000000-0005-0000-0000-000060090000}"/>
    <cellStyle name="식_Book2_축산운영비(1116)" xfId="2470" xr:uid="{00000000-0005-0000-0000-000061090000}"/>
    <cellStyle name="식_Book2_축산운영비(1116)_김제축산(365일)" xfId="2471" xr:uid="{00000000-0005-0000-0000-000062090000}"/>
    <cellStyle name="식_Book2_축산운영비(1116)_김제축산(365일)_시운전비내역(산청군)" xfId="2472" xr:uid="{00000000-0005-0000-0000-000063090000}"/>
    <cellStyle name="식_Book2_축산운영비(1116)_김제축산(365일)_시운전비내역(산청군)_시운전비내역(산청군)" xfId="2473" xr:uid="{00000000-0005-0000-0000-000064090000}"/>
    <cellStyle name="식_Book2_축산운영비(1116)_시운전비내역(산청군)" xfId="2474" xr:uid="{00000000-0005-0000-0000-000065090000}"/>
    <cellStyle name="식_Book2_축산운영비(1116)_시운전비내역(산청군)_시운전비내역(산청군)" xfId="2475" xr:uid="{00000000-0005-0000-0000-000066090000}"/>
    <cellStyle name="식_Book2_축산운영비(1116)_정읍분뇨축산" xfId="2476" xr:uid="{00000000-0005-0000-0000-000067090000}"/>
    <cellStyle name="식_Book2_축산운영비(1116)_정읍분뇨축산(365일)" xfId="2477" xr:uid="{00000000-0005-0000-0000-000068090000}"/>
    <cellStyle name="식_Book2_축산운영비(1116)_정읍분뇨축산(365일)_시운전비내역(산청군)" xfId="2478" xr:uid="{00000000-0005-0000-0000-000069090000}"/>
    <cellStyle name="식_Book2_축산운영비(1116)_정읍분뇨축산(365일)_시운전비내역(산청군)_시운전비내역(산청군)" xfId="2479" xr:uid="{00000000-0005-0000-0000-00006A090000}"/>
    <cellStyle name="식_Book2_축산운영비(1116)_정읍분뇨축산_시운전비내역(산청군)" xfId="2480" xr:uid="{00000000-0005-0000-0000-00006B090000}"/>
    <cellStyle name="식_Book2_축산운영비(1116)_정읍분뇨축산_시운전비내역(산청군)_시운전비내역(산청군)" xfId="2481" xr:uid="{00000000-0005-0000-0000-00006C090000}"/>
    <cellStyle name="식_Book2_축산운영비(1116)_축산운영비(0117-2002년)" xfId="2482" xr:uid="{00000000-0005-0000-0000-00006D090000}"/>
    <cellStyle name="식_Book2_축산운영비(1116)_축산운영비(0117-2002년)_시운전비내역(산청군)" xfId="2483" xr:uid="{00000000-0005-0000-0000-00006E090000}"/>
    <cellStyle name="식_Book2_축산운영비(1116)_축산운영비(0117-2002년)_시운전비내역(산청군)_시운전비내역(산청군)" xfId="2484" xr:uid="{00000000-0005-0000-0000-00006F090000}"/>
    <cellStyle name="식_Book2_축산운영비(1219)" xfId="2485" xr:uid="{00000000-0005-0000-0000-000070090000}"/>
    <cellStyle name="식_Book2_축산운영비(1219)_김제축산(365일)" xfId="2486" xr:uid="{00000000-0005-0000-0000-000071090000}"/>
    <cellStyle name="식_Book2_축산운영비(1219)_김제축산(365일)_시운전비내역(산청군)" xfId="2487" xr:uid="{00000000-0005-0000-0000-000072090000}"/>
    <cellStyle name="식_Book2_축산운영비(1219)_김제축산(365일)_시운전비내역(산청군)_시운전비내역(산청군)" xfId="2488" xr:uid="{00000000-0005-0000-0000-000073090000}"/>
    <cellStyle name="식_Book2_축산운영비(1219)_시운전비내역(산청군)" xfId="2489" xr:uid="{00000000-0005-0000-0000-000074090000}"/>
    <cellStyle name="식_Book2_축산운영비(1219)_시운전비내역(산청군)_시운전비내역(산청군)" xfId="2490" xr:uid="{00000000-0005-0000-0000-000075090000}"/>
    <cellStyle name="식_Book2_축산운영비(1219)_정읍분뇨축산" xfId="2491" xr:uid="{00000000-0005-0000-0000-000076090000}"/>
    <cellStyle name="식_Book2_축산운영비(1219)_정읍분뇨축산(365일)" xfId="2492" xr:uid="{00000000-0005-0000-0000-000077090000}"/>
    <cellStyle name="식_Book2_축산운영비(1219)_정읍분뇨축산(365일)_시운전비내역(산청군)" xfId="2493" xr:uid="{00000000-0005-0000-0000-000078090000}"/>
    <cellStyle name="식_Book2_축산운영비(1219)_정읍분뇨축산(365일)_시운전비내역(산청군)_시운전비내역(산청군)" xfId="2494" xr:uid="{00000000-0005-0000-0000-000079090000}"/>
    <cellStyle name="식_Book2_축산운영비(1219)_정읍분뇨축산_시운전비내역(산청군)" xfId="2495" xr:uid="{00000000-0005-0000-0000-00007A090000}"/>
    <cellStyle name="식_Book2_축산운영비(1219)_정읍분뇨축산_시운전비내역(산청군)_시운전비내역(산청군)" xfId="2496" xr:uid="{00000000-0005-0000-0000-00007B090000}"/>
    <cellStyle name="식_Book2_축산운영비(1219)_축산운영비(0117-2002년)" xfId="2497" xr:uid="{00000000-0005-0000-0000-00007C090000}"/>
    <cellStyle name="식_Book2_축산운영비(1219)_축산운영비(0117-2002년)_시운전비내역(산청군)" xfId="2498" xr:uid="{00000000-0005-0000-0000-00007D090000}"/>
    <cellStyle name="식_Book2_축산운영비(1219)_축산운영비(0117-2002년)_시운전비내역(산청군)_시운전비내역(산청군)" xfId="2499" xr:uid="{00000000-0005-0000-0000-00007E090000}"/>
    <cellStyle name="식_Sheet1" xfId="2500" xr:uid="{00000000-0005-0000-0000-00007F090000}"/>
    <cellStyle name="식_Sheet1_1차 본협상자료(0830)" xfId="2501" xr:uid="{00000000-0005-0000-0000-000080090000}"/>
    <cellStyle name="식_Sheet1_1차 본협상자료(0830)_김제축산(365일)" xfId="2502" xr:uid="{00000000-0005-0000-0000-000081090000}"/>
    <cellStyle name="식_Sheet1_1차 본협상자료(0830)_김제축산(365일)_시운전비내역(산청군)" xfId="2503" xr:uid="{00000000-0005-0000-0000-000082090000}"/>
    <cellStyle name="식_Sheet1_1차 본협상자료(0830)_김제축산(365일)_시운전비내역(산청군)_시운전비내역(산청군)" xfId="2504" xr:uid="{00000000-0005-0000-0000-000083090000}"/>
    <cellStyle name="식_Sheet1_1차 본협상자료(0830)_시운전비내역(산청군)" xfId="2505" xr:uid="{00000000-0005-0000-0000-000084090000}"/>
    <cellStyle name="식_Sheet1_1차 본협상자료(0830)_시운전비내역(산청군)_시운전비내역(산청군)" xfId="2506" xr:uid="{00000000-0005-0000-0000-000085090000}"/>
    <cellStyle name="식_Sheet1_1차 본협상자료(0830)_정읍분뇨축산" xfId="2507" xr:uid="{00000000-0005-0000-0000-000086090000}"/>
    <cellStyle name="식_Sheet1_1차 본협상자료(0830)_정읍분뇨축산(365일)" xfId="2508" xr:uid="{00000000-0005-0000-0000-000087090000}"/>
    <cellStyle name="식_Sheet1_1차 본협상자료(0830)_정읍분뇨축산(365일)_시운전비내역(산청군)" xfId="2509" xr:uid="{00000000-0005-0000-0000-000088090000}"/>
    <cellStyle name="식_Sheet1_1차 본협상자료(0830)_정읍분뇨축산(365일)_시운전비내역(산청군)_시운전비내역(산청군)" xfId="2510" xr:uid="{00000000-0005-0000-0000-000089090000}"/>
    <cellStyle name="식_Sheet1_1차 본협상자료(0830)_정읍분뇨축산_시운전비내역(산청군)" xfId="2511" xr:uid="{00000000-0005-0000-0000-00008A090000}"/>
    <cellStyle name="식_Sheet1_1차 본협상자료(0830)_정읍분뇨축산_시운전비내역(산청군)_시운전비내역(산청군)" xfId="2512" xr:uid="{00000000-0005-0000-0000-00008B090000}"/>
    <cellStyle name="식_Sheet1_1차 본협상자료(0830)_축산운영비(0117-2002년)" xfId="2513" xr:uid="{00000000-0005-0000-0000-00008C090000}"/>
    <cellStyle name="식_Sheet1_1차 본협상자료(0830)_축산운영비(0117-2002년)_시운전비내역(산청군)" xfId="2514" xr:uid="{00000000-0005-0000-0000-00008D090000}"/>
    <cellStyle name="식_Sheet1_1차 본협상자료(0830)_축산운영비(0117-2002년)_시운전비내역(산청군)_시운전비내역(산청군)" xfId="2515" xr:uid="{00000000-0005-0000-0000-00008E090000}"/>
    <cellStyle name="식_Sheet1_1차 본협상자료(0830)_축산운영비(1116)" xfId="2516" xr:uid="{00000000-0005-0000-0000-00008F090000}"/>
    <cellStyle name="식_Sheet1_1차 본협상자료(0830)_축산운영비(1116)_김제축산(365일)" xfId="2517" xr:uid="{00000000-0005-0000-0000-000090090000}"/>
    <cellStyle name="식_Sheet1_1차 본협상자료(0830)_축산운영비(1116)_김제축산(365일)_시운전비내역(산청군)" xfId="2518" xr:uid="{00000000-0005-0000-0000-000091090000}"/>
    <cellStyle name="식_Sheet1_1차 본협상자료(0830)_축산운영비(1116)_김제축산(365일)_시운전비내역(산청군)_시운전비내역(산청군)" xfId="2519" xr:uid="{00000000-0005-0000-0000-000092090000}"/>
    <cellStyle name="식_Sheet1_1차 본협상자료(0830)_축산운영비(1116)_시운전비내역(산청군)" xfId="2520" xr:uid="{00000000-0005-0000-0000-000093090000}"/>
    <cellStyle name="식_Sheet1_1차 본협상자료(0830)_축산운영비(1116)_시운전비내역(산청군)_시운전비내역(산청군)" xfId="2521" xr:uid="{00000000-0005-0000-0000-000094090000}"/>
    <cellStyle name="식_Sheet1_1차 본협상자료(0830)_축산운영비(1116)_정읍분뇨축산" xfId="2522" xr:uid="{00000000-0005-0000-0000-000095090000}"/>
    <cellStyle name="식_Sheet1_1차 본협상자료(0830)_축산운영비(1116)_정읍분뇨축산(365일)" xfId="2523" xr:uid="{00000000-0005-0000-0000-000096090000}"/>
    <cellStyle name="식_Sheet1_1차 본협상자료(0830)_축산운영비(1116)_정읍분뇨축산(365일)_시운전비내역(산청군)" xfId="2524" xr:uid="{00000000-0005-0000-0000-000097090000}"/>
    <cellStyle name="식_Sheet1_1차 본협상자료(0830)_축산운영비(1116)_정읍분뇨축산(365일)_시운전비내역(산청군)_시운전비내역(산청군)" xfId="2525" xr:uid="{00000000-0005-0000-0000-000098090000}"/>
    <cellStyle name="식_Sheet1_1차 본협상자료(0830)_축산운영비(1116)_정읍분뇨축산_시운전비내역(산청군)" xfId="2526" xr:uid="{00000000-0005-0000-0000-000099090000}"/>
    <cellStyle name="식_Sheet1_1차 본협상자료(0830)_축산운영비(1116)_정읍분뇨축산_시운전비내역(산청군)_시운전비내역(산청군)" xfId="2527" xr:uid="{00000000-0005-0000-0000-00009A090000}"/>
    <cellStyle name="식_Sheet1_1차 본협상자료(0830)_축산운영비(1116)_축산운영비(0117-2002년)" xfId="2528" xr:uid="{00000000-0005-0000-0000-00009B090000}"/>
    <cellStyle name="식_Sheet1_1차 본협상자료(0830)_축산운영비(1116)_축산운영비(0117-2002년)_시운전비내역(산청군)" xfId="2529" xr:uid="{00000000-0005-0000-0000-00009C090000}"/>
    <cellStyle name="식_Sheet1_1차 본협상자료(0830)_축산운영비(1116)_축산운영비(0117-2002년)_시운전비내역(산청군)_시운전비내역(산청군)" xfId="2530" xr:uid="{00000000-0005-0000-0000-00009D090000}"/>
    <cellStyle name="식_Sheet1_1차 본협상자료(0830)_축산운영비(1219)" xfId="2531" xr:uid="{00000000-0005-0000-0000-00009E090000}"/>
    <cellStyle name="식_Sheet1_1차 본협상자료(0830)_축산운영비(1219)_김제축산(365일)" xfId="2532" xr:uid="{00000000-0005-0000-0000-00009F090000}"/>
    <cellStyle name="식_Sheet1_1차 본협상자료(0830)_축산운영비(1219)_김제축산(365일)_시운전비내역(산청군)" xfId="2533" xr:uid="{00000000-0005-0000-0000-0000A0090000}"/>
    <cellStyle name="식_Sheet1_1차 본협상자료(0830)_축산운영비(1219)_김제축산(365일)_시운전비내역(산청군)_시운전비내역(산청군)" xfId="2534" xr:uid="{00000000-0005-0000-0000-0000A1090000}"/>
    <cellStyle name="식_Sheet1_1차 본협상자료(0830)_축산운영비(1219)_시운전비내역(산청군)" xfId="2535" xr:uid="{00000000-0005-0000-0000-0000A2090000}"/>
    <cellStyle name="식_Sheet1_1차 본협상자료(0830)_축산운영비(1219)_시운전비내역(산청군)_시운전비내역(산청군)" xfId="2536" xr:uid="{00000000-0005-0000-0000-0000A3090000}"/>
    <cellStyle name="식_Sheet1_1차 본협상자료(0830)_축산운영비(1219)_정읍분뇨축산" xfId="2537" xr:uid="{00000000-0005-0000-0000-0000A4090000}"/>
    <cellStyle name="식_Sheet1_1차 본협상자료(0830)_축산운영비(1219)_정읍분뇨축산(365일)" xfId="2538" xr:uid="{00000000-0005-0000-0000-0000A5090000}"/>
    <cellStyle name="식_Sheet1_1차 본협상자료(0830)_축산운영비(1219)_정읍분뇨축산(365일)_시운전비내역(산청군)" xfId="2539" xr:uid="{00000000-0005-0000-0000-0000A6090000}"/>
    <cellStyle name="식_Sheet1_1차 본협상자료(0830)_축산운영비(1219)_정읍분뇨축산(365일)_시운전비내역(산청군)_시운전비내역(산청군)" xfId="2540" xr:uid="{00000000-0005-0000-0000-0000A7090000}"/>
    <cellStyle name="식_Sheet1_1차 본협상자료(0830)_축산운영비(1219)_정읍분뇨축산_시운전비내역(산청군)" xfId="2541" xr:uid="{00000000-0005-0000-0000-0000A8090000}"/>
    <cellStyle name="식_Sheet1_1차 본협상자료(0830)_축산운영비(1219)_정읍분뇨축산_시운전비내역(산청군)_시운전비내역(산청군)" xfId="2542" xr:uid="{00000000-0005-0000-0000-0000A9090000}"/>
    <cellStyle name="식_Sheet1_1차 본협상자료(0830)_축산운영비(1219)_축산운영비(0117-2002년)" xfId="2543" xr:uid="{00000000-0005-0000-0000-0000AA090000}"/>
    <cellStyle name="식_Sheet1_1차 본협상자료(0830)_축산운영비(1219)_축산운영비(0117-2002년)_시운전비내역(산청군)" xfId="2544" xr:uid="{00000000-0005-0000-0000-0000AB090000}"/>
    <cellStyle name="식_Sheet1_1차 본협상자료(0830)_축산운영비(1219)_축산운영비(0117-2002년)_시운전비내역(산청군)_시운전비내역(산청군)" xfId="2545" xr:uid="{00000000-0005-0000-0000-0000AC090000}"/>
    <cellStyle name="식_Sheet1_김제축산(365일)" xfId="2546" xr:uid="{00000000-0005-0000-0000-0000AD090000}"/>
    <cellStyle name="식_Sheet1_김제축산(365일)_시운전비내역(산청군)" xfId="2547" xr:uid="{00000000-0005-0000-0000-0000AE090000}"/>
    <cellStyle name="식_Sheet1_김제축산(365일)_시운전비내역(산청군)_시운전비내역(산청군)" xfId="2548" xr:uid="{00000000-0005-0000-0000-0000AF090000}"/>
    <cellStyle name="식_Sheet1_시운전비내역(산청군)" xfId="2549" xr:uid="{00000000-0005-0000-0000-0000B0090000}"/>
    <cellStyle name="식_Sheet1_시운전비내역(산청군)_시운전비내역(산청군)" xfId="2550" xr:uid="{00000000-0005-0000-0000-0000B1090000}"/>
    <cellStyle name="식_Sheet1_정읍분뇨축산" xfId="2551" xr:uid="{00000000-0005-0000-0000-0000B2090000}"/>
    <cellStyle name="식_Sheet1_정읍분뇨축산(365일)" xfId="2552" xr:uid="{00000000-0005-0000-0000-0000B3090000}"/>
    <cellStyle name="식_Sheet1_정읍분뇨축산(365일)_시운전비내역(산청군)" xfId="2553" xr:uid="{00000000-0005-0000-0000-0000B4090000}"/>
    <cellStyle name="식_Sheet1_정읍분뇨축산(365일)_시운전비내역(산청군)_시운전비내역(산청군)" xfId="2554" xr:uid="{00000000-0005-0000-0000-0000B5090000}"/>
    <cellStyle name="식_Sheet1_정읍분뇨축산_시운전비내역(산청군)" xfId="2555" xr:uid="{00000000-0005-0000-0000-0000B6090000}"/>
    <cellStyle name="식_Sheet1_정읍분뇨축산_시운전비내역(산청군)_시운전비내역(산청군)" xfId="2556" xr:uid="{00000000-0005-0000-0000-0000B7090000}"/>
    <cellStyle name="식_Sheet1_축산운영비(0117-2002년)" xfId="2557" xr:uid="{00000000-0005-0000-0000-0000B8090000}"/>
    <cellStyle name="식_Sheet1_축산운영비(0117-2002년)_시운전비내역(산청군)" xfId="2558" xr:uid="{00000000-0005-0000-0000-0000B9090000}"/>
    <cellStyle name="식_Sheet1_축산운영비(0117-2002년)_시운전비내역(산청군)_시운전비내역(산청군)" xfId="2559" xr:uid="{00000000-0005-0000-0000-0000BA090000}"/>
    <cellStyle name="식_Sheet1_축산운영비(1116)" xfId="2560" xr:uid="{00000000-0005-0000-0000-0000BB090000}"/>
    <cellStyle name="식_Sheet1_축산운영비(1116)_김제축산(365일)" xfId="2561" xr:uid="{00000000-0005-0000-0000-0000BC090000}"/>
    <cellStyle name="식_Sheet1_축산운영비(1116)_김제축산(365일)_시운전비내역(산청군)" xfId="2562" xr:uid="{00000000-0005-0000-0000-0000BD090000}"/>
    <cellStyle name="식_Sheet1_축산운영비(1116)_김제축산(365일)_시운전비내역(산청군)_시운전비내역(산청군)" xfId="2563" xr:uid="{00000000-0005-0000-0000-0000BE090000}"/>
    <cellStyle name="식_Sheet1_축산운영비(1116)_시운전비내역(산청군)" xfId="2564" xr:uid="{00000000-0005-0000-0000-0000BF090000}"/>
    <cellStyle name="식_Sheet1_축산운영비(1116)_시운전비내역(산청군)_시운전비내역(산청군)" xfId="2565" xr:uid="{00000000-0005-0000-0000-0000C0090000}"/>
    <cellStyle name="식_Sheet1_축산운영비(1116)_정읍분뇨축산" xfId="2566" xr:uid="{00000000-0005-0000-0000-0000C1090000}"/>
    <cellStyle name="식_Sheet1_축산운영비(1116)_정읍분뇨축산(365일)" xfId="2567" xr:uid="{00000000-0005-0000-0000-0000C2090000}"/>
    <cellStyle name="식_Sheet1_축산운영비(1116)_정읍분뇨축산(365일)_시운전비내역(산청군)" xfId="2568" xr:uid="{00000000-0005-0000-0000-0000C3090000}"/>
    <cellStyle name="식_Sheet1_축산운영비(1116)_정읍분뇨축산(365일)_시운전비내역(산청군)_시운전비내역(산청군)" xfId="2569" xr:uid="{00000000-0005-0000-0000-0000C4090000}"/>
    <cellStyle name="식_Sheet1_축산운영비(1116)_정읍분뇨축산_시운전비내역(산청군)" xfId="2570" xr:uid="{00000000-0005-0000-0000-0000C5090000}"/>
    <cellStyle name="식_Sheet1_축산운영비(1116)_정읍분뇨축산_시운전비내역(산청군)_시운전비내역(산청군)" xfId="2571" xr:uid="{00000000-0005-0000-0000-0000C6090000}"/>
    <cellStyle name="식_Sheet1_축산운영비(1116)_축산운영비(0117-2002년)" xfId="2572" xr:uid="{00000000-0005-0000-0000-0000C7090000}"/>
    <cellStyle name="식_Sheet1_축산운영비(1116)_축산운영비(0117-2002년)_시운전비내역(산청군)" xfId="2573" xr:uid="{00000000-0005-0000-0000-0000C8090000}"/>
    <cellStyle name="식_Sheet1_축산운영비(1116)_축산운영비(0117-2002년)_시운전비내역(산청군)_시운전비내역(산청군)" xfId="2574" xr:uid="{00000000-0005-0000-0000-0000C9090000}"/>
    <cellStyle name="식_Sheet1_축산운영비(1219)" xfId="2575" xr:uid="{00000000-0005-0000-0000-0000CA090000}"/>
    <cellStyle name="식_Sheet1_축산운영비(1219)_김제축산(365일)" xfId="2576" xr:uid="{00000000-0005-0000-0000-0000CB090000}"/>
    <cellStyle name="식_Sheet1_축산운영비(1219)_김제축산(365일)_시운전비내역(산청군)" xfId="2577" xr:uid="{00000000-0005-0000-0000-0000CC090000}"/>
    <cellStyle name="식_Sheet1_축산운영비(1219)_김제축산(365일)_시운전비내역(산청군)_시운전비내역(산청군)" xfId="2578" xr:uid="{00000000-0005-0000-0000-0000CD090000}"/>
    <cellStyle name="식_Sheet1_축산운영비(1219)_시운전비내역(산청군)" xfId="2579" xr:uid="{00000000-0005-0000-0000-0000CE090000}"/>
    <cellStyle name="식_Sheet1_축산운영비(1219)_시운전비내역(산청군)_시운전비내역(산청군)" xfId="2580" xr:uid="{00000000-0005-0000-0000-0000CF090000}"/>
    <cellStyle name="식_Sheet1_축산운영비(1219)_정읍분뇨축산" xfId="2581" xr:uid="{00000000-0005-0000-0000-0000D0090000}"/>
    <cellStyle name="식_Sheet1_축산운영비(1219)_정읍분뇨축산(365일)" xfId="2582" xr:uid="{00000000-0005-0000-0000-0000D1090000}"/>
    <cellStyle name="식_Sheet1_축산운영비(1219)_정읍분뇨축산(365일)_시운전비내역(산청군)" xfId="2583" xr:uid="{00000000-0005-0000-0000-0000D2090000}"/>
    <cellStyle name="식_Sheet1_축산운영비(1219)_정읍분뇨축산(365일)_시운전비내역(산청군)_시운전비내역(산청군)" xfId="2584" xr:uid="{00000000-0005-0000-0000-0000D3090000}"/>
    <cellStyle name="식_Sheet1_축산운영비(1219)_정읍분뇨축산_시운전비내역(산청군)" xfId="2585" xr:uid="{00000000-0005-0000-0000-0000D4090000}"/>
    <cellStyle name="식_Sheet1_축산운영비(1219)_정읍분뇨축산_시운전비내역(산청군)_시운전비내역(산청군)" xfId="2586" xr:uid="{00000000-0005-0000-0000-0000D5090000}"/>
    <cellStyle name="식_Sheet1_축산운영비(1219)_축산운영비(0117-2002년)" xfId="2587" xr:uid="{00000000-0005-0000-0000-0000D6090000}"/>
    <cellStyle name="식_Sheet1_축산운영비(1219)_축산운영비(0117-2002년)_시운전비내역(산청군)" xfId="2588" xr:uid="{00000000-0005-0000-0000-0000D7090000}"/>
    <cellStyle name="식_Sheet1_축산운영비(1219)_축산운영비(0117-2002년)_시운전비내역(산청군)_시운전비내역(산청군)" xfId="2589" xr:uid="{00000000-0005-0000-0000-0000D8090000}"/>
    <cellStyle name="식_김제축산(365일)" xfId="2590" xr:uid="{00000000-0005-0000-0000-0000D9090000}"/>
    <cellStyle name="식_김제축산(365일)_시운전비내역(산청군)" xfId="2591" xr:uid="{00000000-0005-0000-0000-0000DA090000}"/>
    <cellStyle name="식_김제축산(365일)_시운전비내역(산청군)_시운전비내역(산청군)" xfId="2592" xr:uid="{00000000-0005-0000-0000-0000DB090000}"/>
    <cellStyle name="식_붙임6" xfId="2593" xr:uid="{00000000-0005-0000-0000-0000DC090000}"/>
    <cellStyle name="식_붙임6_1차 본협상자료(0830)" xfId="2594" xr:uid="{00000000-0005-0000-0000-0000DD090000}"/>
    <cellStyle name="식_붙임6_1차 본협상자료(0830)_김제축산(365일)" xfId="2595" xr:uid="{00000000-0005-0000-0000-0000DE090000}"/>
    <cellStyle name="식_붙임6_1차 본협상자료(0830)_김제축산(365일)_시운전비내역(산청군)" xfId="2596" xr:uid="{00000000-0005-0000-0000-0000DF090000}"/>
    <cellStyle name="식_붙임6_1차 본협상자료(0830)_김제축산(365일)_시운전비내역(산청군)_시운전비내역(산청군)" xfId="2597" xr:uid="{00000000-0005-0000-0000-0000E0090000}"/>
    <cellStyle name="식_붙임6_1차 본협상자료(0830)_시운전비내역(산청군)" xfId="2598" xr:uid="{00000000-0005-0000-0000-0000E1090000}"/>
    <cellStyle name="식_붙임6_1차 본협상자료(0830)_시운전비내역(산청군)_시운전비내역(산청군)" xfId="2599" xr:uid="{00000000-0005-0000-0000-0000E2090000}"/>
    <cellStyle name="식_붙임6_1차 본협상자료(0830)_정읍분뇨축산" xfId="2600" xr:uid="{00000000-0005-0000-0000-0000E3090000}"/>
    <cellStyle name="식_붙임6_1차 본협상자료(0830)_정읍분뇨축산(365일)" xfId="2601" xr:uid="{00000000-0005-0000-0000-0000E4090000}"/>
    <cellStyle name="식_붙임6_1차 본협상자료(0830)_정읍분뇨축산(365일)_시운전비내역(산청군)" xfId="2602" xr:uid="{00000000-0005-0000-0000-0000E5090000}"/>
    <cellStyle name="식_붙임6_1차 본협상자료(0830)_정읍분뇨축산(365일)_시운전비내역(산청군)_시운전비내역(산청군)" xfId="2603" xr:uid="{00000000-0005-0000-0000-0000E6090000}"/>
    <cellStyle name="식_붙임6_1차 본협상자료(0830)_정읍분뇨축산_시운전비내역(산청군)" xfId="2604" xr:uid="{00000000-0005-0000-0000-0000E7090000}"/>
    <cellStyle name="식_붙임6_1차 본협상자료(0830)_정읍분뇨축산_시운전비내역(산청군)_시운전비내역(산청군)" xfId="2605" xr:uid="{00000000-0005-0000-0000-0000E8090000}"/>
    <cellStyle name="식_붙임6_1차 본협상자료(0830)_축산운영비(0117-2002년)" xfId="2606" xr:uid="{00000000-0005-0000-0000-0000E9090000}"/>
    <cellStyle name="식_붙임6_1차 본협상자료(0830)_축산운영비(0117-2002년)_시운전비내역(산청군)" xfId="2607" xr:uid="{00000000-0005-0000-0000-0000EA090000}"/>
    <cellStyle name="식_붙임6_1차 본협상자료(0830)_축산운영비(0117-2002년)_시운전비내역(산청군)_시운전비내역(산청군)" xfId="2608" xr:uid="{00000000-0005-0000-0000-0000EB090000}"/>
    <cellStyle name="식_붙임6_1차 본협상자료(0830)_축산운영비(1116)" xfId="2609" xr:uid="{00000000-0005-0000-0000-0000EC090000}"/>
    <cellStyle name="식_붙임6_1차 본협상자료(0830)_축산운영비(1116)_김제축산(365일)" xfId="2610" xr:uid="{00000000-0005-0000-0000-0000ED090000}"/>
    <cellStyle name="식_붙임6_1차 본협상자료(0830)_축산운영비(1116)_김제축산(365일)_시운전비내역(산청군)" xfId="2611" xr:uid="{00000000-0005-0000-0000-0000EE090000}"/>
    <cellStyle name="식_붙임6_1차 본협상자료(0830)_축산운영비(1116)_김제축산(365일)_시운전비내역(산청군)_시운전비내역(산청군)" xfId="2612" xr:uid="{00000000-0005-0000-0000-0000EF090000}"/>
    <cellStyle name="식_붙임6_1차 본협상자료(0830)_축산운영비(1116)_시운전비내역(산청군)" xfId="2613" xr:uid="{00000000-0005-0000-0000-0000F0090000}"/>
    <cellStyle name="식_붙임6_1차 본협상자료(0830)_축산운영비(1116)_시운전비내역(산청군)_시운전비내역(산청군)" xfId="2614" xr:uid="{00000000-0005-0000-0000-0000F1090000}"/>
    <cellStyle name="식_붙임6_1차 본협상자료(0830)_축산운영비(1116)_정읍분뇨축산" xfId="2615" xr:uid="{00000000-0005-0000-0000-0000F2090000}"/>
    <cellStyle name="식_붙임6_1차 본협상자료(0830)_축산운영비(1116)_정읍분뇨축산(365일)" xfId="2616" xr:uid="{00000000-0005-0000-0000-0000F3090000}"/>
    <cellStyle name="식_붙임6_1차 본협상자료(0830)_축산운영비(1116)_정읍분뇨축산(365일)_시운전비내역(산청군)" xfId="2617" xr:uid="{00000000-0005-0000-0000-0000F4090000}"/>
    <cellStyle name="식_붙임6_1차 본협상자료(0830)_축산운영비(1116)_정읍분뇨축산(365일)_시운전비내역(산청군)_시운전비내역(산청군)" xfId="2618" xr:uid="{00000000-0005-0000-0000-0000F5090000}"/>
    <cellStyle name="식_붙임6_1차 본협상자료(0830)_축산운영비(1116)_정읍분뇨축산_시운전비내역(산청군)" xfId="2619" xr:uid="{00000000-0005-0000-0000-0000F6090000}"/>
    <cellStyle name="식_붙임6_1차 본협상자료(0830)_축산운영비(1116)_정읍분뇨축산_시운전비내역(산청군)_시운전비내역(산청군)" xfId="2620" xr:uid="{00000000-0005-0000-0000-0000F7090000}"/>
    <cellStyle name="식_붙임6_1차 본협상자료(0830)_축산운영비(1116)_축산운영비(0117-2002년)" xfId="2621" xr:uid="{00000000-0005-0000-0000-0000F8090000}"/>
    <cellStyle name="식_붙임6_1차 본협상자료(0830)_축산운영비(1116)_축산운영비(0117-2002년)_시운전비내역(산청군)" xfId="2622" xr:uid="{00000000-0005-0000-0000-0000F9090000}"/>
    <cellStyle name="식_붙임6_1차 본협상자료(0830)_축산운영비(1116)_축산운영비(0117-2002년)_시운전비내역(산청군)_시운전비내역(산청군)" xfId="2623" xr:uid="{00000000-0005-0000-0000-0000FA090000}"/>
    <cellStyle name="식_붙임6_1차 본협상자료(0830)_축산운영비(1219)" xfId="2624" xr:uid="{00000000-0005-0000-0000-0000FB090000}"/>
    <cellStyle name="식_붙임6_1차 본협상자료(0830)_축산운영비(1219)_김제축산(365일)" xfId="2625" xr:uid="{00000000-0005-0000-0000-0000FC090000}"/>
    <cellStyle name="식_붙임6_1차 본협상자료(0830)_축산운영비(1219)_김제축산(365일)_시운전비내역(산청군)" xfId="2626" xr:uid="{00000000-0005-0000-0000-0000FD090000}"/>
    <cellStyle name="식_붙임6_1차 본협상자료(0830)_축산운영비(1219)_김제축산(365일)_시운전비내역(산청군)_시운전비내역(산청군)" xfId="2627" xr:uid="{00000000-0005-0000-0000-0000FE090000}"/>
    <cellStyle name="식_붙임6_1차 본협상자료(0830)_축산운영비(1219)_시운전비내역(산청군)" xfId="2628" xr:uid="{00000000-0005-0000-0000-0000FF090000}"/>
    <cellStyle name="식_붙임6_1차 본협상자료(0830)_축산운영비(1219)_시운전비내역(산청군)_시운전비내역(산청군)" xfId="2629" xr:uid="{00000000-0005-0000-0000-0000000A0000}"/>
    <cellStyle name="식_붙임6_1차 본협상자료(0830)_축산운영비(1219)_정읍분뇨축산" xfId="2630" xr:uid="{00000000-0005-0000-0000-0000010A0000}"/>
    <cellStyle name="식_붙임6_1차 본협상자료(0830)_축산운영비(1219)_정읍분뇨축산(365일)" xfId="2631" xr:uid="{00000000-0005-0000-0000-0000020A0000}"/>
    <cellStyle name="식_붙임6_1차 본협상자료(0830)_축산운영비(1219)_정읍분뇨축산(365일)_시운전비내역(산청군)" xfId="2632" xr:uid="{00000000-0005-0000-0000-0000030A0000}"/>
    <cellStyle name="식_붙임6_1차 본협상자료(0830)_축산운영비(1219)_정읍분뇨축산(365일)_시운전비내역(산청군)_시운전비내역(산청군)" xfId="2633" xr:uid="{00000000-0005-0000-0000-0000040A0000}"/>
    <cellStyle name="식_붙임6_1차 본협상자료(0830)_축산운영비(1219)_정읍분뇨축산_시운전비내역(산청군)" xfId="2634" xr:uid="{00000000-0005-0000-0000-0000050A0000}"/>
    <cellStyle name="식_붙임6_1차 본협상자료(0830)_축산운영비(1219)_정읍분뇨축산_시운전비내역(산청군)_시운전비내역(산청군)" xfId="2635" xr:uid="{00000000-0005-0000-0000-0000060A0000}"/>
    <cellStyle name="식_붙임6_1차 본협상자료(0830)_축산운영비(1219)_축산운영비(0117-2002년)" xfId="2636" xr:uid="{00000000-0005-0000-0000-0000070A0000}"/>
    <cellStyle name="식_붙임6_1차 본협상자료(0830)_축산운영비(1219)_축산운영비(0117-2002년)_시운전비내역(산청군)" xfId="2637" xr:uid="{00000000-0005-0000-0000-0000080A0000}"/>
    <cellStyle name="식_붙임6_1차 본협상자료(0830)_축산운영비(1219)_축산운영비(0117-2002년)_시운전비내역(산청군)_시운전비내역(산청군)" xfId="2638" xr:uid="{00000000-0005-0000-0000-0000090A0000}"/>
    <cellStyle name="식_붙임6_김제축산(365일)" xfId="2639" xr:uid="{00000000-0005-0000-0000-00000A0A0000}"/>
    <cellStyle name="식_붙임6_김제축산(365일)_시운전비내역(산청군)" xfId="2640" xr:uid="{00000000-0005-0000-0000-00000B0A0000}"/>
    <cellStyle name="식_붙임6_김제축산(365일)_시운전비내역(산청군)_시운전비내역(산청군)" xfId="2641" xr:uid="{00000000-0005-0000-0000-00000C0A0000}"/>
    <cellStyle name="식_붙임6_시운전비내역(산청군)" xfId="2642" xr:uid="{00000000-0005-0000-0000-00000D0A0000}"/>
    <cellStyle name="식_붙임6_시운전비내역(산청군)_시운전비내역(산청군)" xfId="2643" xr:uid="{00000000-0005-0000-0000-00000E0A0000}"/>
    <cellStyle name="식_붙임6_정읍분뇨축산" xfId="2644" xr:uid="{00000000-0005-0000-0000-00000F0A0000}"/>
    <cellStyle name="식_붙임6_정읍분뇨축산(365일)" xfId="2645" xr:uid="{00000000-0005-0000-0000-0000100A0000}"/>
    <cellStyle name="식_붙임6_정읍분뇨축산(365일)_시운전비내역(산청군)" xfId="2646" xr:uid="{00000000-0005-0000-0000-0000110A0000}"/>
    <cellStyle name="식_붙임6_정읍분뇨축산(365일)_시운전비내역(산청군)_시운전비내역(산청군)" xfId="2647" xr:uid="{00000000-0005-0000-0000-0000120A0000}"/>
    <cellStyle name="식_붙임6_정읍분뇨축산_시운전비내역(산청군)" xfId="2648" xr:uid="{00000000-0005-0000-0000-0000130A0000}"/>
    <cellStyle name="식_붙임6_정읍분뇨축산_시운전비내역(산청군)_시운전비내역(산청군)" xfId="2649" xr:uid="{00000000-0005-0000-0000-0000140A0000}"/>
    <cellStyle name="식_붙임6_축산운영비(0117-2002년)" xfId="2650" xr:uid="{00000000-0005-0000-0000-0000150A0000}"/>
    <cellStyle name="식_붙임6_축산운영비(0117-2002년)_시운전비내역(산청군)" xfId="2651" xr:uid="{00000000-0005-0000-0000-0000160A0000}"/>
    <cellStyle name="식_붙임6_축산운영비(0117-2002년)_시운전비내역(산청군)_시운전비내역(산청군)" xfId="2652" xr:uid="{00000000-0005-0000-0000-0000170A0000}"/>
    <cellStyle name="식_붙임6_축산운영비(1116)" xfId="2653" xr:uid="{00000000-0005-0000-0000-0000180A0000}"/>
    <cellStyle name="식_붙임6_축산운영비(1116)_김제축산(365일)" xfId="2654" xr:uid="{00000000-0005-0000-0000-0000190A0000}"/>
    <cellStyle name="식_붙임6_축산운영비(1116)_김제축산(365일)_시운전비내역(산청군)" xfId="2655" xr:uid="{00000000-0005-0000-0000-00001A0A0000}"/>
    <cellStyle name="식_붙임6_축산운영비(1116)_김제축산(365일)_시운전비내역(산청군)_시운전비내역(산청군)" xfId="2656" xr:uid="{00000000-0005-0000-0000-00001B0A0000}"/>
    <cellStyle name="식_붙임6_축산운영비(1116)_시운전비내역(산청군)" xfId="2657" xr:uid="{00000000-0005-0000-0000-00001C0A0000}"/>
    <cellStyle name="식_붙임6_축산운영비(1116)_시운전비내역(산청군)_시운전비내역(산청군)" xfId="2658" xr:uid="{00000000-0005-0000-0000-00001D0A0000}"/>
    <cellStyle name="식_붙임6_축산운영비(1116)_정읍분뇨축산" xfId="2659" xr:uid="{00000000-0005-0000-0000-00001E0A0000}"/>
    <cellStyle name="식_붙임6_축산운영비(1116)_정읍분뇨축산(365일)" xfId="2660" xr:uid="{00000000-0005-0000-0000-00001F0A0000}"/>
    <cellStyle name="식_붙임6_축산운영비(1116)_정읍분뇨축산(365일)_시운전비내역(산청군)" xfId="2661" xr:uid="{00000000-0005-0000-0000-0000200A0000}"/>
    <cellStyle name="식_붙임6_축산운영비(1116)_정읍분뇨축산(365일)_시운전비내역(산청군)_시운전비내역(산청군)" xfId="2662" xr:uid="{00000000-0005-0000-0000-0000210A0000}"/>
    <cellStyle name="식_붙임6_축산운영비(1116)_정읍분뇨축산_시운전비내역(산청군)" xfId="2663" xr:uid="{00000000-0005-0000-0000-0000220A0000}"/>
    <cellStyle name="식_붙임6_축산운영비(1116)_정읍분뇨축산_시운전비내역(산청군)_시운전비내역(산청군)" xfId="2664" xr:uid="{00000000-0005-0000-0000-0000230A0000}"/>
    <cellStyle name="식_붙임6_축산운영비(1116)_축산운영비(0117-2002년)" xfId="2665" xr:uid="{00000000-0005-0000-0000-0000240A0000}"/>
    <cellStyle name="식_붙임6_축산운영비(1116)_축산운영비(0117-2002년)_시운전비내역(산청군)" xfId="2666" xr:uid="{00000000-0005-0000-0000-0000250A0000}"/>
    <cellStyle name="식_붙임6_축산운영비(1116)_축산운영비(0117-2002년)_시운전비내역(산청군)_시운전비내역(산청군)" xfId="2667" xr:uid="{00000000-0005-0000-0000-0000260A0000}"/>
    <cellStyle name="식_붙임6_축산운영비(1219)" xfId="2668" xr:uid="{00000000-0005-0000-0000-0000270A0000}"/>
    <cellStyle name="식_붙임6_축산운영비(1219)_김제축산(365일)" xfId="2669" xr:uid="{00000000-0005-0000-0000-0000280A0000}"/>
    <cellStyle name="식_붙임6_축산운영비(1219)_김제축산(365일)_시운전비내역(산청군)" xfId="2670" xr:uid="{00000000-0005-0000-0000-0000290A0000}"/>
    <cellStyle name="식_붙임6_축산운영비(1219)_김제축산(365일)_시운전비내역(산청군)_시운전비내역(산청군)" xfId="2671" xr:uid="{00000000-0005-0000-0000-00002A0A0000}"/>
    <cellStyle name="식_붙임6_축산운영비(1219)_시운전비내역(산청군)" xfId="2672" xr:uid="{00000000-0005-0000-0000-00002B0A0000}"/>
    <cellStyle name="식_붙임6_축산운영비(1219)_시운전비내역(산청군)_시운전비내역(산청군)" xfId="2673" xr:uid="{00000000-0005-0000-0000-00002C0A0000}"/>
    <cellStyle name="식_붙임6_축산운영비(1219)_정읍분뇨축산" xfId="2674" xr:uid="{00000000-0005-0000-0000-00002D0A0000}"/>
    <cellStyle name="식_붙임6_축산운영비(1219)_정읍분뇨축산(365일)" xfId="2675" xr:uid="{00000000-0005-0000-0000-00002E0A0000}"/>
    <cellStyle name="식_붙임6_축산운영비(1219)_정읍분뇨축산(365일)_시운전비내역(산청군)" xfId="2676" xr:uid="{00000000-0005-0000-0000-00002F0A0000}"/>
    <cellStyle name="식_붙임6_축산운영비(1219)_정읍분뇨축산(365일)_시운전비내역(산청군)_시운전비내역(산청군)" xfId="2677" xr:uid="{00000000-0005-0000-0000-0000300A0000}"/>
    <cellStyle name="식_붙임6_축산운영비(1219)_정읍분뇨축산_시운전비내역(산청군)" xfId="2678" xr:uid="{00000000-0005-0000-0000-0000310A0000}"/>
    <cellStyle name="식_붙임6_축산운영비(1219)_정읍분뇨축산_시운전비내역(산청군)_시운전비내역(산청군)" xfId="2679" xr:uid="{00000000-0005-0000-0000-0000320A0000}"/>
    <cellStyle name="식_붙임6_축산운영비(1219)_축산운영비(0117-2002년)" xfId="2680" xr:uid="{00000000-0005-0000-0000-0000330A0000}"/>
    <cellStyle name="식_붙임6_축산운영비(1219)_축산운영비(0117-2002년)_시운전비내역(산청군)" xfId="2681" xr:uid="{00000000-0005-0000-0000-0000340A0000}"/>
    <cellStyle name="식_붙임6_축산운영비(1219)_축산운영비(0117-2002년)_시운전비내역(산청군)_시운전비내역(산청군)" xfId="2682" xr:uid="{00000000-0005-0000-0000-0000350A0000}"/>
    <cellStyle name="식_시운전비내역(산청군)" xfId="2683" xr:uid="{00000000-0005-0000-0000-0000360A0000}"/>
    <cellStyle name="식_시운전비내역(산청군)_시운전비내역(산청군)" xfId="2684" xr:uid="{00000000-0005-0000-0000-0000370A0000}"/>
    <cellStyle name="식_정읍분뇨축산" xfId="2685" xr:uid="{00000000-0005-0000-0000-0000380A0000}"/>
    <cellStyle name="식_정읍분뇨축산(365일)" xfId="2686" xr:uid="{00000000-0005-0000-0000-0000390A0000}"/>
    <cellStyle name="식_정읍분뇨축산(365일)_시운전비내역(산청군)" xfId="2687" xr:uid="{00000000-0005-0000-0000-00003A0A0000}"/>
    <cellStyle name="식_정읍분뇨축산(365일)_시운전비내역(산청군)_시운전비내역(산청군)" xfId="2688" xr:uid="{00000000-0005-0000-0000-00003B0A0000}"/>
    <cellStyle name="식_정읍분뇨축산_시운전비내역(산청군)" xfId="2689" xr:uid="{00000000-0005-0000-0000-00003C0A0000}"/>
    <cellStyle name="식_정읍분뇨축산_시운전비내역(산청군)_시운전비내역(산청군)" xfId="2690" xr:uid="{00000000-0005-0000-0000-00003D0A0000}"/>
    <cellStyle name="식_축산운영비(0117-2002년)" xfId="2691" xr:uid="{00000000-0005-0000-0000-00003E0A0000}"/>
    <cellStyle name="식_축산운영비(0117-2002년)_시운전비내역(산청군)" xfId="2692" xr:uid="{00000000-0005-0000-0000-00003F0A0000}"/>
    <cellStyle name="식_축산운영비(0117-2002년)_시운전비내역(산청군)_시운전비내역(산청군)" xfId="2693" xr:uid="{00000000-0005-0000-0000-0000400A0000}"/>
    <cellStyle name="식_축산운영비(1116)" xfId="2694" xr:uid="{00000000-0005-0000-0000-0000410A0000}"/>
    <cellStyle name="식_축산운영비(1116)_김제축산(365일)" xfId="2695" xr:uid="{00000000-0005-0000-0000-0000420A0000}"/>
    <cellStyle name="식_축산운영비(1116)_김제축산(365일)_시운전비내역(산청군)" xfId="2696" xr:uid="{00000000-0005-0000-0000-0000430A0000}"/>
    <cellStyle name="식_축산운영비(1116)_김제축산(365일)_시운전비내역(산청군)_시운전비내역(산청군)" xfId="2697" xr:uid="{00000000-0005-0000-0000-0000440A0000}"/>
    <cellStyle name="식_축산운영비(1116)_시운전비내역(산청군)" xfId="2698" xr:uid="{00000000-0005-0000-0000-0000450A0000}"/>
    <cellStyle name="식_축산운영비(1116)_시운전비내역(산청군)_시운전비내역(산청군)" xfId="2699" xr:uid="{00000000-0005-0000-0000-0000460A0000}"/>
    <cellStyle name="식_축산운영비(1116)_정읍분뇨축산" xfId="2700" xr:uid="{00000000-0005-0000-0000-0000470A0000}"/>
    <cellStyle name="식_축산운영비(1116)_정읍분뇨축산(365일)" xfId="2701" xr:uid="{00000000-0005-0000-0000-0000480A0000}"/>
    <cellStyle name="식_축산운영비(1116)_정읍분뇨축산(365일)_시운전비내역(산청군)" xfId="2702" xr:uid="{00000000-0005-0000-0000-0000490A0000}"/>
    <cellStyle name="식_축산운영비(1116)_정읍분뇨축산(365일)_시운전비내역(산청군)_시운전비내역(산청군)" xfId="2703" xr:uid="{00000000-0005-0000-0000-00004A0A0000}"/>
    <cellStyle name="식_축산운영비(1116)_정읍분뇨축산_시운전비내역(산청군)" xfId="2704" xr:uid="{00000000-0005-0000-0000-00004B0A0000}"/>
    <cellStyle name="식_축산운영비(1116)_정읍분뇨축산_시운전비내역(산청군)_시운전비내역(산청군)" xfId="2705" xr:uid="{00000000-0005-0000-0000-00004C0A0000}"/>
    <cellStyle name="식_축산운영비(1116)_축산운영비(0117-2002년)" xfId="2706" xr:uid="{00000000-0005-0000-0000-00004D0A0000}"/>
    <cellStyle name="식_축산운영비(1116)_축산운영비(0117-2002년)_시운전비내역(산청군)" xfId="2707" xr:uid="{00000000-0005-0000-0000-00004E0A0000}"/>
    <cellStyle name="식_축산운영비(1116)_축산운영비(0117-2002년)_시운전비내역(산청군)_시운전비내역(산청군)" xfId="2708" xr:uid="{00000000-0005-0000-0000-00004F0A0000}"/>
    <cellStyle name="식_축산운영비(1219)" xfId="2709" xr:uid="{00000000-0005-0000-0000-0000500A0000}"/>
    <cellStyle name="식_축산운영비(1219)_김제축산(365일)" xfId="2710" xr:uid="{00000000-0005-0000-0000-0000510A0000}"/>
    <cellStyle name="식_축산운영비(1219)_김제축산(365일)_시운전비내역(산청군)" xfId="2711" xr:uid="{00000000-0005-0000-0000-0000520A0000}"/>
    <cellStyle name="식_축산운영비(1219)_김제축산(365일)_시운전비내역(산청군)_시운전비내역(산청군)" xfId="2712" xr:uid="{00000000-0005-0000-0000-0000530A0000}"/>
    <cellStyle name="식_축산운영비(1219)_시운전비내역(산청군)" xfId="2713" xr:uid="{00000000-0005-0000-0000-0000540A0000}"/>
    <cellStyle name="식_축산운영비(1219)_시운전비내역(산청군)_시운전비내역(산청군)" xfId="2714" xr:uid="{00000000-0005-0000-0000-0000550A0000}"/>
    <cellStyle name="식_축산운영비(1219)_정읍분뇨축산" xfId="2715" xr:uid="{00000000-0005-0000-0000-0000560A0000}"/>
    <cellStyle name="식_축산운영비(1219)_정읍분뇨축산(365일)" xfId="2716" xr:uid="{00000000-0005-0000-0000-0000570A0000}"/>
    <cellStyle name="식_축산운영비(1219)_정읍분뇨축산(365일)_시운전비내역(산청군)" xfId="2717" xr:uid="{00000000-0005-0000-0000-0000580A0000}"/>
    <cellStyle name="식_축산운영비(1219)_정읍분뇨축산(365일)_시운전비내역(산청군)_시운전비내역(산청군)" xfId="2718" xr:uid="{00000000-0005-0000-0000-0000590A0000}"/>
    <cellStyle name="식_축산운영비(1219)_정읍분뇨축산_시운전비내역(산청군)" xfId="2719" xr:uid="{00000000-0005-0000-0000-00005A0A0000}"/>
    <cellStyle name="식_축산운영비(1219)_정읍분뇨축산_시운전비내역(산청군)_시운전비내역(산청군)" xfId="2720" xr:uid="{00000000-0005-0000-0000-00005B0A0000}"/>
    <cellStyle name="식_축산운영비(1219)_축산운영비(0117-2002년)" xfId="2721" xr:uid="{00000000-0005-0000-0000-00005C0A0000}"/>
    <cellStyle name="식_축산운영비(1219)_축산운영비(0117-2002년)_시운전비내역(산청군)" xfId="2722" xr:uid="{00000000-0005-0000-0000-00005D0A0000}"/>
    <cellStyle name="식_축산운영비(1219)_축산운영비(0117-2002년)_시운전비내역(산청군)_시운전비내역(산청군)" xfId="2723" xr:uid="{00000000-0005-0000-0000-00005E0A0000}"/>
    <cellStyle name="안건회계법인" xfId="279" xr:uid="{00000000-0005-0000-0000-00005F0A0000}"/>
    <cellStyle name="양식-타이틀" xfId="280" xr:uid="{00000000-0005-0000-0000-0000600A0000}"/>
    <cellStyle name="연결된 셀" xfId="52" builtinId="24" customBuiltin="1"/>
    <cellStyle name="열어본 하이퍼링크" xfId="2724" xr:uid="{00000000-0005-0000-0000-0000620A0000}"/>
    <cellStyle name="왼" xfId="281" xr:uid="{00000000-0005-0000-0000-0000630A0000}"/>
    <cellStyle name="왼쪽2" xfId="282" xr:uid="{00000000-0005-0000-0000-0000640A0000}"/>
    <cellStyle name="왼쪽2 2" xfId="283" xr:uid="{00000000-0005-0000-0000-0000650A0000}"/>
    <cellStyle name="왼쪽5" xfId="284" xr:uid="{00000000-0005-0000-0000-0000660A0000}"/>
    <cellStyle name="왼쪽5 2" xfId="285" xr:uid="{00000000-0005-0000-0000-0000670A0000}"/>
    <cellStyle name="요약" xfId="56" builtinId="25" customBuiltin="1"/>
    <cellStyle name="유1" xfId="286" xr:uid="{00000000-0005-0000-0000-0000690A0000}"/>
    <cellStyle name="일반" xfId="287" xr:uid="{00000000-0005-0000-0000-00006A0A0000}"/>
    <cellStyle name="입력" xfId="49" builtinId="20" customBuiltin="1"/>
    <cellStyle name="자리수" xfId="288" xr:uid="{00000000-0005-0000-0000-00006C0A0000}"/>
    <cellStyle name="자리수0" xfId="289" xr:uid="{00000000-0005-0000-0000-00006D0A0000}"/>
    <cellStyle name="제목" xfId="41" builtinId="15" customBuiltin="1"/>
    <cellStyle name="제목 1" xfId="42" builtinId="16" customBuiltin="1"/>
    <cellStyle name="제목 2" xfId="43" builtinId="17" customBuiltin="1"/>
    <cellStyle name="제목 3" xfId="44" builtinId="18" customBuiltin="1"/>
    <cellStyle name="제목 4" xfId="45" builtinId="19" customBuiltin="1"/>
    <cellStyle name="제목[1 줄]" xfId="290" xr:uid="{00000000-0005-0000-0000-0000730A0000}"/>
    <cellStyle name="제목[2줄 아래]" xfId="291" xr:uid="{00000000-0005-0000-0000-0000740A0000}"/>
    <cellStyle name="제목[2줄 위]" xfId="292" xr:uid="{00000000-0005-0000-0000-0000750A0000}"/>
    <cellStyle name="제목1" xfId="293" xr:uid="{00000000-0005-0000-0000-0000760A0000}"/>
    <cellStyle name="좋음" xfId="46" builtinId="26" customBuiltin="1"/>
    <cellStyle name="지정되지 않음" xfId="294" xr:uid="{00000000-0005-0000-0000-0000780A0000}"/>
    <cellStyle name="지하철정렬" xfId="2725" xr:uid="{00000000-0005-0000-0000-0000790A0000}"/>
    <cellStyle name="출력" xfId="50" builtinId="21" customBuiltin="1"/>
    <cellStyle name="콤" xfId="295" xr:uid="{00000000-0005-0000-0000-00007B0A0000}"/>
    <cellStyle name="콤마" xfId="2726" xr:uid="{00000000-0005-0000-0000-00007C0A0000}"/>
    <cellStyle name="콤마 [" xfId="296" xr:uid="{00000000-0005-0000-0000-00007D0A0000}"/>
    <cellStyle name="콤마 [#]" xfId="2727" xr:uid="{00000000-0005-0000-0000-00007E0A0000}"/>
    <cellStyle name="콤마 []" xfId="2728" xr:uid="{00000000-0005-0000-0000-00007F0A0000}"/>
    <cellStyle name="콤마 [0.00]" xfId="297" xr:uid="{00000000-0005-0000-0000-0000800A0000}"/>
    <cellStyle name="콤마 [0]" xfId="2729" xr:uid="{00000000-0005-0000-0000-0000810A0000}"/>
    <cellStyle name="콤마 [0]기기자재비" xfId="2730" xr:uid="{00000000-0005-0000-0000-0000820A0000}"/>
    <cellStyle name="콤마 [1]" xfId="298" xr:uid="{00000000-0005-0000-0000-0000830A0000}"/>
    <cellStyle name="콤마 [2]" xfId="299" xr:uid="{00000000-0005-0000-0000-0000840A0000}"/>
    <cellStyle name="콤마 [금액]" xfId="2731" xr:uid="{00000000-0005-0000-0000-0000850A0000}"/>
    <cellStyle name="콤마 [소수]" xfId="2732" xr:uid="{00000000-0005-0000-0000-0000860A0000}"/>
    <cellStyle name="콤마 [수량]" xfId="2733" xr:uid="{00000000-0005-0000-0000-0000870A0000}"/>
    <cellStyle name="콤마 1" xfId="2734" xr:uid="{00000000-0005-0000-0000-0000880A0000}"/>
    <cellStyle name="콤마[ ]" xfId="300" xr:uid="{00000000-0005-0000-0000-0000890A0000}"/>
    <cellStyle name="콤마[*]" xfId="301" xr:uid="{00000000-0005-0000-0000-00008A0A0000}"/>
    <cellStyle name="콤마[,]" xfId="302" xr:uid="{00000000-0005-0000-0000-00008B0A0000}"/>
    <cellStyle name="콤마[.]" xfId="303" xr:uid="{00000000-0005-0000-0000-00008C0A0000}"/>
    <cellStyle name="콤마[0]" xfId="304" xr:uid="{00000000-0005-0000-0000-00008D0A0000}"/>
    <cellStyle name="콤마_  종  합  " xfId="305" xr:uid="{00000000-0005-0000-0000-00008E0A0000}"/>
    <cellStyle name="토공" xfId="306" xr:uid="{00000000-0005-0000-0000-00008F0A0000}"/>
    <cellStyle name="통" xfId="307" xr:uid="{00000000-0005-0000-0000-0000900A0000}"/>
    <cellStyle name="통화 [" xfId="308" xr:uid="{00000000-0005-0000-0000-0000910A0000}"/>
    <cellStyle name="통화 [0㉝〸" xfId="309" xr:uid="{00000000-0005-0000-0000-0000920A0000}"/>
    <cellStyle name="퍼센트" xfId="310" xr:uid="{00000000-0005-0000-0000-0000930A0000}"/>
    <cellStyle name="평" xfId="2735" xr:uid="{00000000-0005-0000-0000-0000940A0000}"/>
    <cellStyle name="평_1차 본협상자료(황)" xfId="2736" xr:uid="{00000000-0005-0000-0000-0000950A0000}"/>
    <cellStyle name="평_1차 본협상자료(황)_1차 본협상자료(0830)" xfId="2737" xr:uid="{00000000-0005-0000-0000-0000960A0000}"/>
    <cellStyle name="평_1차 본협상자료(황)_1차 본협상자료(0830)_김제축산(365일)" xfId="2738" xr:uid="{00000000-0005-0000-0000-0000970A0000}"/>
    <cellStyle name="평_1차 본협상자료(황)_1차 본협상자료(0830)_김제축산(365일)_시운전비내역(산청군)" xfId="2739" xr:uid="{00000000-0005-0000-0000-0000980A0000}"/>
    <cellStyle name="평_1차 본협상자료(황)_1차 본협상자료(0830)_김제축산(365일)_시운전비내역(산청군)_시운전비내역(산청군)" xfId="2740" xr:uid="{00000000-0005-0000-0000-0000990A0000}"/>
    <cellStyle name="평_1차 본협상자료(황)_1차 본협상자료(0830)_시운전비내역(산청군)" xfId="2741" xr:uid="{00000000-0005-0000-0000-00009A0A0000}"/>
    <cellStyle name="평_1차 본협상자료(황)_1차 본협상자료(0830)_시운전비내역(산청군)_시운전비내역(산청군)" xfId="2742" xr:uid="{00000000-0005-0000-0000-00009B0A0000}"/>
    <cellStyle name="평_1차 본협상자료(황)_1차 본협상자료(0830)_정읍분뇨축산" xfId="2743" xr:uid="{00000000-0005-0000-0000-00009C0A0000}"/>
    <cellStyle name="평_1차 본협상자료(황)_1차 본협상자료(0830)_정읍분뇨축산(365일)" xfId="2744" xr:uid="{00000000-0005-0000-0000-00009D0A0000}"/>
    <cellStyle name="평_1차 본협상자료(황)_1차 본협상자료(0830)_정읍분뇨축산(365일)_시운전비내역(산청군)" xfId="2745" xr:uid="{00000000-0005-0000-0000-00009E0A0000}"/>
    <cellStyle name="평_1차 본협상자료(황)_1차 본협상자료(0830)_정읍분뇨축산(365일)_시운전비내역(산청군)_시운전비내역(산청군)" xfId="2746" xr:uid="{00000000-0005-0000-0000-00009F0A0000}"/>
    <cellStyle name="평_1차 본협상자료(황)_1차 본협상자료(0830)_정읍분뇨축산_시운전비내역(산청군)" xfId="2747" xr:uid="{00000000-0005-0000-0000-0000A00A0000}"/>
    <cellStyle name="평_1차 본협상자료(황)_1차 본협상자료(0830)_정읍분뇨축산_시운전비내역(산청군)_시운전비내역(산청군)" xfId="2748" xr:uid="{00000000-0005-0000-0000-0000A10A0000}"/>
    <cellStyle name="평_1차 본협상자료(황)_1차 본협상자료(0830)_축산운영비(0117-2002년)" xfId="2749" xr:uid="{00000000-0005-0000-0000-0000A20A0000}"/>
    <cellStyle name="평_1차 본협상자료(황)_1차 본협상자료(0830)_축산운영비(0117-2002년)_시운전비내역(산청군)" xfId="2750" xr:uid="{00000000-0005-0000-0000-0000A30A0000}"/>
    <cellStyle name="평_1차 본협상자료(황)_1차 본협상자료(0830)_축산운영비(0117-2002년)_시운전비내역(산청군)_시운전비내역(산청군)" xfId="2751" xr:uid="{00000000-0005-0000-0000-0000A40A0000}"/>
    <cellStyle name="평_1차 본협상자료(황)_1차 본협상자료(0830)_축산운영비(1116)" xfId="2752" xr:uid="{00000000-0005-0000-0000-0000A50A0000}"/>
    <cellStyle name="평_1차 본협상자료(황)_1차 본협상자료(0830)_축산운영비(1116)_김제축산(365일)" xfId="2753" xr:uid="{00000000-0005-0000-0000-0000A60A0000}"/>
    <cellStyle name="평_1차 본협상자료(황)_1차 본협상자료(0830)_축산운영비(1116)_김제축산(365일)_시운전비내역(산청군)" xfId="2754" xr:uid="{00000000-0005-0000-0000-0000A70A0000}"/>
    <cellStyle name="평_1차 본협상자료(황)_1차 본협상자료(0830)_축산운영비(1116)_김제축산(365일)_시운전비내역(산청군)_시운전비내역(산청군)" xfId="2755" xr:uid="{00000000-0005-0000-0000-0000A80A0000}"/>
    <cellStyle name="평_1차 본협상자료(황)_1차 본협상자료(0830)_축산운영비(1116)_시운전비내역(산청군)" xfId="2756" xr:uid="{00000000-0005-0000-0000-0000A90A0000}"/>
    <cellStyle name="평_1차 본협상자료(황)_1차 본협상자료(0830)_축산운영비(1116)_시운전비내역(산청군)_시운전비내역(산청군)" xfId="2757" xr:uid="{00000000-0005-0000-0000-0000AA0A0000}"/>
    <cellStyle name="평_1차 본협상자료(황)_1차 본협상자료(0830)_축산운영비(1116)_정읍분뇨축산" xfId="2758" xr:uid="{00000000-0005-0000-0000-0000AB0A0000}"/>
    <cellStyle name="평_1차 본협상자료(황)_1차 본협상자료(0830)_축산운영비(1116)_정읍분뇨축산(365일)" xfId="2759" xr:uid="{00000000-0005-0000-0000-0000AC0A0000}"/>
    <cellStyle name="평_1차 본협상자료(황)_1차 본협상자료(0830)_축산운영비(1116)_정읍분뇨축산(365일)_시운전비내역(산청군)" xfId="2760" xr:uid="{00000000-0005-0000-0000-0000AD0A0000}"/>
    <cellStyle name="평_1차 본협상자료(황)_1차 본협상자료(0830)_축산운영비(1116)_정읍분뇨축산(365일)_시운전비내역(산청군)_시운전비내역(산청군)" xfId="2761" xr:uid="{00000000-0005-0000-0000-0000AE0A0000}"/>
    <cellStyle name="평_1차 본협상자료(황)_1차 본협상자료(0830)_축산운영비(1116)_정읍분뇨축산_시운전비내역(산청군)" xfId="2762" xr:uid="{00000000-0005-0000-0000-0000AF0A0000}"/>
    <cellStyle name="평_1차 본협상자료(황)_1차 본협상자료(0830)_축산운영비(1116)_정읍분뇨축산_시운전비내역(산청군)_시운전비내역(산청군)" xfId="2763" xr:uid="{00000000-0005-0000-0000-0000B00A0000}"/>
    <cellStyle name="평_1차 본협상자료(황)_1차 본협상자료(0830)_축산운영비(1116)_축산운영비(0117-2002년)" xfId="2764" xr:uid="{00000000-0005-0000-0000-0000B10A0000}"/>
    <cellStyle name="평_1차 본협상자료(황)_1차 본협상자료(0830)_축산운영비(1116)_축산운영비(0117-2002년)_시운전비내역(산청군)" xfId="2765" xr:uid="{00000000-0005-0000-0000-0000B20A0000}"/>
    <cellStyle name="평_1차 본협상자료(황)_1차 본협상자료(0830)_축산운영비(1116)_축산운영비(0117-2002년)_시운전비내역(산청군)_시운전비내역(산청군)" xfId="2766" xr:uid="{00000000-0005-0000-0000-0000B30A0000}"/>
    <cellStyle name="평_1차 본협상자료(황)_1차 본협상자료(0830)_축산운영비(1219)" xfId="2767" xr:uid="{00000000-0005-0000-0000-0000B40A0000}"/>
    <cellStyle name="평_1차 본협상자료(황)_1차 본협상자료(0830)_축산운영비(1219)_김제축산(365일)" xfId="2768" xr:uid="{00000000-0005-0000-0000-0000B50A0000}"/>
    <cellStyle name="평_1차 본협상자료(황)_1차 본협상자료(0830)_축산운영비(1219)_김제축산(365일)_시운전비내역(산청군)" xfId="2769" xr:uid="{00000000-0005-0000-0000-0000B60A0000}"/>
    <cellStyle name="평_1차 본협상자료(황)_1차 본협상자료(0830)_축산운영비(1219)_김제축산(365일)_시운전비내역(산청군)_시운전비내역(산청군)" xfId="2770" xr:uid="{00000000-0005-0000-0000-0000B70A0000}"/>
    <cellStyle name="평_1차 본협상자료(황)_1차 본협상자료(0830)_축산운영비(1219)_시운전비내역(산청군)" xfId="2771" xr:uid="{00000000-0005-0000-0000-0000B80A0000}"/>
    <cellStyle name="평_1차 본협상자료(황)_1차 본협상자료(0830)_축산운영비(1219)_시운전비내역(산청군)_시운전비내역(산청군)" xfId="2772" xr:uid="{00000000-0005-0000-0000-0000B90A0000}"/>
    <cellStyle name="평_1차 본협상자료(황)_1차 본협상자료(0830)_축산운영비(1219)_정읍분뇨축산" xfId="2773" xr:uid="{00000000-0005-0000-0000-0000BA0A0000}"/>
    <cellStyle name="평_1차 본협상자료(황)_1차 본협상자료(0830)_축산운영비(1219)_정읍분뇨축산(365일)" xfId="2774" xr:uid="{00000000-0005-0000-0000-0000BB0A0000}"/>
    <cellStyle name="평_1차 본협상자료(황)_1차 본협상자료(0830)_축산운영비(1219)_정읍분뇨축산(365일)_시운전비내역(산청군)" xfId="2775" xr:uid="{00000000-0005-0000-0000-0000BC0A0000}"/>
    <cellStyle name="평_1차 본협상자료(황)_1차 본협상자료(0830)_축산운영비(1219)_정읍분뇨축산(365일)_시운전비내역(산청군)_시운전비내역(산청군)" xfId="2776" xr:uid="{00000000-0005-0000-0000-0000BD0A0000}"/>
    <cellStyle name="평_1차 본협상자료(황)_1차 본협상자료(0830)_축산운영비(1219)_정읍분뇨축산_시운전비내역(산청군)" xfId="2777" xr:uid="{00000000-0005-0000-0000-0000BE0A0000}"/>
    <cellStyle name="평_1차 본협상자료(황)_1차 본협상자료(0830)_축산운영비(1219)_정읍분뇨축산_시운전비내역(산청군)_시운전비내역(산청군)" xfId="2778" xr:uid="{00000000-0005-0000-0000-0000BF0A0000}"/>
    <cellStyle name="평_1차 본협상자료(황)_1차 본협상자료(0830)_축산운영비(1219)_축산운영비(0117-2002년)" xfId="2779" xr:uid="{00000000-0005-0000-0000-0000C00A0000}"/>
    <cellStyle name="평_1차 본협상자료(황)_1차 본협상자료(0830)_축산운영비(1219)_축산운영비(0117-2002년)_시운전비내역(산청군)" xfId="2780" xr:uid="{00000000-0005-0000-0000-0000C10A0000}"/>
    <cellStyle name="평_1차 본협상자료(황)_1차 본협상자료(0830)_축산운영비(1219)_축산운영비(0117-2002년)_시운전비내역(산청군)_시운전비내역(산청군)" xfId="2781" xr:uid="{00000000-0005-0000-0000-0000C20A0000}"/>
    <cellStyle name="평_1차 본협상자료(황)_김제축산(365일)" xfId="2782" xr:uid="{00000000-0005-0000-0000-0000C30A0000}"/>
    <cellStyle name="평_1차 본협상자료(황)_김제축산(365일)_시운전비내역(산청군)" xfId="2783" xr:uid="{00000000-0005-0000-0000-0000C40A0000}"/>
    <cellStyle name="평_1차 본협상자료(황)_김제축산(365일)_시운전비내역(산청군)_시운전비내역(산청군)" xfId="2784" xr:uid="{00000000-0005-0000-0000-0000C50A0000}"/>
    <cellStyle name="평_1차 본협상자료(황)_시운전비내역(산청군)" xfId="2785" xr:uid="{00000000-0005-0000-0000-0000C60A0000}"/>
    <cellStyle name="평_1차 본협상자료(황)_시운전비내역(산청군)_시운전비내역(산청군)" xfId="2786" xr:uid="{00000000-0005-0000-0000-0000C70A0000}"/>
    <cellStyle name="평_1차 본협상자료(황)_정읍분뇨축산" xfId="2787" xr:uid="{00000000-0005-0000-0000-0000C80A0000}"/>
    <cellStyle name="평_1차 본협상자료(황)_정읍분뇨축산(365일)" xfId="2788" xr:uid="{00000000-0005-0000-0000-0000C90A0000}"/>
    <cellStyle name="평_1차 본협상자료(황)_정읍분뇨축산(365일)_시운전비내역(산청군)" xfId="2789" xr:uid="{00000000-0005-0000-0000-0000CA0A0000}"/>
    <cellStyle name="평_1차 본협상자료(황)_정읍분뇨축산(365일)_시운전비내역(산청군)_시운전비내역(산청군)" xfId="2790" xr:uid="{00000000-0005-0000-0000-0000CB0A0000}"/>
    <cellStyle name="평_1차 본협상자료(황)_정읍분뇨축산_시운전비내역(산청군)" xfId="2791" xr:uid="{00000000-0005-0000-0000-0000CC0A0000}"/>
    <cellStyle name="평_1차 본협상자료(황)_정읍분뇨축산_시운전비내역(산청군)_시운전비내역(산청군)" xfId="2792" xr:uid="{00000000-0005-0000-0000-0000CD0A0000}"/>
    <cellStyle name="평_1차 본협상자료(황)_축산운영비(0117-2002년)" xfId="2793" xr:uid="{00000000-0005-0000-0000-0000CE0A0000}"/>
    <cellStyle name="평_1차 본협상자료(황)_축산운영비(0117-2002년)_시운전비내역(산청군)" xfId="2794" xr:uid="{00000000-0005-0000-0000-0000CF0A0000}"/>
    <cellStyle name="평_1차 본협상자료(황)_축산운영비(0117-2002년)_시운전비내역(산청군)_시운전비내역(산청군)" xfId="2795" xr:uid="{00000000-0005-0000-0000-0000D00A0000}"/>
    <cellStyle name="평_1차 본협상자료(황)_축산운영비(1116)" xfId="2796" xr:uid="{00000000-0005-0000-0000-0000D10A0000}"/>
    <cellStyle name="평_1차 본협상자료(황)_축산운영비(1116)_김제축산(365일)" xfId="2797" xr:uid="{00000000-0005-0000-0000-0000D20A0000}"/>
    <cellStyle name="평_1차 본협상자료(황)_축산운영비(1116)_김제축산(365일)_시운전비내역(산청군)" xfId="2798" xr:uid="{00000000-0005-0000-0000-0000D30A0000}"/>
    <cellStyle name="평_1차 본협상자료(황)_축산운영비(1116)_김제축산(365일)_시운전비내역(산청군)_시운전비내역(산청군)" xfId="2799" xr:uid="{00000000-0005-0000-0000-0000D40A0000}"/>
    <cellStyle name="평_1차 본협상자료(황)_축산운영비(1116)_시운전비내역(산청군)" xfId="2800" xr:uid="{00000000-0005-0000-0000-0000D50A0000}"/>
    <cellStyle name="평_1차 본협상자료(황)_축산운영비(1116)_시운전비내역(산청군)_시운전비내역(산청군)" xfId="2801" xr:uid="{00000000-0005-0000-0000-0000D60A0000}"/>
    <cellStyle name="평_1차 본협상자료(황)_축산운영비(1116)_정읍분뇨축산" xfId="2802" xr:uid="{00000000-0005-0000-0000-0000D70A0000}"/>
    <cellStyle name="평_1차 본협상자료(황)_축산운영비(1116)_정읍분뇨축산(365일)" xfId="2803" xr:uid="{00000000-0005-0000-0000-0000D80A0000}"/>
    <cellStyle name="평_1차 본협상자료(황)_축산운영비(1116)_정읍분뇨축산(365일)_시운전비내역(산청군)" xfId="2804" xr:uid="{00000000-0005-0000-0000-0000D90A0000}"/>
    <cellStyle name="평_1차 본협상자료(황)_축산운영비(1116)_정읍분뇨축산(365일)_시운전비내역(산청군)_시운전비내역(산청군)" xfId="2805" xr:uid="{00000000-0005-0000-0000-0000DA0A0000}"/>
    <cellStyle name="평_1차 본협상자료(황)_축산운영비(1116)_정읍분뇨축산_시운전비내역(산청군)" xfId="2806" xr:uid="{00000000-0005-0000-0000-0000DB0A0000}"/>
    <cellStyle name="평_1차 본협상자료(황)_축산운영비(1116)_정읍분뇨축산_시운전비내역(산청군)_시운전비내역(산청군)" xfId="2807" xr:uid="{00000000-0005-0000-0000-0000DC0A0000}"/>
    <cellStyle name="평_1차 본협상자료(황)_축산운영비(1116)_축산운영비(0117-2002년)" xfId="2808" xr:uid="{00000000-0005-0000-0000-0000DD0A0000}"/>
    <cellStyle name="평_1차 본협상자료(황)_축산운영비(1116)_축산운영비(0117-2002년)_시운전비내역(산청군)" xfId="2809" xr:uid="{00000000-0005-0000-0000-0000DE0A0000}"/>
    <cellStyle name="평_1차 본협상자료(황)_축산운영비(1116)_축산운영비(0117-2002년)_시운전비내역(산청군)_시운전비내역(산청군)" xfId="2810" xr:uid="{00000000-0005-0000-0000-0000DF0A0000}"/>
    <cellStyle name="평_1차 본협상자료(황)_축산운영비(1219)" xfId="2811" xr:uid="{00000000-0005-0000-0000-0000E00A0000}"/>
    <cellStyle name="평_1차 본협상자료(황)_축산운영비(1219)_김제축산(365일)" xfId="2812" xr:uid="{00000000-0005-0000-0000-0000E10A0000}"/>
    <cellStyle name="평_1차 본협상자료(황)_축산운영비(1219)_김제축산(365일)_시운전비내역(산청군)" xfId="2813" xr:uid="{00000000-0005-0000-0000-0000E20A0000}"/>
    <cellStyle name="평_1차 본협상자료(황)_축산운영비(1219)_김제축산(365일)_시운전비내역(산청군)_시운전비내역(산청군)" xfId="2814" xr:uid="{00000000-0005-0000-0000-0000E30A0000}"/>
    <cellStyle name="평_1차 본협상자료(황)_축산운영비(1219)_시운전비내역(산청군)" xfId="2815" xr:uid="{00000000-0005-0000-0000-0000E40A0000}"/>
    <cellStyle name="평_1차 본협상자료(황)_축산운영비(1219)_시운전비내역(산청군)_시운전비내역(산청군)" xfId="2816" xr:uid="{00000000-0005-0000-0000-0000E50A0000}"/>
    <cellStyle name="평_1차 본협상자료(황)_축산운영비(1219)_정읍분뇨축산" xfId="2817" xr:uid="{00000000-0005-0000-0000-0000E60A0000}"/>
    <cellStyle name="평_1차 본협상자료(황)_축산운영비(1219)_정읍분뇨축산(365일)" xfId="2818" xr:uid="{00000000-0005-0000-0000-0000E70A0000}"/>
    <cellStyle name="평_1차 본협상자료(황)_축산운영비(1219)_정읍분뇨축산(365일)_시운전비내역(산청군)" xfId="2819" xr:uid="{00000000-0005-0000-0000-0000E80A0000}"/>
    <cellStyle name="평_1차 본협상자료(황)_축산운영비(1219)_정읍분뇨축산(365일)_시운전비내역(산청군)_시운전비내역(산청군)" xfId="2820" xr:uid="{00000000-0005-0000-0000-0000E90A0000}"/>
    <cellStyle name="평_1차 본협상자료(황)_축산운영비(1219)_정읍분뇨축산_시운전비내역(산청군)" xfId="2821" xr:uid="{00000000-0005-0000-0000-0000EA0A0000}"/>
    <cellStyle name="평_1차 본협상자료(황)_축산운영비(1219)_정읍분뇨축산_시운전비내역(산청군)_시운전비내역(산청군)" xfId="2822" xr:uid="{00000000-0005-0000-0000-0000EB0A0000}"/>
    <cellStyle name="평_1차 본협상자료(황)_축산운영비(1219)_축산운영비(0117-2002년)" xfId="2823" xr:uid="{00000000-0005-0000-0000-0000EC0A0000}"/>
    <cellStyle name="평_1차 본협상자료(황)_축산운영비(1219)_축산운영비(0117-2002년)_시운전비내역(산청군)" xfId="2824" xr:uid="{00000000-0005-0000-0000-0000ED0A0000}"/>
    <cellStyle name="평_1차 본협상자료(황)_축산운영비(1219)_축산운영비(0117-2002년)_시운전비내역(산청군)_시운전비내역(산청군)" xfId="2825" xr:uid="{00000000-0005-0000-0000-0000EE0A0000}"/>
    <cellStyle name="평_Book2" xfId="2826" xr:uid="{00000000-0005-0000-0000-0000EF0A0000}"/>
    <cellStyle name="평_Book2_1차 본협상자료(0830)" xfId="2827" xr:uid="{00000000-0005-0000-0000-0000F00A0000}"/>
    <cellStyle name="평_Book2_1차 본협상자료(0830)_김제축산(365일)" xfId="2828" xr:uid="{00000000-0005-0000-0000-0000F10A0000}"/>
    <cellStyle name="평_Book2_1차 본협상자료(0830)_김제축산(365일)_시운전비내역(산청군)" xfId="2829" xr:uid="{00000000-0005-0000-0000-0000F20A0000}"/>
    <cellStyle name="평_Book2_1차 본협상자료(0830)_김제축산(365일)_시운전비내역(산청군)_시운전비내역(산청군)" xfId="2830" xr:uid="{00000000-0005-0000-0000-0000F30A0000}"/>
    <cellStyle name="평_Book2_1차 본협상자료(0830)_시운전비내역(산청군)" xfId="2831" xr:uid="{00000000-0005-0000-0000-0000F40A0000}"/>
    <cellStyle name="평_Book2_1차 본협상자료(0830)_시운전비내역(산청군)_시운전비내역(산청군)" xfId="2832" xr:uid="{00000000-0005-0000-0000-0000F50A0000}"/>
    <cellStyle name="평_Book2_1차 본협상자료(0830)_정읍분뇨축산" xfId="2833" xr:uid="{00000000-0005-0000-0000-0000F60A0000}"/>
    <cellStyle name="평_Book2_1차 본협상자료(0830)_정읍분뇨축산(365일)" xfId="2834" xr:uid="{00000000-0005-0000-0000-0000F70A0000}"/>
    <cellStyle name="평_Book2_1차 본협상자료(0830)_정읍분뇨축산(365일)_시운전비내역(산청군)" xfId="2835" xr:uid="{00000000-0005-0000-0000-0000F80A0000}"/>
    <cellStyle name="평_Book2_1차 본협상자료(0830)_정읍분뇨축산(365일)_시운전비내역(산청군)_시운전비내역(산청군)" xfId="2836" xr:uid="{00000000-0005-0000-0000-0000F90A0000}"/>
    <cellStyle name="평_Book2_1차 본협상자료(0830)_정읍분뇨축산_시운전비내역(산청군)" xfId="2837" xr:uid="{00000000-0005-0000-0000-0000FA0A0000}"/>
    <cellStyle name="평_Book2_1차 본협상자료(0830)_정읍분뇨축산_시운전비내역(산청군)_시운전비내역(산청군)" xfId="2838" xr:uid="{00000000-0005-0000-0000-0000FB0A0000}"/>
    <cellStyle name="평_Book2_1차 본협상자료(0830)_축산운영비(0117-2002년)" xfId="2839" xr:uid="{00000000-0005-0000-0000-0000FC0A0000}"/>
    <cellStyle name="평_Book2_1차 본협상자료(0830)_축산운영비(0117-2002년)_시운전비내역(산청군)" xfId="2840" xr:uid="{00000000-0005-0000-0000-0000FD0A0000}"/>
    <cellStyle name="평_Book2_1차 본협상자료(0830)_축산운영비(0117-2002년)_시운전비내역(산청군)_시운전비내역(산청군)" xfId="2841" xr:uid="{00000000-0005-0000-0000-0000FE0A0000}"/>
    <cellStyle name="평_Book2_1차 본협상자료(0830)_축산운영비(1116)" xfId="2842" xr:uid="{00000000-0005-0000-0000-0000FF0A0000}"/>
    <cellStyle name="평_Book2_1차 본협상자료(0830)_축산운영비(1116)_김제축산(365일)" xfId="2843" xr:uid="{00000000-0005-0000-0000-0000000B0000}"/>
    <cellStyle name="평_Book2_1차 본협상자료(0830)_축산운영비(1116)_김제축산(365일)_시운전비내역(산청군)" xfId="2844" xr:uid="{00000000-0005-0000-0000-0000010B0000}"/>
    <cellStyle name="평_Book2_1차 본협상자료(0830)_축산운영비(1116)_김제축산(365일)_시운전비내역(산청군)_시운전비내역(산청군)" xfId="2845" xr:uid="{00000000-0005-0000-0000-0000020B0000}"/>
    <cellStyle name="평_Book2_1차 본협상자료(0830)_축산운영비(1116)_시운전비내역(산청군)" xfId="2846" xr:uid="{00000000-0005-0000-0000-0000030B0000}"/>
    <cellStyle name="평_Book2_1차 본협상자료(0830)_축산운영비(1116)_시운전비내역(산청군)_시운전비내역(산청군)" xfId="2847" xr:uid="{00000000-0005-0000-0000-0000040B0000}"/>
    <cellStyle name="평_Book2_1차 본협상자료(0830)_축산운영비(1116)_정읍분뇨축산" xfId="2848" xr:uid="{00000000-0005-0000-0000-0000050B0000}"/>
    <cellStyle name="평_Book2_1차 본협상자료(0830)_축산운영비(1116)_정읍분뇨축산(365일)" xfId="2849" xr:uid="{00000000-0005-0000-0000-0000060B0000}"/>
    <cellStyle name="평_Book2_1차 본협상자료(0830)_축산운영비(1116)_정읍분뇨축산(365일)_시운전비내역(산청군)" xfId="2850" xr:uid="{00000000-0005-0000-0000-0000070B0000}"/>
    <cellStyle name="평_Book2_1차 본협상자료(0830)_축산운영비(1116)_정읍분뇨축산(365일)_시운전비내역(산청군)_시운전비내역(산청군)" xfId="2851" xr:uid="{00000000-0005-0000-0000-0000080B0000}"/>
    <cellStyle name="평_Book2_1차 본협상자료(0830)_축산운영비(1116)_정읍분뇨축산_시운전비내역(산청군)" xfId="2852" xr:uid="{00000000-0005-0000-0000-0000090B0000}"/>
    <cellStyle name="평_Book2_1차 본협상자료(0830)_축산운영비(1116)_정읍분뇨축산_시운전비내역(산청군)_시운전비내역(산청군)" xfId="2853" xr:uid="{00000000-0005-0000-0000-00000A0B0000}"/>
    <cellStyle name="평_Book2_1차 본협상자료(0830)_축산운영비(1116)_축산운영비(0117-2002년)" xfId="2854" xr:uid="{00000000-0005-0000-0000-00000B0B0000}"/>
    <cellStyle name="평_Book2_1차 본협상자료(0830)_축산운영비(1116)_축산운영비(0117-2002년)_시운전비내역(산청군)" xfId="2855" xr:uid="{00000000-0005-0000-0000-00000C0B0000}"/>
    <cellStyle name="평_Book2_1차 본협상자료(0830)_축산운영비(1116)_축산운영비(0117-2002년)_시운전비내역(산청군)_시운전비내역(산청군)" xfId="2856" xr:uid="{00000000-0005-0000-0000-00000D0B0000}"/>
    <cellStyle name="평_Book2_1차 본협상자료(0830)_축산운영비(1219)" xfId="2857" xr:uid="{00000000-0005-0000-0000-00000E0B0000}"/>
    <cellStyle name="평_Book2_1차 본협상자료(0830)_축산운영비(1219)_김제축산(365일)" xfId="2858" xr:uid="{00000000-0005-0000-0000-00000F0B0000}"/>
    <cellStyle name="평_Book2_1차 본협상자료(0830)_축산운영비(1219)_김제축산(365일)_시운전비내역(산청군)" xfId="2859" xr:uid="{00000000-0005-0000-0000-0000100B0000}"/>
    <cellStyle name="평_Book2_1차 본협상자료(0830)_축산운영비(1219)_김제축산(365일)_시운전비내역(산청군)_시운전비내역(산청군)" xfId="2860" xr:uid="{00000000-0005-0000-0000-0000110B0000}"/>
    <cellStyle name="평_Book2_1차 본협상자료(0830)_축산운영비(1219)_시운전비내역(산청군)" xfId="2861" xr:uid="{00000000-0005-0000-0000-0000120B0000}"/>
    <cellStyle name="평_Book2_1차 본협상자료(0830)_축산운영비(1219)_시운전비내역(산청군)_시운전비내역(산청군)" xfId="2862" xr:uid="{00000000-0005-0000-0000-0000130B0000}"/>
    <cellStyle name="평_Book2_1차 본협상자료(0830)_축산운영비(1219)_정읍분뇨축산" xfId="2863" xr:uid="{00000000-0005-0000-0000-0000140B0000}"/>
    <cellStyle name="평_Book2_1차 본협상자료(0830)_축산운영비(1219)_정읍분뇨축산(365일)" xfId="2864" xr:uid="{00000000-0005-0000-0000-0000150B0000}"/>
    <cellStyle name="평_Book2_1차 본협상자료(0830)_축산운영비(1219)_정읍분뇨축산(365일)_시운전비내역(산청군)" xfId="2865" xr:uid="{00000000-0005-0000-0000-0000160B0000}"/>
    <cellStyle name="평_Book2_1차 본협상자료(0830)_축산운영비(1219)_정읍분뇨축산(365일)_시운전비내역(산청군)_시운전비내역(산청군)" xfId="2866" xr:uid="{00000000-0005-0000-0000-0000170B0000}"/>
    <cellStyle name="평_Book2_1차 본협상자료(0830)_축산운영비(1219)_정읍분뇨축산_시운전비내역(산청군)" xfId="2867" xr:uid="{00000000-0005-0000-0000-0000180B0000}"/>
    <cellStyle name="평_Book2_1차 본협상자료(0830)_축산운영비(1219)_정읍분뇨축산_시운전비내역(산청군)_시운전비내역(산청군)" xfId="2868" xr:uid="{00000000-0005-0000-0000-0000190B0000}"/>
    <cellStyle name="평_Book2_1차 본협상자료(0830)_축산운영비(1219)_축산운영비(0117-2002년)" xfId="2869" xr:uid="{00000000-0005-0000-0000-00001A0B0000}"/>
    <cellStyle name="평_Book2_1차 본협상자료(0830)_축산운영비(1219)_축산운영비(0117-2002년)_시운전비내역(산청군)" xfId="2870" xr:uid="{00000000-0005-0000-0000-00001B0B0000}"/>
    <cellStyle name="평_Book2_1차 본협상자료(0830)_축산운영비(1219)_축산운영비(0117-2002년)_시운전비내역(산청군)_시운전비내역(산청군)" xfId="2871" xr:uid="{00000000-0005-0000-0000-00001C0B0000}"/>
    <cellStyle name="평_Book2_김제축산(365일)" xfId="2872" xr:uid="{00000000-0005-0000-0000-00001D0B0000}"/>
    <cellStyle name="평_Book2_김제축산(365일)_시운전비내역(산청군)" xfId="2873" xr:uid="{00000000-0005-0000-0000-00001E0B0000}"/>
    <cellStyle name="평_Book2_김제축산(365일)_시운전비내역(산청군)_시운전비내역(산청군)" xfId="2874" xr:uid="{00000000-0005-0000-0000-00001F0B0000}"/>
    <cellStyle name="평_Book2_시운전비내역(산청군)" xfId="2875" xr:uid="{00000000-0005-0000-0000-0000200B0000}"/>
    <cellStyle name="평_Book2_시운전비내역(산청군)_시운전비내역(산청군)" xfId="2876" xr:uid="{00000000-0005-0000-0000-0000210B0000}"/>
    <cellStyle name="평_Book2_정읍분뇨축산" xfId="2877" xr:uid="{00000000-0005-0000-0000-0000220B0000}"/>
    <cellStyle name="평_Book2_정읍분뇨축산(365일)" xfId="2878" xr:uid="{00000000-0005-0000-0000-0000230B0000}"/>
    <cellStyle name="평_Book2_정읍분뇨축산(365일)_시운전비내역(산청군)" xfId="2879" xr:uid="{00000000-0005-0000-0000-0000240B0000}"/>
    <cellStyle name="평_Book2_정읍분뇨축산(365일)_시운전비내역(산청군)_시운전비내역(산청군)" xfId="2880" xr:uid="{00000000-0005-0000-0000-0000250B0000}"/>
    <cellStyle name="평_Book2_정읍분뇨축산_시운전비내역(산청군)" xfId="2881" xr:uid="{00000000-0005-0000-0000-0000260B0000}"/>
    <cellStyle name="평_Book2_정읍분뇨축산_시운전비내역(산청군)_시운전비내역(산청군)" xfId="2882" xr:uid="{00000000-0005-0000-0000-0000270B0000}"/>
    <cellStyle name="평_Book2_축산운영비(0117-2002년)" xfId="2883" xr:uid="{00000000-0005-0000-0000-0000280B0000}"/>
    <cellStyle name="평_Book2_축산운영비(0117-2002년)_시운전비내역(산청군)" xfId="2884" xr:uid="{00000000-0005-0000-0000-0000290B0000}"/>
    <cellStyle name="평_Book2_축산운영비(0117-2002년)_시운전비내역(산청군)_시운전비내역(산청군)" xfId="2885" xr:uid="{00000000-0005-0000-0000-00002A0B0000}"/>
    <cellStyle name="평_Book2_축산운영비(1116)" xfId="2886" xr:uid="{00000000-0005-0000-0000-00002B0B0000}"/>
    <cellStyle name="평_Book2_축산운영비(1116)_김제축산(365일)" xfId="2887" xr:uid="{00000000-0005-0000-0000-00002C0B0000}"/>
    <cellStyle name="평_Book2_축산운영비(1116)_김제축산(365일)_시운전비내역(산청군)" xfId="2888" xr:uid="{00000000-0005-0000-0000-00002D0B0000}"/>
    <cellStyle name="평_Book2_축산운영비(1116)_김제축산(365일)_시운전비내역(산청군)_시운전비내역(산청군)" xfId="2889" xr:uid="{00000000-0005-0000-0000-00002E0B0000}"/>
    <cellStyle name="평_Book2_축산운영비(1116)_시운전비내역(산청군)" xfId="2890" xr:uid="{00000000-0005-0000-0000-00002F0B0000}"/>
    <cellStyle name="평_Book2_축산운영비(1116)_시운전비내역(산청군)_시운전비내역(산청군)" xfId="2891" xr:uid="{00000000-0005-0000-0000-0000300B0000}"/>
    <cellStyle name="평_Book2_축산운영비(1116)_정읍분뇨축산" xfId="2892" xr:uid="{00000000-0005-0000-0000-0000310B0000}"/>
    <cellStyle name="평_Book2_축산운영비(1116)_정읍분뇨축산(365일)" xfId="2893" xr:uid="{00000000-0005-0000-0000-0000320B0000}"/>
    <cellStyle name="평_Book2_축산운영비(1116)_정읍분뇨축산(365일)_시운전비내역(산청군)" xfId="2894" xr:uid="{00000000-0005-0000-0000-0000330B0000}"/>
    <cellStyle name="평_Book2_축산운영비(1116)_정읍분뇨축산(365일)_시운전비내역(산청군)_시운전비내역(산청군)" xfId="2895" xr:uid="{00000000-0005-0000-0000-0000340B0000}"/>
    <cellStyle name="평_Book2_축산운영비(1116)_정읍분뇨축산_시운전비내역(산청군)" xfId="2896" xr:uid="{00000000-0005-0000-0000-0000350B0000}"/>
    <cellStyle name="평_Book2_축산운영비(1116)_정읍분뇨축산_시운전비내역(산청군)_시운전비내역(산청군)" xfId="2897" xr:uid="{00000000-0005-0000-0000-0000360B0000}"/>
    <cellStyle name="평_Book2_축산운영비(1116)_축산운영비(0117-2002년)" xfId="2898" xr:uid="{00000000-0005-0000-0000-0000370B0000}"/>
    <cellStyle name="평_Book2_축산운영비(1116)_축산운영비(0117-2002년)_시운전비내역(산청군)" xfId="2899" xr:uid="{00000000-0005-0000-0000-0000380B0000}"/>
    <cellStyle name="평_Book2_축산운영비(1116)_축산운영비(0117-2002년)_시운전비내역(산청군)_시운전비내역(산청군)" xfId="2900" xr:uid="{00000000-0005-0000-0000-0000390B0000}"/>
    <cellStyle name="평_Book2_축산운영비(1219)" xfId="2901" xr:uid="{00000000-0005-0000-0000-00003A0B0000}"/>
    <cellStyle name="평_Book2_축산운영비(1219)_김제축산(365일)" xfId="2902" xr:uid="{00000000-0005-0000-0000-00003B0B0000}"/>
    <cellStyle name="평_Book2_축산운영비(1219)_김제축산(365일)_시운전비내역(산청군)" xfId="2903" xr:uid="{00000000-0005-0000-0000-00003C0B0000}"/>
    <cellStyle name="평_Book2_축산운영비(1219)_김제축산(365일)_시운전비내역(산청군)_시운전비내역(산청군)" xfId="2904" xr:uid="{00000000-0005-0000-0000-00003D0B0000}"/>
    <cellStyle name="평_Book2_축산운영비(1219)_시운전비내역(산청군)" xfId="2905" xr:uid="{00000000-0005-0000-0000-00003E0B0000}"/>
    <cellStyle name="평_Book2_축산운영비(1219)_시운전비내역(산청군)_시운전비내역(산청군)" xfId="2906" xr:uid="{00000000-0005-0000-0000-00003F0B0000}"/>
    <cellStyle name="평_Book2_축산운영비(1219)_정읍분뇨축산" xfId="2907" xr:uid="{00000000-0005-0000-0000-0000400B0000}"/>
    <cellStyle name="평_Book2_축산운영비(1219)_정읍분뇨축산(365일)" xfId="2908" xr:uid="{00000000-0005-0000-0000-0000410B0000}"/>
    <cellStyle name="평_Book2_축산운영비(1219)_정읍분뇨축산(365일)_시운전비내역(산청군)" xfId="2909" xr:uid="{00000000-0005-0000-0000-0000420B0000}"/>
    <cellStyle name="평_Book2_축산운영비(1219)_정읍분뇨축산(365일)_시운전비내역(산청군)_시운전비내역(산청군)" xfId="2910" xr:uid="{00000000-0005-0000-0000-0000430B0000}"/>
    <cellStyle name="평_Book2_축산운영비(1219)_정읍분뇨축산_시운전비내역(산청군)" xfId="2911" xr:uid="{00000000-0005-0000-0000-0000440B0000}"/>
    <cellStyle name="평_Book2_축산운영비(1219)_정읍분뇨축산_시운전비내역(산청군)_시운전비내역(산청군)" xfId="2912" xr:uid="{00000000-0005-0000-0000-0000450B0000}"/>
    <cellStyle name="평_Book2_축산운영비(1219)_축산운영비(0117-2002년)" xfId="2913" xr:uid="{00000000-0005-0000-0000-0000460B0000}"/>
    <cellStyle name="평_Book2_축산운영비(1219)_축산운영비(0117-2002년)_시운전비내역(산청군)" xfId="2914" xr:uid="{00000000-0005-0000-0000-0000470B0000}"/>
    <cellStyle name="평_Book2_축산운영비(1219)_축산운영비(0117-2002년)_시운전비내역(산청군)_시운전비내역(산청군)" xfId="2915" xr:uid="{00000000-0005-0000-0000-0000480B0000}"/>
    <cellStyle name="평_Sheet1" xfId="2916" xr:uid="{00000000-0005-0000-0000-0000490B0000}"/>
    <cellStyle name="평_Sheet1_1차 본협상자료(0830)" xfId="2917" xr:uid="{00000000-0005-0000-0000-00004A0B0000}"/>
    <cellStyle name="평_Sheet1_1차 본협상자료(0830)_김제축산(365일)" xfId="2918" xr:uid="{00000000-0005-0000-0000-00004B0B0000}"/>
    <cellStyle name="평_Sheet1_1차 본협상자료(0830)_김제축산(365일)_시운전비내역(산청군)" xfId="2919" xr:uid="{00000000-0005-0000-0000-00004C0B0000}"/>
    <cellStyle name="평_Sheet1_1차 본협상자료(0830)_김제축산(365일)_시운전비내역(산청군)_시운전비내역(산청군)" xfId="2920" xr:uid="{00000000-0005-0000-0000-00004D0B0000}"/>
    <cellStyle name="평_Sheet1_1차 본협상자료(0830)_시운전비내역(산청군)" xfId="2921" xr:uid="{00000000-0005-0000-0000-00004E0B0000}"/>
    <cellStyle name="평_Sheet1_1차 본협상자료(0830)_시운전비내역(산청군)_시운전비내역(산청군)" xfId="2922" xr:uid="{00000000-0005-0000-0000-00004F0B0000}"/>
    <cellStyle name="평_Sheet1_1차 본협상자료(0830)_정읍분뇨축산" xfId="2923" xr:uid="{00000000-0005-0000-0000-0000500B0000}"/>
    <cellStyle name="평_Sheet1_1차 본협상자료(0830)_정읍분뇨축산(365일)" xfId="2924" xr:uid="{00000000-0005-0000-0000-0000510B0000}"/>
    <cellStyle name="평_Sheet1_1차 본협상자료(0830)_정읍분뇨축산(365일)_시운전비내역(산청군)" xfId="2925" xr:uid="{00000000-0005-0000-0000-0000520B0000}"/>
    <cellStyle name="평_Sheet1_1차 본협상자료(0830)_정읍분뇨축산(365일)_시운전비내역(산청군)_시운전비내역(산청군)" xfId="2926" xr:uid="{00000000-0005-0000-0000-0000530B0000}"/>
    <cellStyle name="평_Sheet1_1차 본협상자료(0830)_정읍분뇨축산_시운전비내역(산청군)" xfId="2927" xr:uid="{00000000-0005-0000-0000-0000540B0000}"/>
    <cellStyle name="평_Sheet1_1차 본협상자료(0830)_정읍분뇨축산_시운전비내역(산청군)_시운전비내역(산청군)" xfId="2928" xr:uid="{00000000-0005-0000-0000-0000550B0000}"/>
    <cellStyle name="평_Sheet1_1차 본협상자료(0830)_축산운영비(0117-2002년)" xfId="2929" xr:uid="{00000000-0005-0000-0000-0000560B0000}"/>
    <cellStyle name="평_Sheet1_1차 본협상자료(0830)_축산운영비(0117-2002년)_시운전비내역(산청군)" xfId="2930" xr:uid="{00000000-0005-0000-0000-0000570B0000}"/>
    <cellStyle name="평_Sheet1_1차 본협상자료(0830)_축산운영비(0117-2002년)_시운전비내역(산청군)_시운전비내역(산청군)" xfId="2931" xr:uid="{00000000-0005-0000-0000-0000580B0000}"/>
    <cellStyle name="평_Sheet1_1차 본협상자료(0830)_축산운영비(1116)" xfId="2932" xr:uid="{00000000-0005-0000-0000-0000590B0000}"/>
    <cellStyle name="평_Sheet1_1차 본협상자료(0830)_축산운영비(1116)_김제축산(365일)" xfId="2933" xr:uid="{00000000-0005-0000-0000-00005A0B0000}"/>
    <cellStyle name="평_Sheet1_1차 본협상자료(0830)_축산운영비(1116)_김제축산(365일)_시운전비내역(산청군)" xfId="2934" xr:uid="{00000000-0005-0000-0000-00005B0B0000}"/>
    <cellStyle name="평_Sheet1_1차 본협상자료(0830)_축산운영비(1116)_김제축산(365일)_시운전비내역(산청군)_시운전비내역(산청군)" xfId="2935" xr:uid="{00000000-0005-0000-0000-00005C0B0000}"/>
    <cellStyle name="평_Sheet1_1차 본협상자료(0830)_축산운영비(1116)_시운전비내역(산청군)" xfId="2936" xr:uid="{00000000-0005-0000-0000-00005D0B0000}"/>
    <cellStyle name="평_Sheet1_1차 본협상자료(0830)_축산운영비(1116)_시운전비내역(산청군)_시운전비내역(산청군)" xfId="2937" xr:uid="{00000000-0005-0000-0000-00005E0B0000}"/>
    <cellStyle name="평_Sheet1_1차 본협상자료(0830)_축산운영비(1116)_정읍분뇨축산" xfId="2938" xr:uid="{00000000-0005-0000-0000-00005F0B0000}"/>
    <cellStyle name="평_Sheet1_1차 본협상자료(0830)_축산운영비(1116)_정읍분뇨축산(365일)" xfId="2939" xr:uid="{00000000-0005-0000-0000-0000600B0000}"/>
    <cellStyle name="평_Sheet1_1차 본협상자료(0830)_축산운영비(1116)_정읍분뇨축산(365일)_시운전비내역(산청군)" xfId="2940" xr:uid="{00000000-0005-0000-0000-0000610B0000}"/>
    <cellStyle name="평_Sheet1_1차 본협상자료(0830)_축산운영비(1116)_정읍분뇨축산(365일)_시운전비내역(산청군)_시운전비내역(산청군)" xfId="2941" xr:uid="{00000000-0005-0000-0000-0000620B0000}"/>
    <cellStyle name="평_Sheet1_1차 본협상자료(0830)_축산운영비(1116)_정읍분뇨축산_시운전비내역(산청군)" xfId="2942" xr:uid="{00000000-0005-0000-0000-0000630B0000}"/>
    <cellStyle name="평_Sheet1_1차 본협상자료(0830)_축산운영비(1116)_정읍분뇨축산_시운전비내역(산청군)_시운전비내역(산청군)" xfId="2943" xr:uid="{00000000-0005-0000-0000-0000640B0000}"/>
    <cellStyle name="평_Sheet1_1차 본협상자료(0830)_축산운영비(1116)_축산운영비(0117-2002년)" xfId="2944" xr:uid="{00000000-0005-0000-0000-0000650B0000}"/>
    <cellStyle name="평_Sheet1_1차 본협상자료(0830)_축산운영비(1116)_축산운영비(0117-2002년)_시운전비내역(산청군)" xfId="2945" xr:uid="{00000000-0005-0000-0000-0000660B0000}"/>
    <cellStyle name="평_Sheet1_1차 본협상자료(0830)_축산운영비(1116)_축산운영비(0117-2002년)_시운전비내역(산청군)_시운전비내역(산청군)" xfId="2946" xr:uid="{00000000-0005-0000-0000-0000670B0000}"/>
    <cellStyle name="평_Sheet1_1차 본협상자료(0830)_축산운영비(1219)" xfId="2947" xr:uid="{00000000-0005-0000-0000-0000680B0000}"/>
    <cellStyle name="평_Sheet1_1차 본협상자료(0830)_축산운영비(1219)_김제축산(365일)" xfId="2948" xr:uid="{00000000-0005-0000-0000-0000690B0000}"/>
    <cellStyle name="평_Sheet1_1차 본협상자료(0830)_축산운영비(1219)_김제축산(365일)_시운전비내역(산청군)" xfId="2949" xr:uid="{00000000-0005-0000-0000-00006A0B0000}"/>
    <cellStyle name="평_Sheet1_1차 본협상자료(0830)_축산운영비(1219)_김제축산(365일)_시운전비내역(산청군)_시운전비내역(산청군)" xfId="2950" xr:uid="{00000000-0005-0000-0000-00006B0B0000}"/>
    <cellStyle name="평_Sheet1_1차 본협상자료(0830)_축산운영비(1219)_시운전비내역(산청군)" xfId="2951" xr:uid="{00000000-0005-0000-0000-00006C0B0000}"/>
    <cellStyle name="평_Sheet1_1차 본협상자료(0830)_축산운영비(1219)_시운전비내역(산청군)_시운전비내역(산청군)" xfId="2952" xr:uid="{00000000-0005-0000-0000-00006D0B0000}"/>
    <cellStyle name="평_Sheet1_1차 본협상자료(0830)_축산운영비(1219)_정읍분뇨축산" xfId="2953" xr:uid="{00000000-0005-0000-0000-00006E0B0000}"/>
    <cellStyle name="평_Sheet1_1차 본협상자료(0830)_축산운영비(1219)_정읍분뇨축산(365일)" xfId="2954" xr:uid="{00000000-0005-0000-0000-00006F0B0000}"/>
    <cellStyle name="평_Sheet1_1차 본협상자료(0830)_축산운영비(1219)_정읍분뇨축산(365일)_시운전비내역(산청군)" xfId="2955" xr:uid="{00000000-0005-0000-0000-0000700B0000}"/>
    <cellStyle name="평_Sheet1_1차 본협상자료(0830)_축산운영비(1219)_정읍분뇨축산(365일)_시운전비내역(산청군)_시운전비내역(산청군)" xfId="2956" xr:uid="{00000000-0005-0000-0000-0000710B0000}"/>
    <cellStyle name="평_Sheet1_1차 본협상자료(0830)_축산운영비(1219)_정읍분뇨축산_시운전비내역(산청군)" xfId="2957" xr:uid="{00000000-0005-0000-0000-0000720B0000}"/>
    <cellStyle name="평_Sheet1_1차 본협상자료(0830)_축산운영비(1219)_정읍분뇨축산_시운전비내역(산청군)_시운전비내역(산청군)" xfId="2958" xr:uid="{00000000-0005-0000-0000-0000730B0000}"/>
    <cellStyle name="평_Sheet1_1차 본협상자료(0830)_축산운영비(1219)_축산운영비(0117-2002년)" xfId="2959" xr:uid="{00000000-0005-0000-0000-0000740B0000}"/>
    <cellStyle name="평_Sheet1_1차 본협상자료(0830)_축산운영비(1219)_축산운영비(0117-2002년)_시운전비내역(산청군)" xfId="2960" xr:uid="{00000000-0005-0000-0000-0000750B0000}"/>
    <cellStyle name="평_Sheet1_1차 본협상자료(0830)_축산운영비(1219)_축산운영비(0117-2002년)_시운전비내역(산청군)_시운전비내역(산청군)" xfId="2961" xr:uid="{00000000-0005-0000-0000-0000760B0000}"/>
    <cellStyle name="평_Sheet1_김제축산(365일)" xfId="2962" xr:uid="{00000000-0005-0000-0000-0000770B0000}"/>
    <cellStyle name="평_Sheet1_김제축산(365일)_시운전비내역(산청군)" xfId="2963" xr:uid="{00000000-0005-0000-0000-0000780B0000}"/>
    <cellStyle name="평_Sheet1_김제축산(365일)_시운전비내역(산청군)_시운전비내역(산청군)" xfId="2964" xr:uid="{00000000-0005-0000-0000-0000790B0000}"/>
    <cellStyle name="평_Sheet1_시운전비내역(산청군)" xfId="2965" xr:uid="{00000000-0005-0000-0000-00007A0B0000}"/>
    <cellStyle name="평_Sheet1_시운전비내역(산청군)_시운전비내역(산청군)" xfId="2966" xr:uid="{00000000-0005-0000-0000-00007B0B0000}"/>
    <cellStyle name="평_Sheet1_정읍분뇨축산" xfId="2967" xr:uid="{00000000-0005-0000-0000-00007C0B0000}"/>
    <cellStyle name="평_Sheet1_정읍분뇨축산(365일)" xfId="2968" xr:uid="{00000000-0005-0000-0000-00007D0B0000}"/>
    <cellStyle name="평_Sheet1_정읍분뇨축산(365일)_시운전비내역(산청군)" xfId="2969" xr:uid="{00000000-0005-0000-0000-00007E0B0000}"/>
    <cellStyle name="평_Sheet1_정읍분뇨축산(365일)_시운전비내역(산청군)_시운전비내역(산청군)" xfId="2970" xr:uid="{00000000-0005-0000-0000-00007F0B0000}"/>
    <cellStyle name="평_Sheet1_정읍분뇨축산_시운전비내역(산청군)" xfId="2971" xr:uid="{00000000-0005-0000-0000-0000800B0000}"/>
    <cellStyle name="평_Sheet1_정읍분뇨축산_시운전비내역(산청군)_시운전비내역(산청군)" xfId="2972" xr:uid="{00000000-0005-0000-0000-0000810B0000}"/>
    <cellStyle name="평_Sheet1_축산운영비(0117-2002년)" xfId="2973" xr:uid="{00000000-0005-0000-0000-0000820B0000}"/>
    <cellStyle name="평_Sheet1_축산운영비(0117-2002년)_시운전비내역(산청군)" xfId="2974" xr:uid="{00000000-0005-0000-0000-0000830B0000}"/>
    <cellStyle name="평_Sheet1_축산운영비(0117-2002년)_시운전비내역(산청군)_시운전비내역(산청군)" xfId="2975" xr:uid="{00000000-0005-0000-0000-0000840B0000}"/>
    <cellStyle name="평_Sheet1_축산운영비(1116)" xfId="2976" xr:uid="{00000000-0005-0000-0000-0000850B0000}"/>
    <cellStyle name="평_Sheet1_축산운영비(1116)_김제축산(365일)" xfId="2977" xr:uid="{00000000-0005-0000-0000-0000860B0000}"/>
    <cellStyle name="평_Sheet1_축산운영비(1116)_김제축산(365일)_시운전비내역(산청군)" xfId="2978" xr:uid="{00000000-0005-0000-0000-0000870B0000}"/>
    <cellStyle name="평_Sheet1_축산운영비(1116)_김제축산(365일)_시운전비내역(산청군)_시운전비내역(산청군)" xfId="2979" xr:uid="{00000000-0005-0000-0000-0000880B0000}"/>
    <cellStyle name="평_Sheet1_축산운영비(1116)_시운전비내역(산청군)" xfId="2980" xr:uid="{00000000-0005-0000-0000-0000890B0000}"/>
    <cellStyle name="평_Sheet1_축산운영비(1116)_시운전비내역(산청군)_시운전비내역(산청군)" xfId="2981" xr:uid="{00000000-0005-0000-0000-00008A0B0000}"/>
    <cellStyle name="평_Sheet1_축산운영비(1116)_정읍분뇨축산" xfId="2982" xr:uid="{00000000-0005-0000-0000-00008B0B0000}"/>
    <cellStyle name="평_Sheet1_축산운영비(1116)_정읍분뇨축산(365일)" xfId="2983" xr:uid="{00000000-0005-0000-0000-00008C0B0000}"/>
    <cellStyle name="평_Sheet1_축산운영비(1116)_정읍분뇨축산(365일)_시운전비내역(산청군)" xfId="2984" xr:uid="{00000000-0005-0000-0000-00008D0B0000}"/>
    <cellStyle name="평_Sheet1_축산운영비(1116)_정읍분뇨축산(365일)_시운전비내역(산청군)_시운전비내역(산청군)" xfId="2985" xr:uid="{00000000-0005-0000-0000-00008E0B0000}"/>
    <cellStyle name="평_Sheet1_축산운영비(1116)_정읍분뇨축산_시운전비내역(산청군)" xfId="2986" xr:uid="{00000000-0005-0000-0000-00008F0B0000}"/>
    <cellStyle name="평_Sheet1_축산운영비(1116)_정읍분뇨축산_시운전비내역(산청군)_시운전비내역(산청군)" xfId="2987" xr:uid="{00000000-0005-0000-0000-0000900B0000}"/>
    <cellStyle name="평_Sheet1_축산운영비(1116)_축산운영비(0117-2002년)" xfId="2988" xr:uid="{00000000-0005-0000-0000-0000910B0000}"/>
    <cellStyle name="평_Sheet1_축산운영비(1116)_축산운영비(0117-2002년)_시운전비내역(산청군)" xfId="2989" xr:uid="{00000000-0005-0000-0000-0000920B0000}"/>
    <cellStyle name="평_Sheet1_축산운영비(1116)_축산운영비(0117-2002년)_시운전비내역(산청군)_시운전비내역(산청군)" xfId="2990" xr:uid="{00000000-0005-0000-0000-0000930B0000}"/>
    <cellStyle name="평_Sheet1_축산운영비(1219)" xfId="2991" xr:uid="{00000000-0005-0000-0000-0000940B0000}"/>
    <cellStyle name="평_Sheet1_축산운영비(1219)_김제축산(365일)" xfId="2992" xr:uid="{00000000-0005-0000-0000-0000950B0000}"/>
    <cellStyle name="평_Sheet1_축산운영비(1219)_김제축산(365일)_시운전비내역(산청군)" xfId="2993" xr:uid="{00000000-0005-0000-0000-0000960B0000}"/>
    <cellStyle name="평_Sheet1_축산운영비(1219)_김제축산(365일)_시운전비내역(산청군)_시운전비내역(산청군)" xfId="2994" xr:uid="{00000000-0005-0000-0000-0000970B0000}"/>
    <cellStyle name="평_Sheet1_축산운영비(1219)_시운전비내역(산청군)" xfId="2995" xr:uid="{00000000-0005-0000-0000-0000980B0000}"/>
    <cellStyle name="평_Sheet1_축산운영비(1219)_시운전비내역(산청군)_시운전비내역(산청군)" xfId="2996" xr:uid="{00000000-0005-0000-0000-0000990B0000}"/>
    <cellStyle name="평_Sheet1_축산운영비(1219)_정읍분뇨축산" xfId="2997" xr:uid="{00000000-0005-0000-0000-00009A0B0000}"/>
    <cellStyle name="평_Sheet1_축산운영비(1219)_정읍분뇨축산(365일)" xfId="2998" xr:uid="{00000000-0005-0000-0000-00009B0B0000}"/>
    <cellStyle name="평_Sheet1_축산운영비(1219)_정읍분뇨축산(365일)_시운전비내역(산청군)" xfId="2999" xr:uid="{00000000-0005-0000-0000-00009C0B0000}"/>
    <cellStyle name="평_Sheet1_축산운영비(1219)_정읍분뇨축산(365일)_시운전비내역(산청군)_시운전비내역(산청군)" xfId="3000" xr:uid="{00000000-0005-0000-0000-00009D0B0000}"/>
    <cellStyle name="평_Sheet1_축산운영비(1219)_정읍분뇨축산_시운전비내역(산청군)" xfId="3001" xr:uid="{00000000-0005-0000-0000-00009E0B0000}"/>
    <cellStyle name="평_Sheet1_축산운영비(1219)_정읍분뇨축산_시운전비내역(산청군)_시운전비내역(산청군)" xfId="3002" xr:uid="{00000000-0005-0000-0000-00009F0B0000}"/>
    <cellStyle name="평_Sheet1_축산운영비(1219)_축산운영비(0117-2002년)" xfId="3003" xr:uid="{00000000-0005-0000-0000-0000A00B0000}"/>
    <cellStyle name="평_Sheet1_축산운영비(1219)_축산운영비(0117-2002년)_시운전비내역(산청군)" xfId="3004" xr:uid="{00000000-0005-0000-0000-0000A10B0000}"/>
    <cellStyle name="평_Sheet1_축산운영비(1219)_축산운영비(0117-2002년)_시운전비내역(산청군)_시운전비내역(산청군)" xfId="3005" xr:uid="{00000000-0005-0000-0000-0000A20B0000}"/>
    <cellStyle name="평_김제축산(365일)" xfId="3006" xr:uid="{00000000-0005-0000-0000-0000A30B0000}"/>
    <cellStyle name="평_김제축산(365일)_시운전비내역(산청군)" xfId="3007" xr:uid="{00000000-0005-0000-0000-0000A40B0000}"/>
    <cellStyle name="평_김제축산(365일)_시운전비내역(산청군)_시운전비내역(산청군)" xfId="3008" xr:uid="{00000000-0005-0000-0000-0000A50B0000}"/>
    <cellStyle name="평_붙임6" xfId="3009" xr:uid="{00000000-0005-0000-0000-0000A60B0000}"/>
    <cellStyle name="평_붙임6_1차 본협상자료(0830)" xfId="3010" xr:uid="{00000000-0005-0000-0000-0000A70B0000}"/>
    <cellStyle name="평_붙임6_1차 본협상자료(0830)_김제축산(365일)" xfId="3011" xr:uid="{00000000-0005-0000-0000-0000A80B0000}"/>
    <cellStyle name="평_붙임6_1차 본협상자료(0830)_김제축산(365일)_시운전비내역(산청군)" xfId="3012" xr:uid="{00000000-0005-0000-0000-0000A90B0000}"/>
    <cellStyle name="평_붙임6_1차 본협상자료(0830)_김제축산(365일)_시운전비내역(산청군)_시운전비내역(산청군)" xfId="3013" xr:uid="{00000000-0005-0000-0000-0000AA0B0000}"/>
    <cellStyle name="평_붙임6_1차 본협상자료(0830)_시운전비내역(산청군)" xfId="3014" xr:uid="{00000000-0005-0000-0000-0000AB0B0000}"/>
    <cellStyle name="평_붙임6_1차 본협상자료(0830)_시운전비내역(산청군)_시운전비내역(산청군)" xfId="3015" xr:uid="{00000000-0005-0000-0000-0000AC0B0000}"/>
    <cellStyle name="평_붙임6_1차 본협상자료(0830)_정읍분뇨축산" xfId="3016" xr:uid="{00000000-0005-0000-0000-0000AD0B0000}"/>
    <cellStyle name="평_붙임6_1차 본협상자료(0830)_정읍분뇨축산(365일)" xfId="3017" xr:uid="{00000000-0005-0000-0000-0000AE0B0000}"/>
    <cellStyle name="평_붙임6_1차 본협상자료(0830)_정읍분뇨축산(365일)_시운전비내역(산청군)" xfId="3018" xr:uid="{00000000-0005-0000-0000-0000AF0B0000}"/>
    <cellStyle name="평_붙임6_1차 본협상자료(0830)_정읍분뇨축산(365일)_시운전비내역(산청군)_시운전비내역(산청군)" xfId="3019" xr:uid="{00000000-0005-0000-0000-0000B00B0000}"/>
    <cellStyle name="평_붙임6_1차 본협상자료(0830)_정읍분뇨축산_시운전비내역(산청군)" xfId="3020" xr:uid="{00000000-0005-0000-0000-0000B10B0000}"/>
    <cellStyle name="평_붙임6_1차 본협상자료(0830)_정읍분뇨축산_시운전비내역(산청군)_시운전비내역(산청군)" xfId="3021" xr:uid="{00000000-0005-0000-0000-0000B20B0000}"/>
    <cellStyle name="평_붙임6_1차 본협상자료(0830)_축산운영비(0117-2002년)" xfId="3022" xr:uid="{00000000-0005-0000-0000-0000B30B0000}"/>
    <cellStyle name="평_붙임6_1차 본협상자료(0830)_축산운영비(0117-2002년)_시운전비내역(산청군)" xfId="3023" xr:uid="{00000000-0005-0000-0000-0000B40B0000}"/>
    <cellStyle name="평_붙임6_1차 본협상자료(0830)_축산운영비(0117-2002년)_시운전비내역(산청군)_시운전비내역(산청군)" xfId="3024" xr:uid="{00000000-0005-0000-0000-0000B50B0000}"/>
    <cellStyle name="평_붙임6_1차 본협상자료(0830)_축산운영비(1116)" xfId="3025" xr:uid="{00000000-0005-0000-0000-0000B60B0000}"/>
    <cellStyle name="평_붙임6_1차 본협상자료(0830)_축산운영비(1116)_김제축산(365일)" xfId="3026" xr:uid="{00000000-0005-0000-0000-0000B70B0000}"/>
    <cellStyle name="평_붙임6_1차 본협상자료(0830)_축산운영비(1116)_김제축산(365일)_시운전비내역(산청군)" xfId="3027" xr:uid="{00000000-0005-0000-0000-0000B80B0000}"/>
    <cellStyle name="평_붙임6_1차 본협상자료(0830)_축산운영비(1116)_김제축산(365일)_시운전비내역(산청군)_시운전비내역(산청군)" xfId="3028" xr:uid="{00000000-0005-0000-0000-0000B90B0000}"/>
    <cellStyle name="평_붙임6_1차 본협상자료(0830)_축산운영비(1116)_시운전비내역(산청군)" xfId="3029" xr:uid="{00000000-0005-0000-0000-0000BA0B0000}"/>
    <cellStyle name="평_붙임6_1차 본협상자료(0830)_축산운영비(1116)_시운전비내역(산청군)_시운전비내역(산청군)" xfId="3030" xr:uid="{00000000-0005-0000-0000-0000BB0B0000}"/>
    <cellStyle name="평_붙임6_1차 본협상자료(0830)_축산운영비(1116)_정읍분뇨축산" xfId="3031" xr:uid="{00000000-0005-0000-0000-0000BC0B0000}"/>
    <cellStyle name="평_붙임6_1차 본협상자료(0830)_축산운영비(1116)_정읍분뇨축산(365일)" xfId="3032" xr:uid="{00000000-0005-0000-0000-0000BD0B0000}"/>
    <cellStyle name="평_붙임6_1차 본협상자료(0830)_축산운영비(1116)_정읍분뇨축산(365일)_시운전비내역(산청군)" xfId="3033" xr:uid="{00000000-0005-0000-0000-0000BE0B0000}"/>
    <cellStyle name="평_붙임6_1차 본협상자료(0830)_축산운영비(1116)_정읍분뇨축산(365일)_시운전비내역(산청군)_시운전비내역(산청군)" xfId="3034" xr:uid="{00000000-0005-0000-0000-0000BF0B0000}"/>
    <cellStyle name="평_붙임6_1차 본협상자료(0830)_축산운영비(1116)_정읍분뇨축산_시운전비내역(산청군)" xfId="3035" xr:uid="{00000000-0005-0000-0000-0000C00B0000}"/>
    <cellStyle name="평_붙임6_1차 본협상자료(0830)_축산운영비(1116)_정읍분뇨축산_시운전비내역(산청군)_시운전비내역(산청군)" xfId="3036" xr:uid="{00000000-0005-0000-0000-0000C10B0000}"/>
    <cellStyle name="평_붙임6_1차 본협상자료(0830)_축산운영비(1116)_축산운영비(0117-2002년)" xfId="3037" xr:uid="{00000000-0005-0000-0000-0000C20B0000}"/>
    <cellStyle name="평_붙임6_1차 본협상자료(0830)_축산운영비(1116)_축산운영비(0117-2002년)_시운전비내역(산청군)" xfId="3038" xr:uid="{00000000-0005-0000-0000-0000C30B0000}"/>
    <cellStyle name="평_붙임6_1차 본협상자료(0830)_축산운영비(1116)_축산운영비(0117-2002년)_시운전비내역(산청군)_시운전비내역(산청군)" xfId="3039" xr:uid="{00000000-0005-0000-0000-0000C40B0000}"/>
    <cellStyle name="평_붙임6_1차 본협상자료(0830)_축산운영비(1219)" xfId="3040" xr:uid="{00000000-0005-0000-0000-0000C50B0000}"/>
    <cellStyle name="평_붙임6_1차 본협상자료(0830)_축산운영비(1219)_김제축산(365일)" xfId="3041" xr:uid="{00000000-0005-0000-0000-0000C60B0000}"/>
    <cellStyle name="평_붙임6_1차 본협상자료(0830)_축산운영비(1219)_김제축산(365일)_시운전비내역(산청군)" xfId="3042" xr:uid="{00000000-0005-0000-0000-0000C70B0000}"/>
    <cellStyle name="평_붙임6_1차 본협상자료(0830)_축산운영비(1219)_김제축산(365일)_시운전비내역(산청군)_시운전비내역(산청군)" xfId="3043" xr:uid="{00000000-0005-0000-0000-0000C80B0000}"/>
    <cellStyle name="평_붙임6_1차 본협상자료(0830)_축산운영비(1219)_시운전비내역(산청군)" xfId="3044" xr:uid="{00000000-0005-0000-0000-0000C90B0000}"/>
    <cellStyle name="평_붙임6_1차 본협상자료(0830)_축산운영비(1219)_시운전비내역(산청군)_시운전비내역(산청군)" xfId="3045" xr:uid="{00000000-0005-0000-0000-0000CA0B0000}"/>
    <cellStyle name="평_붙임6_1차 본협상자료(0830)_축산운영비(1219)_정읍분뇨축산" xfId="3046" xr:uid="{00000000-0005-0000-0000-0000CB0B0000}"/>
    <cellStyle name="평_붙임6_1차 본협상자료(0830)_축산운영비(1219)_정읍분뇨축산(365일)" xfId="3047" xr:uid="{00000000-0005-0000-0000-0000CC0B0000}"/>
    <cellStyle name="평_붙임6_1차 본협상자료(0830)_축산운영비(1219)_정읍분뇨축산(365일)_시운전비내역(산청군)" xfId="3048" xr:uid="{00000000-0005-0000-0000-0000CD0B0000}"/>
    <cellStyle name="평_붙임6_1차 본협상자료(0830)_축산운영비(1219)_정읍분뇨축산(365일)_시운전비내역(산청군)_시운전비내역(산청군)" xfId="3049" xr:uid="{00000000-0005-0000-0000-0000CE0B0000}"/>
    <cellStyle name="평_붙임6_1차 본협상자료(0830)_축산운영비(1219)_정읍분뇨축산_시운전비내역(산청군)" xfId="3050" xr:uid="{00000000-0005-0000-0000-0000CF0B0000}"/>
    <cellStyle name="평_붙임6_1차 본협상자료(0830)_축산운영비(1219)_정읍분뇨축산_시운전비내역(산청군)_시운전비내역(산청군)" xfId="3051" xr:uid="{00000000-0005-0000-0000-0000D00B0000}"/>
    <cellStyle name="평_붙임6_1차 본협상자료(0830)_축산운영비(1219)_축산운영비(0117-2002년)" xfId="3052" xr:uid="{00000000-0005-0000-0000-0000D10B0000}"/>
    <cellStyle name="평_붙임6_1차 본협상자료(0830)_축산운영비(1219)_축산운영비(0117-2002년)_시운전비내역(산청군)" xfId="3053" xr:uid="{00000000-0005-0000-0000-0000D20B0000}"/>
    <cellStyle name="평_붙임6_1차 본협상자료(0830)_축산운영비(1219)_축산운영비(0117-2002년)_시운전비내역(산청군)_시운전비내역(산청군)" xfId="3054" xr:uid="{00000000-0005-0000-0000-0000D30B0000}"/>
    <cellStyle name="평_붙임6_김제축산(365일)" xfId="3055" xr:uid="{00000000-0005-0000-0000-0000D40B0000}"/>
    <cellStyle name="평_붙임6_김제축산(365일)_시운전비내역(산청군)" xfId="3056" xr:uid="{00000000-0005-0000-0000-0000D50B0000}"/>
    <cellStyle name="평_붙임6_김제축산(365일)_시운전비내역(산청군)_시운전비내역(산청군)" xfId="3057" xr:uid="{00000000-0005-0000-0000-0000D60B0000}"/>
    <cellStyle name="평_붙임6_시운전비내역(산청군)" xfId="3058" xr:uid="{00000000-0005-0000-0000-0000D70B0000}"/>
    <cellStyle name="평_붙임6_시운전비내역(산청군)_시운전비내역(산청군)" xfId="3059" xr:uid="{00000000-0005-0000-0000-0000D80B0000}"/>
    <cellStyle name="평_붙임6_정읍분뇨축산" xfId="3060" xr:uid="{00000000-0005-0000-0000-0000D90B0000}"/>
    <cellStyle name="평_붙임6_정읍분뇨축산(365일)" xfId="3061" xr:uid="{00000000-0005-0000-0000-0000DA0B0000}"/>
    <cellStyle name="평_붙임6_정읍분뇨축산(365일)_시운전비내역(산청군)" xfId="3062" xr:uid="{00000000-0005-0000-0000-0000DB0B0000}"/>
    <cellStyle name="평_붙임6_정읍분뇨축산(365일)_시운전비내역(산청군)_시운전비내역(산청군)" xfId="3063" xr:uid="{00000000-0005-0000-0000-0000DC0B0000}"/>
    <cellStyle name="평_붙임6_정읍분뇨축산_시운전비내역(산청군)" xfId="3064" xr:uid="{00000000-0005-0000-0000-0000DD0B0000}"/>
    <cellStyle name="평_붙임6_정읍분뇨축산_시운전비내역(산청군)_시운전비내역(산청군)" xfId="3065" xr:uid="{00000000-0005-0000-0000-0000DE0B0000}"/>
    <cellStyle name="평_붙임6_축산운영비(0117-2002년)" xfId="3066" xr:uid="{00000000-0005-0000-0000-0000DF0B0000}"/>
    <cellStyle name="평_붙임6_축산운영비(0117-2002년)_시운전비내역(산청군)" xfId="3067" xr:uid="{00000000-0005-0000-0000-0000E00B0000}"/>
    <cellStyle name="평_붙임6_축산운영비(0117-2002년)_시운전비내역(산청군)_시운전비내역(산청군)" xfId="3068" xr:uid="{00000000-0005-0000-0000-0000E10B0000}"/>
    <cellStyle name="평_붙임6_축산운영비(1116)" xfId="3069" xr:uid="{00000000-0005-0000-0000-0000E20B0000}"/>
    <cellStyle name="평_붙임6_축산운영비(1116)_김제축산(365일)" xfId="3070" xr:uid="{00000000-0005-0000-0000-0000E30B0000}"/>
    <cellStyle name="평_붙임6_축산운영비(1116)_김제축산(365일)_시운전비내역(산청군)" xfId="3071" xr:uid="{00000000-0005-0000-0000-0000E40B0000}"/>
    <cellStyle name="평_붙임6_축산운영비(1116)_김제축산(365일)_시운전비내역(산청군)_시운전비내역(산청군)" xfId="3072" xr:uid="{00000000-0005-0000-0000-0000E50B0000}"/>
    <cellStyle name="평_붙임6_축산운영비(1116)_시운전비내역(산청군)" xfId="3073" xr:uid="{00000000-0005-0000-0000-0000E60B0000}"/>
    <cellStyle name="평_붙임6_축산운영비(1116)_시운전비내역(산청군)_시운전비내역(산청군)" xfId="3074" xr:uid="{00000000-0005-0000-0000-0000E70B0000}"/>
    <cellStyle name="평_붙임6_축산운영비(1116)_정읍분뇨축산" xfId="3075" xr:uid="{00000000-0005-0000-0000-0000E80B0000}"/>
    <cellStyle name="평_붙임6_축산운영비(1116)_정읍분뇨축산(365일)" xfId="3076" xr:uid="{00000000-0005-0000-0000-0000E90B0000}"/>
    <cellStyle name="평_붙임6_축산운영비(1116)_정읍분뇨축산(365일)_시운전비내역(산청군)" xfId="3077" xr:uid="{00000000-0005-0000-0000-0000EA0B0000}"/>
    <cellStyle name="평_붙임6_축산운영비(1116)_정읍분뇨축산(365일)_시운전비내역(산청군)_시운전비내역(산청군)" xfId="3078" xr:uid="{00000000-0005-0000-0000-0000EB0B0000}"/>
    <cellStyle name="평_붙임6_축산운영비(1116)_정읍분뇨축산_시운전비내역(산청군)" xfId="3079" xr:uid="{00000000-0005-0000-0000-0000EC0B0000}"/>
    <cellStyle name="평_붙임6_축산운영비(1116)_정읍분뇨축산_시운전비내역(산청군)_시운전비내역(산청군)" xfId="3080" xr:uid="{00000000-0005-0000-0000-0000ED0B0000}"/>
    <cellStyle name="평_붙임6_축산운영비(1116)_축산운영비(0117-2002년)" xfId="3081" xr:uid="{00000000-0005-0000-0000-0000EE0B0000}"/>
    <cellStyle name="평_붙임6_축산운영비(1116)_축산운영비(0117-2002년)_시운전비내역(산청군)" xfId="3082" xr:uid="{00000000-0005-0000-0000-0000EF0B0000}"/>
    <cellStyle name="평_붙임6_축산운영비(1116)_축산운영비(0117-2002년)_시운전비내역(산청군)_시운전비내역(산청군)" xfId="3083" xr:uid="{00000000-0005-0000-0000-0000F00B0000}"/>
    <cellStyle name="평_붙임6_축산운영비(1219)" xfId="3084" xr:uid="{00000000-0005-0000-0000-0000F10B0000}"/>
    <cellStyle name="평_붙임6_축산운영비(1219)_김제축산(365일)" xfId="3085" xr:uid="{00000000-0005-0000-0000-0000F20B0000}"/>
    <cellStyle name="평_붙임6_축산운영비(1219)_김제축산(365일)_시운전비내역(산청군)" xfId="3086" xr:uid="{00000000-0005-0000-0000-0000F30B0000}"/>
    <cellStyle name="평_붙임6_축산운영비(1219)_김제축산(365일)_시운전비내역(산청군)_시운전비내역(산청군)" xfId="3087" xr:uid="{00000000-0005-0000-0000-0000F40B0000}"/>
    <cellStyle name="평_붙임6_축산운영비(1219)_시운전비내역(산청군)" xfId="3088" xr:uid="{00000000-0005-0000-0000-0000F50B0000}"/>
    <cellStyle name="평_붙임6_축산운영비(1219)_시운전비내역(산청군)_시운전비내역(산청군)" xfId="3089" xr:uid="{00000000-0005-0000-0000-0000F60B0000}"/>
    <cellStyle name="평_붙임6_축산운영비(1219)_정읍분뇨축산" xfId="3090" xr:uid="{00000000-0005-0000-0000-0000F70B0000}"/>
    <cellStyle name="평_붙임6_축산운영비(1219)_정읍분뇨축산(365일)" xfId="3091" xr:uid="{00000000-0005-0000-0000-0000F80B0000}"/>
    <cellStyle name="평_붙임6_축산운영비(1219)_정읍분뇨축산(365일)_시운전비내역(산청군)" xfId="3092" xr:uid="{00000000-0005-0000-0000-0000F90B0000}"/>
    <cellStyle name="평_붙임6_축산운영비(1219)_정읍분뇨축산(365일)_시운전비내역(산청군)_시운전비내역(산청군)" xfId="3093" xr:uid="{00000000-0005-0000-0000-0000FA0B0000}"/>
    <cellStyle name="평_붙임6_축산운영비(1219)_정읍분뇨축산_시운전비내역(산청군)" xfId="3094" xr:uid="{00000000-0005-0000-0000-0000FB0B0000}"/>
    <cellStyle name="평_붙임6_축산운영비(1219)_정읍분뇨축산_시운전비내역(산청군)_시운전비내역(산청군)" xfId="3095" xr:uid="{00000000-0005-0000-0000-0000FC0B0000}"/>
    <cellStyle name="평_붙임6_축산운영비(1219)_축산운영비(0117-2002년)" xfId="3096" xr:uid="{00000000-0005-0000-0000-0000FD0B0000}"/>
    <cellStyle name="평_붙임6_축산운영비(1219)_축산운영비(0117-2002년)_시운전비내역(산청군)" xfId="3097" xr:uid="{00000000-0005-0000-0000-0000FE0B0000}"/>
    <cellStyle name="평_붙임6_축산운영비(1219)_축산운영비(0117-2002년)_시운전비내역(산청군)_시운전비내역(산청군)" xfId="3098" xr:uid="{00000000-0005-0000-0000-0000FF0B0000}"/>
    <cellStyle name="평_시운전비내역(산청군)" xfId="3099" xr:uid="{00000000-0005-0000-0000-0000000C0000}"/>
    <cellStyle name="평_시운전비내역(산청군)_시운전비내역(산청군)" xfId="3100" xr:uid="{00000000-0005-0000-0000-0000010C0000}"/>
    <cellStyle name="평_정읍분뇨축산" xfId="3101" xr:uid="{00000000-0005-0000-0000-0000020C0000}"/>
    <cellStyle name="평_정읍분뇨축산(365일)" xfId="3102" xr:uid="{00000000-0005-0000-0000-0000030C0000}"/>
    <cellStyle name="평_정읍분뇨축산(365일)_시운전비내역(산청군)" xfId="3103" xr:uid="{00000000-0005-0000-0000-0000040C0000}"/>
    <cellStyle name="평_정읍분뇨축산(365일)_시운전비내역(산청군)_시운전비내역(산청군)" xfId="3104" xr:uid="{00000000-0005-0000-0000-0000050C0000}"/>
    <cellStyle name="평_정읍분뇨축산_시운전비내역(산청군)" xfId="3105" xr:uid="{00000000-0005-0000-0000-0000060C0000}"/>
    <cellStyle name="평_정읍분뇨축산_시운전비내역(산청군)_시운전비내역(산청군)" xfId="3106" xr:uid="{00000000-0005-0000-0000-0000070C0000}"/>
    <cellStyle name="평_축산운영비(0117-2002년)" xfId="3107" xr:uid="{00000000-0005-0000-0000-0000080C0000}"/>
    <cellStyle name="평_축산운영비(0117-2002년)_시운전비내역(산청군)" xfId="3108" xr:uid="{00000000-0005-0000-0000-0000090C0000}"/>
    <cellStyle name="평_축산운영비(0117-2002년)_시운전비내역(산청군)_시운전비내역(산청군)" xfId="3109" xr:uid="{00000000-0005-0000-0000-00000A0C0000}"/>
    <cellStyle name="평_축산운영비(1116)" xfId="3110" xr:uid="{00000000-0005-0000-0000-00000B0C0000}"/>
    <cellStyle name="평_축산운영비(1116)_김제축산(365일)" xfId="3111" xr:uid="{00000000-0005-0000-0000-00000C0C0000}"/>
    <cellStyle name="평_축산운영비(1116)_김제축산(365일)_시운전비내역(산청군)" xfId="3112" xr:uid="{00000000-0005-0000-0000-00000D0C0000}"/>
    <cellStyle name="평_축산운영비(1116)_김제축산(365일)_시운전비내역(산청군)_시운전비내역(산청군)" xfId="3113" xr:uid="{00000000-0005-0000-0000-00000E0C0000}"/>
    <cellStyle name="평_축산운영비(1116)_시운전비내역(산청군)" xfId="3114" xr:uid="{00000000-0005-0000-0000-00000F0C0000}"/>
    <cellStyle name="평_축산운영비(1116)_시운전비내역(산청군)_시운전비내역(산청군)" xfId="3115" xr:uid="{00000000-0005-0000-0000-0000100C0000}"/>
    <cellStyle name="평_축산운영비(1116)_정읍분뇨축산" xfId="3116" xr:uid="{00000000-0005-0000-0000-0000110C0000}"/>
    <cellStyle name="평_축산운영비(1116)_정읍분뇨축산(365일)" xfId="3117" xr:uid="{00000000-0005-0000-0000-0000120C0000}"/>
    <cellStyle name="평_축산운영비(1116)_정읍분뇨축산(365일)_시운전비내역(산청군)" xfId="3118" xr:uid="{00000000-0005-0000-0000-0000130C0000}"/>
    <cellStyle name="평_축산운영비(1116)_정읍분뇨축산(365일)_시운전비내역(산청군)_시운전비내역(산청군)" xfId="3119" xr:uid="{00000000-0005-0000-0000-0000140C0000}"/>
    <cellStyle name="평_축산운영비(1116)_정읍분뇨축산_시운전비내역(산청군)" xfId="3120" xr:uid="{00000000-0005-0000-0000-0000150C0000}"/>
    <cellStyle name="평_축산운영비(1116)_정읍분뇨축산_시운전비내역(산청군)_시운전비내역(산청군)" xfId="3121" xr:uid="{00000000-0005-0000-0000-0000160C0000}"/>
    <cellStyle name="평_축산운영비(1116)_축산운영비(0117-2002년)" xfId="3122" xr:uid="{00000000-0005-0000-0000-0000170C0000}"/>
    <cellStyle name="평_축산운영비(1116)_축산운영비(0117-2002년)_시운전비내역(산청군)" xfId="3123" xr:uid="{00000000-0005-0000-0000-0000180C0000}"/>
    <cellStyle name="평_축산운영비(1116)_축산운영비(0117-2002년)_시운전비내역(산청군)_시운전비내역(산청군)" xfId="3124" xr:uid="{00000000-0005-0000-0000-0000190C0000}"/>
    <cellStyle name="평_축산운영비(1219)" xfId="3125" xr:uid="{00000000-0005-0000-0000-00001A0C0000}"/>
    <cellStyle name="평_축산운영비(1219)_김제축산(365일)" xfId="3126" xr:uid="{00000000-0005-0000-0000-00001B0C0000}"/>
    <cellStyle name="평_축산운영비(1219)_김제축산(365일)_시운전비내역(산청군)" xfId="3127" xr:uid="{00000000-0005-0000-0000-00001C0C0000}"/>
    <cellStyle name="평_축산운영비(1219)_김제축산(365일)_시운전비내역(산청군)_시운전비내역(산청군)" xfId="3128" xr:uid="{00000000-0005-0000-0000-00001D0C0000}"/>
    <cellStyle name="평_축산운영비(1219)_시운전비내역(산청군)" xfId="3129" xr:uid="{00000000-0005-0000-0000-00001E0C0000}"/>
    <cellStyle name="평_축산운영비(1219)_시운전비내역(산청군)_시운전비내역(산청군)" xfId="3130" xr:uid="{00000000-0005-0000-0000-00001F0C0000}"/>
    <cellStyle name="평_축산운영비(1219)_정읍분뇨축산" xfId="3131" xr:uid="{00000000-0005-0000-0000-0000200C0000}"/>
    <cellStyle name="평_축산운영비(1219)_정읍분뇨축산(365일)" xfId="3132" xr:uid="{00000000-0005-0000-0000-0000210C0000}"/>
    <cellStyle name="평_축산운영비(1219)_정읍분뇨축산(365일)_시운전비내역(산청군)" xfId="3133" xr:uid="{00000000-0005-0000-0000-0000220C0000}"/>
    <cellStyle name="평_축산운영비(1219)_정읍분뇨축산(365일)_시운전비내역(산청군)_시운전비내역(산청군)" xfId="3134" xr:uid="{00000000-0005-0000-0000-0000230C0000}"/>
    <cellStyle name="평_축산운영비(1219)_정읍분뇨축산_시운전비내역(산청군)" xfId="3135" xr:uid="{00000000-0005-0000-0000-0000240C0000}"/>
    <cellStyle name="평_축산운영비(1219)_정읍분뇨축산_시운전비내역(산청군)_시운전비내역(산청군)" xfId="3136" xr:uid="{00000000-0005-0000-0000-0000250C0000}"/>
    <cellStyle name="평_축산운영비(1219)_축산운영비(0117-2002년)" xfId="3137" xr:uid="{00000000-0005-0000-0000-0000260C0000}"/>
    <cellStyle name="평_축산운영비(1219)_축산운영비(0117-2002년)_시운전비내역(산청군)" xfId="3138" xr:uid="{00000000-0005-0000-0000-0000270C0000}"/>
    <cellStyle name="평_축산운영비(1219)_축산운영비(0117-2002년)_시운전비내역(산청군)_시운전비내역(산청군)" xfId="3139" xr:uid="{00000000-0005-0000-0000-0000280C0000}"/>
    <cellStyle name="표" xfId="311" xr:uid="{00000000-0005-0000-0000-0000290C0000}"/>
    <cellStyle name="표 2" xfId="312" xr:uid="{00000000-0005-0000-0000-00002A0C0000}"/>
    <cellStyle name="표준" xfId="0" builtinId="0"/>
    <cellStyle name="표준 2" xfId="6" xr:uid="{00000000-0005-0000-0000-00002C0C0000}"/>
    <cellStyle name="표준 2 2" xfId="35" xr:uid="{00000000-0005-0000-0000-00002D0C0000}"/>
    <cellStyle name="표준 2 3" xfId="83" xr:uid="{00000000-0005-0000-0000-00002E0C0000}"/>
    <cellStyle name="표준 2_(항만)실시설계_투입인력수산정(단위물량 가중치)_100810_수정" xfId="36" xr:uid="{00000000-0005-0000-0000-00002F0C0000}"/>
    <cellStyle name="표준 3" xfId="7" xr:uid="{00000000-0005-0000-0000-0000300C0000}"/>
    <cellStyle name="표준 3 2" xfId="37" xr:uid="{00000000-0005-0000-0000-0000310C0000}"/>
    <cellStyle name="표준 4" xfId="21" xr:uid="{00000000-0005-0000-0000-0000320C0000}"/>
    <cellStyle name="표준 5" xfId="31" xr:uid="{00000000-0005-0000-0000-0000330C0000}"/>
    <cellStyle name="표준 5 2" xfId="3144" xr:uid="{00000000-0005-0000-0000-0000340C0000}"/>
    <cellStyle name="표준 6" xfId="38" xr:uid="{00000000-0005-0000-0000-0000350C0000}"/>
    <cellStyle name="표준 7" xfId="81" xr:uid="{00000000-0005-0000-0000-0000360C0000}"/>
    <cellStyle name="표준 7 2" xfId="313" xr:uid="{00000000-0005-0000-0000-0000370C0000}"/>
    <cellStyle name="표준 7 2 2" xfId="359" xr:uid="{00000000-0005-0000-0000-0000380C0000}"/>
    <cellStyle name="표준 7 3" xfId="314" xr:uid="{00000000-0005-0000-0000-0000390C0000}"/>
    <cellStyle name="표준 7 3 2" xfId="360" xr:uid="{00000000-0005-0000-0000-00003A0C0000}"/>
    <cellStyle name="표준 7 4" xfId="315" xr:uid="{00000000-0005-0000-0000-00003B0C0000}"/>
    <cellStyle name="표준 7 5" xfId="361" xr:uid="{00000000-0005-0000-0000-00003C0C0000}"/>
    <cellStyle name="표준 8" xfId="84" xr:uid="{00000000-0005-0000-0000-00003D0C0000}"/>
    <cellStyle name="표준 8 2" xfId="362" xr:uid="{00000000-0005-0000-0000-00003E0C0000}"/>
    <cellStyle name="표준 9" xfId="365" xr:uid="{00000000-0005-0000-0000-00003F0C0000}"/>
    <cellStyle name="標準_Akia(F）-8" xfId="316" xr:uid="{00000000-0005-0000-0000-0000400C0000}"/>
    <cellStyle name="표준_감리용역설계내역서(고대지구)" xfId="8" xr:uid="{00000000-0005-0000-0000-0000410C0000}"/>
    <cellStyle name="표준_고대지구 감리비 검토서(최종안)" xfId="3142" xr:uid="{00000000-0005-0000-0000-0000420C0000}"/>
    <cellStyle name="표준_공제요율(2008년)" xfId="9" xr:uid="{00000000-0005-0000-0000-0000430C0000}"/>
    <cellStyle name="표준1" xfId="3140" xr:uid="{00000000-0005-0000-0000-0000440C0000}"/>
    <cellStyle name="하이퍼링크" xfId="20" builtinId="8"/>
    <cellStyle name="합산" xfId="317" xr:uid="{00000000-0005-0000-0000-0000460C0000}"/>
    <cellStyle name="화폐기호" xfId="318" xr:uid="{00000000-0005-0000-0000-0000470C0000}"/>
    <cellStyle name="화폐기호0" xfId="319" xr:uid="{00000000-0005-0000-0000-0000480C0000}"/>
  </cellStyles>
  <dxfs count="0"/>
  <tableStyles count="0" defaultTableStyle="TableStyleMedium9" defaultPivotStyle="PivotStyleLight16"/>
  <colors>
    <mruColors>
      <color rgb="FF0000CC"/>
      <color rgb="FFFFFFCC"/>
      <color rgb="FFFFE1E4"/>
      <color rgb="FFFAFFE1"/>
      <color rgb="FFFFDDDF"/>
      <color rgb="FFFFE7E7"/>
      <color rgb="FFFECE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0</xdr:row>
          <xdr:rowOff>76200</xdr:rowOff>
        </xdr:from>
        <xdr:to>
          <xdr:col>0</xdr:col>
          <xdr:colOff>66675</xdr:colOff>
          <xdr:row>0</xdr:row>
          <xdr:rowOff>95250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254869</xdr:colOff>
      <xdr:row>55</xdr:row>
      <xdr:rowOff>235744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2869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2247</xdr:colOff>
      <xdr:row>35</xdr:row>
      <xdr:rowOff>134937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13935" cy="6524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5</xdr:col>
      <xdr:colOff>758634</xdr:colOff>
      <xdr:row>70</xdr:row>
      <xdr:rowOff>166688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72250"/>
          <a:ext cx="4608322" cy="65166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149678</xdr:colOff>
      <xdr:row>1</xdr:row>
      <xdr:rowOff>122464</xdr:rowOff>
    </xdr:from>
    <xdr:to>
      <xdr:col>9</xdr:col>
      <xdr:colOff>163286</xdr:colOff>
      <xdr:row>56</xdr:row>
      <xdr:rowOff>29936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8" y="299357"/>
          <a:ext cx="6871608" cy="9636579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59</xdr:row>
      <xdr:rowOff>149679</xdr:rowOff>
    </xdr:from>
    <xdr:to>
      <xdr:col>9</xdr:col>
      <xdr:colOff>108857</xdr:colOff>
      <xdr:row>114</xdr:row>
      <xdr:rowOff>97972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71" y="10599965"/>
          <a:ext cx="6830786" cy="9677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171450</xdr:rowOff>
    </xdr:from>
    <xdr:to>
      <xdr:col>14</xdr:col>
      <xdr:colOff>200025</xdr:colOff>
      <xdr:row>41</xdr:row>
      <xdr:rowOff>47625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71450"/>
          <a:ext cx="6038850" cy="846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78510</xdr:colOff>
      <xdr:row>15</xdr:row>
      <xdr:rowOff>548798</xdr:rowOff>
    </xdr:from>
    <xdr:to>
      <xdr:col>42</xdr:col>
      <xdr:colOff>224301</xdr:colOff>
      <xdr:row>25</xdr:row>
      <xdr:rowOff>67235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69" y="4818239"/>
          <a:ext cx="5020350" cy="2532820"/>
        </a:xfrm>
        <a:prstGeom prst="rect">
          <a:avLst/>
        </a:prstGeom>
      </xdr:spPr>
    </xdr:pic>
    <xdr:clientData/>
  </xdr:twoCellAnchor>
  <xdr:twoCellAnchor editAs="oneCell">
    <xdr:from>
      <xdr:col>29</xdr:col>
      <xdr:colOff>78442</xdr:colOff>
      <xdr:row>0</xdr:row>
      <xdr:rowOff>43349</xdr:rowOff>
    </xdr:from>
    <xdr:to>
      <xdr:col>42</xdr:col>
      <xdr:colOff>205629</xdr:colOff>
      <xdr:row>15</xdr:row>
      <xdr:rowOff>379319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1" y="43349"/>
          <a:ext cx="5001746" cy="4605411"/>
        </a:xfrm>
        <a:prstGeom prst="rect">
          <a:avLst/>
        </a:prstGeom>
      </xdr:spPr>
    </xdr:pic>
    <xdr:clientData/>
  </xdr:twoCellAnchor>
  <xdr:twoCellAnchor editAs="oneCell">
    <xdr:from>
      <xdr:col>29</xdr:col>
      <xdr:colOff>89648</xdr:colOff>
      <xdr:row>25</xdr:row>
      <xdr:rowOff>222904</xdr:rowOff>
    </xdr:from>
    <xdr:to>
      <xdr:col>42</xdr:col>
      <xdr:colOff>224117</xdr:colOff>
      <xdr:row>53</xdr:row>
      <xdr:rowOff>156883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0707" y="7506728"/>
          <a:ext cx="5009028" cy="708333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102</xdr:row>
      <xdr:rowOff>0</xdr:rowOff>
    </xdr:from>
    <xdr:to>
      <xdr:col>1</xdr:col>
      <xdr:colOff>123825</xdr:colOff>
      <xdr:row>102</xdr:row>
      <xdr:rowOff>123825</xdr:rowOff>
    </xdr:to>
    <xdr:pic>
      <xdr:nvPicPr>
        <xdr:cNvPr id="11304" name="Picture 1" descr="http://www.efc.co.kr/efc/hc/guide/img/icon_orange.gif">
          <a:extLst>
            <a:ext uri="{FF2B5EF4-FFF2-40B4-BE49-F238E27FC236}">
              <a16:creationId xmlns:a16="http://schemas.microsoft.com/office/drawing/2014/main" id="{00000000-0008-0000-0F00-000028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78879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323850</xdr:colOff>
      <xdr:row>223</xdr:row>
      <xdr:rowOff>28575</xdr:rowOff>
    </xdr:to>
    <xdr:pic>
      <xdr:nvPicPr>
        <xdr:cNvPr id="2" name="그림 1" descr="http://www.efc.co.kr/efc/hc/guide/img/so06.gif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43850" cy="403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171451</xdr:rowOff>
    </xdr:from>
    <xdr:to>
      <xdr:col>8</xdr:col>
      <xdr:colOff>276225</xdr:colOff>
      <xdr:row>44</xdr:row>
      <xdr:rowOff>66675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171451"/>
          <a:ext cx="5076825" cy="7858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pinet.co.kr/" TargetMode="External"/><Relationship Id="rId2" Type="http://schemas.openxmlformats.org/officeDocument/2006/relationships/hyperlink" Target="http://www.cak.or.kr/board/boardList.do?boardId=spend_wage&amp;menuId=61" TargetMode="External"/><Relationship Id="rId1" Type="http://schemas.openxmlformats.org/officeDocument/2006/relationships/hyperlink" Target="http://www.spiic.or.kr/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efc.co.kr/efc/hc/test.jsp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B1:Q20"/>
  <sheetViews>
    <sheetView view="pageBreakPreview" zoomScaleNormal="85" zoomScaleSheetLayoutView="100" workbookViewId="0">
      <selection activeCell="R10" sqref="R10"/>
    </sheetView>
  </sheetViews>
  <sheetFormatPr defaultColWidth="8.88671875" defaultRowHeight="27" customHeight="1"/>
  <cols>
    <col min="1" max="1" width="1.109375" style="54" customWidth="1"/>
    <col min="2" max="2" width="3.21875" style="54" customWidth="1"/>
    <col min="3" max="3" width="3" style="54" customWidth="1"/>
    <col min="4" max="4" width="20.44140625" style="54" customWidth="1"/>
    <col min="5" max="5" width="21" style="54" customWidth="1"/>
    <col min="6" max="6" width="4.77734375" style="55" customWidth="1"/>
    <col min="7" max="7" width="3.88671875" style="55" bestFit="1" customWidth="1"/>
    <col min="8" max="8" width="3.33203125" style="55" customWidth="1"/>
    <col min="9" max="9" width="16.21875" style="55" customWidth="1"/>
    <col min="10" max="10" width="3.21875" style="54" customWidth="1"/>
    <col min="11" max="11" width="17.6640625" style="54" customWidth="1"/>
    <col min="12" max="12" width="4.33203125" style="54" customWidth="1"/>
    <col min="13" max="13" width="4.5546875" style="54" customWidth="1"/>
    <col min="14" max="14" width="3.21875" style="54" customWidth="1"/>
    <col min="15" max="15" width="8.6640625" style="54" customWidth="1"/>
    <col min="16" max="16" width="5.5546875" style="54" customWidth="1"/>
    <col min="17" max="17" width="17.77734375" style="54" bestFit="1" customWidth="1"/>
    <col min="18" max="18" width="16.109375" style="54" bestFit="1" customWidth="1"/>
    <col min="19" max="16384" width="8.88671875" style="54"/>
  </cols>
  <sheetData>
    <row r="1" spans="2:16" ht="8.25" customHeight="1" thickBot="1"/>
    <row r="2" spans="2:16" s="42" customFormat="1" ht="39.75" customHeight="1">
      <c r="B2" s="758"/>
      <c r="C2" s="759"/>
      <c r="D2" s="759"/>
      <c r="E2" s="759"/>
      <c r="F2" s="759"/>
      <c r="G2" s="759"/>
      <c r="H2" s="759"/>
      <c r="I2" s="759"/>
      <c r="J2" s="759"/>
      <c r="K2" s="786"/>
      <c r="L2" s="786"/>
      <c r="M2" s="787"/>
      <c r="O2" s="282" t="s">
        <v>151</v>
      </c>
    </row>
    <row r="3" spans="2:16" s="42" customFormat="1" ht="24" customHeight="1">
      <c r="B3" s="760"/>
      <c r="C3" s="761" t="s">
        <v>73</v>
      </c>
      <c r="D3" s="762" t="s">
        <v>645</v>
      </c>
      <c r="E3" s="761" t="s">
        <v>73</v>
      </c>
      <c r="F3" s="761" t="s">
        <v>73</v>
      </c>
      <c r="G3" s="761"/>
      <c r="H3" s="761"/>
      <c r="I3" s="761" t="s">
        <v>73</v>
      </c>
      <c r="J3" s="761" t="s">
        <v>73</v>
      </c>
      <c r="K3" s="761"/>
      <c r="L3" s="761"/>
      <c r="M3" s="763" t="s">
        <v>73</v>
      </c>
      <c r="N3" s="43"/>
    </row>
    <row r="4" spans="2:16" s="42" customFormat="1" ht="33.75" customHeight="1">
      <c r="B4" s="760"/>
      <c r="C4" s="761"/>
      <c r="D4" s="761"/>
      <c r="E4" s="761"/>
      <c r="F4" s="761"/>
      <c r="G4" s="761"/>
      <c r="H4" s="761"/>
      <c r="I4" s="761"/>
      <c r="J4" s="761"/>
      <c r="K4" s="761"/>
      <c r="L4" s="761"/>
      <c r="M4" s="763"/>
      <c r="O4" s="61"/>
      <c r="P4" s="62"/>
    </row>
    <row r="5" spans="2:16" s="49" customFormat="1" ht="62.1" customHeight="1">
      <c r="B5" s="760"/>
      <c r="C5" s="788" t="s">
        <v>649</v>
      </c>
      <c r="D5" s="789"/>
      <c r="E5" s="789"/>
      <c r="F5" s="789"/>
      <c r="G5" s="789"/>
      <c r="H5" s="789"/>
      <c r="I5" s="789"/>
      <c r="J5" s="789"/>
      <c r="K5" s="789"/>
      <c r="L5" s="789"/>
      <c r="M5" s="764"/>
      <c r="N5" s="48"/>
      <c r="O5" s="76"/>
    </row>
    <row r="6" spans="2:16" s="49" customFormat="1" ht="23.45" customHeight="1">
      <c r="B6" s="760"/>
      <c r="C6" s="765"/>
      <c r="D6" s="765"/>
      <c r="E6" s="765"/>
      <c r="F6" s="765"/>
      <c r="G6" s="765"/>
      <c r="H6" s="765"/>
      <c r="I6" s="765"/>
      <c r="J6" s="765"/>
      <c r="K6" s="765"/>
      <c r="L6" s="765"/>
      <c r="M6" s="766"/>
      <c r="N6" s="48"/>
    </row>
    <row r="7" spans="2:16" s="49" customFormat="1" ht="23.45" customHeight="1">
      <c r="B7" s="760"/>
      <c r="C7" s="765"/>
      <c r="D7" s="765"/>
      <c r="E7" s="765"/>
      <c r="F7" s="765"/>
      <c r="G7" s="765"/>
      <c r="H7" s="765"/>
      <c r="I7" s="765"/>
      <c r="J7" s="765"/>
      <c r="K7" s="765"/>
      <c r="L7" s="765"/>
      <c r="M7" s="766"/>
      <c r="N7" s="48"/>
    </row>
    <row r="8" spans="2:16" s="49" customFormat="1" ht="23.45" customHeight="1">
      <c r="B8" s="760"/>
      <c r="C8" s="765"/>
      <c r="D8" s="765"/>
      <c r="E8" s="790"/>
      <c r="F8" s="790"/>
      <c r="G8" s="790"/>
      <c r="H8" s="790"/>
      <c r="I8" s="790"/>
      <c r="J8" s="790"/>
      <c r="K8" s="765"/>
      <c r="L8" s="765"/>
      <c r="M8" s="766"/>
      <c r="N8" s="48"/>
    </row>
    <row r="9" spans="2:16" s="49" customFormat="1" ht="23.45" customHeight="1">
      <c r="B9" s="760"/>
      <c r="C9" s="765"/>
      <c r="D9" s="765"/>
      <c r="E9" s="765"/>
      <c r="F9" s="765"/>
      <c r="G9" s="765"/>
      <c r="H9" s="765"/>
      <c r="I9" s="765"/>
      <c r="J9" s="765"/>
      <c r="K9" s="765"/>
      <c r="L9" s="765"/>
      <c r="M9" s="766"/>
    </row>
    <row r="10" spans="2:16" s="49" customFormat="1" ht="28.5" customHeight="1">
      <c r="B10" s="760"/>
      <c r="C10" s="765"/>
      <c r="D10" s="792" t="s">
        <v>507</v>
      </c>
      <c r="E10" s="792"/>
      <c r="F10" s="792"/>
      <c r="G10" s="792"/>
      <c r="H10" s="792"/>
      <c r="I10" s="792"/>
      <c r="J10" s="792"/>
      <c r="K10" s="792"/>
      <c r="L10" s="765"/>
      <c r="M10" s="766"/>
    </row>
    <row r="11" spans="2:16" s="49" customFormat="1" ht="28.5" customHeight="1">
      <c r="B11" s="760"/>
      <c r="C11" s="765"/>
      <c r="D11" s="765"/>
      <c r="E11" s="765"/>
      <c r="F11" s="768" t="s">
        <v>73</v>
      </c>
      <c r="G11" s="768"/>
      <c r="H11" s="768"/>
      <c r="I11" s="765"/>
      <c r="J11" s="765"/>
      <c r="K11" s="765"/>
      <c r="L11" s="765"/>
      <c r="M11" s="766"/>
    </row>
    <row r="12" spans="2:16" s="49" customFormat="1" ht="28.5" customHeight="1">
      <c r="B12" s="760"/>
      <c r="C12" s="765"/>
      <c r="D12" s="765"/>
      <c r="E12" s="765"/>
      <c r="F12" s="767"/>
      <c r="G12" s="767"/>
      <c r="H12" s="767"/>
      <c r="I12" s="765"/>
      <c r="J12" s="765"/>
      <c r="K12" s="765"/>
      <c r="L12" s="765"/>
      <c r="M12" s="766"/>
    </row>
    <row r="13" spans="2:16" s="49" customFormat="1" ht="28.5" customHeight="1">
      <c r="B13" s="760"/>
      <c r="C13" s="765"/>
      <c r="D13" s="769" t="s">
        <v>508</v>
      </c>
      <c r="E13" s="770">
        <f>설계예산서!H3</f>
        <v>4213000000</v>
      </c>
      <c r="F13" s="762" t="s">
        <v>510</v>
      </c>
      <c r="G13" s="771"/>
      <c r="H13" s="772" t="s">
        <v>700</v>
      </c>
      <c r="I13" s="773" t="s">
        <v>496</v>
      </c>
      <c r="J13" s="619" t="s">
        <v>509</v>
      </c>
      <c r="K13" s="774">
        <f>설계예산서!H17</f>
        <v>3830000000</v>
      </c>
      <c r="L13" s="775" t="s">
        <v>510</v>
      </c>
      <c r="M13" s="766"/>
    </row>
    <row r="14" spans="2:16" s="49" customFormat="1" ht="28.5" customHeight="1">
      <c r="B14" s="760"/>
      <c r="C14" s="765"/>
      <c r="D14" s="768"/>
      <c r="E14" s="768"/>
      <c r="F14" s="776" t="s">
        <v>73</v>
      </c>
      <c r="G14" s="619"/>
      <c r="H14" s="772" t="s">
        <v>700</v>
      </c>
      <c r="I14" s="777" t="s">
        <v>497</v>
      </c>
      <c r="J14" s="619" t="s">
        <v>509</v>
      </c>
      <c r="K14" s="774">
        <f>설계예산서!H18</f>
        <v>383000000</v>
      </c>
      <c r="L14" s="775" t="s">
        <v>510</v>
      </c>
      <c r="M14" s="766"/>
      <c r="N14" s="48"/>
      <c r="O14" s="50"/>
    </row>
    <row r="15" spans="2:16" s="49" customFormat="1" ht="28.5" customHeight="1">
      <c r="B15" s="760"/>
      <c r="C15" s="765"/>
      <c r="D15" s="768"/>
      <c r="E15" s="768"/>
      <c r="F15" s="776"/>
      <c r="G15" s="619"/>
      <c r="H15" s="778"/>
      <c r="I15" s="777"/>
      <c r="J15" s="619"/>
      <c r="K15" s="774"/>
      <c r="L15" s="775"/>
      <c r="M15" s="766"/>
      <c r="N15" s="48"/>
      <c r="O15" s="50"/>
    </row>
    <row r="16" spans="2:16" s="49" customFormat="1" ht="28.5" customHeight="1">
      <c r="B16" s="760"/>
      <c r="C16" s="765"/>
      <c r="D16" s="765"/>
      <c r="E16" s="791"/>
      <c r="F16" s="791"/>
      <c r="G16" s="791"/>
      <c r="H16" s="791"/>
      <c r="I16" s="791"/>
      <c r="J16" s="791"/>
      <c r="K16" s="775"/>
      <c r="L16" s="775"/>
      <c r="M16" s="766"/>
      <c r="O16" s="51"/>
    </row>
    <row r="17" spans="2:17" s="49" customFormat="1" ht="15" customHeight="1" thickBot="1">
      <c r="B17" s="779"/>
      <c r="C17" s="780"/>
      <c r="D17" s="780"/>
      <c r="E17" s="781"/>
      <c r="F17" s="781"/>
      <c r="G17" s="781"/>
      <c r="H17" s="781"/>
      <c r="I17" s="781"/>
      <c r="J17" s="781"/>
      <c r="K17" s="782"/>
      <c r="L17" s="782"/>
      <c r="M17" s="783"/>
      <c r="O17" s="53"/>
      <c r="P17" s="76"/>
    </row>
    <row r="18" spans="2:17" ht="12.75" customHeight="1">
      <c r="Q18" s="56"/>
    </row>
    <row r="19" spans="2:17" ht="27" customHeight="1">
      <c r="K19" s="451"/>
      <c r="N19" s="57"/>
      <c r="Q19" s="56"/>
    </row>
    <row r="20" spans="2:17" ht="27" customHeight="1">
      <c r="N20" s="77"/>
    </row>
  </sheetData>
  <mergeCells count="5">
    <mergeCell ref="K2:M2"/>
    <mergeCell ref="C5:L5"/>
    <mergeCell ref="E8:J8"/>
    <mergeCell ref="E16:J16"/>
    <mergeCell ref="D10:K10"/>
  </mergeCells>
  <phoneticPr fontId="32" type="noConversion"/>
  <printOptions horizontalCentered="1" verticalCentered="1" gridLinesSet="0"/>
  <pageMargins left="0.70866141732283472" right="0.70866141732283472" top="0.77" bottom="0.61" header="0.51181102362204722" footer="0.51181102362204722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4">
    <tabColor rgb="FFC00000"/>
  </sheetPr>
  <dimension ref="A1:L21"/>
  <sheetViews>
    <sheetView tabSelected="1" view="pageBreakPreview" zoomScale="85" zoomScaleNormal="85" zoomScaleSheetLayoutView="85" workbookViewId="0">
      <selection activeCell="Q14" sqref="Q14"/>
    </sheetView>
  </sheetViews>
  <sheetFormatPr defaultColWidth="8.88671875" defaultRowHeight="27" customHeight="1"/>
  <cols>
    <col min="1" max="1" width="4.33203125" style="54" customWidth="1"/>
    <col min="2" max="2" width="3.109375" style="54" customWidth="1"/>
    <col min="3" max="3" width="21.44140625" style="54" customWidth="1"/>
    <col min="4" max="4" width="27.6640625" style="55" customWidth="1"/>
    <col min="5" max="5" width="6.44140625" style="55" customWidth="1"/>
    <col min="6" max="6" width="7.44140625" style="54" customWidth="1"/>
    <col min="7" max="7" width="11.21875" style="54" customWidth="1"/>
    <col min="8" max="8" width="18.109375" style="54" customWidth="1"/>
    <col min="9" max="9" width="6.44140625" style="54" customWidth="1"/>
    <col min="10" max="10" width="2.44140625" style="54" customWidth="1"/>
    <col min="11" max="11" width="18.77734375" style="54" customWidth="1"/>
    <col min="12" max="12" width="18" style="54" bestFit="1" customWidth="1"/>
    <col min="13" max="16384" width="8.88671875" style="54"/>
  </cols>
  <sheetData>
    <row r="1" spans="1:12" s="42" customFormat="1" ht="24.95" customHeight="1" thickBot="1">
      <c r="A1" s="797" t="s">
        <v>35</v>
      </c>
      <c r="B1" s="798"/>
      <c r="C1" s="799"/>
      <c r="D1" s="40" t="s">
        <v>36</v>
      </c>
      <c r="E1" s="40" t="s">
        <v>16</v>
      </c>
      <c r="F1" s="40" t="s">
        <v>37</v>
      </c>
      <c r="G1" s="40" t="s">
        <v>38</v>
      </c>
      <c r="H1" s="40" t="s">
        <v>17</v>
      </c>
      <c r="I1" s="41" t="s">
        <v>18</v>
      </c>
    </row>
    <row r="2" spans="1:12" s="44" customFormat="1" ht="24.95" customHeight="1" thickTop="1">
      <c r="A2" s="621" t="str">
        <f>표지!C5</f>
        <v>고성 마차진·대진지구 연안정비사업 
건설사업관리용역</v>
      </c>
      <c r="B2" s="671"/>
      <c r="C2" s="672"/>
      <c r="D2" s="45"/>
      <c r="E2" s="147"/>
      <c r="F2" s="647"/>
      <c r="G2" s="647"/>
      <c r="H2" s="648"/>
      <c r="I2" s="649"/>
      <c r="J2" s="43"/>
      <c r="K2" s="318" t="s">
        <v>666</v>
      </c>
    </row>
    <row r="3" spans="1:12" s="42" customFormat="1" ht="24.75" customHeight="1">
      <c r="A3" s="800" t="s">
        <v>178</v>
      </c>
      <c r="B3" s="801"/>
      <c r="C3" s="802"/>
      <c r="D3" s="674"/>
      <c r="E3" s="45"/>
      <c r="F3" s="46"/>
      <c r="G3" s="46"/>
      <c r="H3" s="47">
        <f>SUM(H17,H18)</f>
        <v>4213000000</v>
      </c>
      <c r="I3" s="673"/>
      <c r="K3" s="111" t="s">
        <v>186</v>
      </c>
      <c r="L3" s="62"/>
    </row>
    <row r="4" spans="1:12" s="49" customFormat="1" ht="24.75" customHeight="1">
      <c r="A4" s="650" t="s">
        <v>39</v>
      </c>
      <c r="B4" s="793" t="s">
        <v>40</v>
      </c>
      <c r="C4" s="794"/>
      <c r="D4" s="675"/>
      <c r="E4" s="147" t="s">
        <v>431</v>
      </c>
      <c r="F4" s="651">
        <f>F5+F6</f>
        <v>152.79000000000002</v>
      </c>
      <c r="G4" s="648">
        <f>'건설사업관리기술자 배치'!V23</f>
        <v>8280800</v>
      </c>
      <c r="H4" s="652">
        <f>SUM(H5:H6)</f>
        <v>1265223432</v>
      </c>
      <c r="I4" s="649"/>
      <c r="J4" s="48"/>
      <c r="K4" s="110" t="s">
        <v>441</v>
      </c>
    </row>
    <row r="5" spans="1:12" s="49" customFormat="1" ht="24.75" customHeight="1">
      <c r="A5" s="805" t="s">
        <v>41</v>
      </c>
      <c r="B5" s="806"/>
      <c r="C5" s="620" t="s">
        <v>596</v>
      </c>
      <c r="D5" s="675"/>
      <c r="E5" s="147" t="s">
        <v>431</v>
      </c>
      <c r="F5" s="651">
        <f>산출근거!F5</f>
        <v>129.87</v>
      </c>
      <c r="G5" s="648">
        <f>G4</f>
        <v>8280800</v>
      </c>
      <c r="H5" s="652">
        <f>산출근거!R5</f>
        <v>1075427496</v>
      </c>
      <c r="I5" s="649"/>
      <c r="J5" s="48"/>
      <c r="K5" s="110" t="s">
        <v>442</v>
      </c>
    </row>
    <row r="6" spans="1:12" s="49" customFormat="1" ht="24.75" customHeight="1">
      <c r="A6" s="807" t="s">
        <v>42</v>
      </c>
      <c r="B6" s="808"/>
      <c r="C6" s="620" t="s">
        <v>597</v>
      </c>
      <c r="D6" s="675"/>
      <c r="E6" s="147" t="s">
        <v>431</v>
      </c>
      <c r="F6" s="651">
        <f>산출근거!F6</f>
        <v>22.92</v>
      </c>
      <c r="G6" s="648">
        <f>G4</f>
        <v>8280800</v>
      </c>
      <c r="H6" s="652">
        <f>산출근거!R6</f>
        <v>189795936</v>
      </c>
      <c r="I6" s="649"/>
      <c r="J6" s="48"/>
      <c r="K6" s="670" t="s">
        <v>665</v>
      </c>
    </row>
    <row r="7" spans="1:12" s="49" customFormat="1" ht="24.75" customHeight="1" thickBot="1">
      <c r="A7" s="650" t="s">
        <v>43</v>
      </c>
      <c r="B7" s="793" t="s">
        <v>44</v>
      </c>
      <c r="C7" s="794"/>
      <c r="D7" s="675" t="s">
        <v>518</v>
      </c>
      <c r="E7" s="147" t="s">
        <v>45</v>
      </c>
      <c r="F7" s="449">
        <f>산출근거!F10*100</f>
        <v>110.00000000000001</v>
      </c>
      <c r="G7" s="648" t="s">
        <v>19</v>
      </c>
      <c r="H7" s="652">
        <f>산출근거!R9</f>
        <v>1391745775</v>
      </c>
      <c r="I7" s="649"/>
      <c r="J7" s="48"/>
      <c r="K7" s="414"/>
      <c r="L7" s="76">
        <f>F7/100*H4</f>
        <v>1391745775.2</v>
      </c>
    </row>
    <row r="8" spans="1:12" s="49" customFormat="1" ht="24.75" customHeight="1" thickBot="1">
      <c r="A8" s="650" t="s">
        <v>46</v>
      </c>
      <c r="B8" s="793" t="s">
        <v>47</v>
      </c>
      <c r="C8" s="794"/>
      <c r="D8" s="676" t="s">
        <v>519</v>
      </c>
      <c r="E8" s="147" t="s">
        <v>45</v>
      </c>
      <c r="F8" s="450">
        <f>산출근거!K13*100</f>
        <v>20</v>
      </c>
      <c r="G8" s="648"/>
      <c r="H8" s="652">
        <f>산출근거!R12</f>
        <v>530580635.89608753</v>
      </c>
      <c r="I8" s="649"/>
      <c r="J8" s="48"/>
      <c r="K8" s="669">
        <v>-813205.10391249158</v>
      </c>
      <c r="L8" s="50"/>
    </row>
    <row r="9" spans="1:12" s="49" customFormat="1" ht="24.75" customHeight="1">
      <c r="A9" s="650" t="s">
        <v>49</v>
      </c>
      <c r="B9" s="793" t="s">
        <v>50</v>
      </c>
      <c r="C9" s="794"/>
      <c r="D9" s="677" t="s">
        <v>520</v>
      </c>
      <c r="E9" s="147"/>
      <c r="F9" s="648"/>
      <c r="G9" s="648"/>
      <c r="H9" s="652">
        <f>SUM(H10:H14)</f>
        <v>613508157</v>
      </c>
      <c r="I9" s="649"/>
      <c r="J9" s="48"/>
    </row>
    <row r="10" spans="1:12" s="49" customFormat="1" ht="24.75" customHeight="1">
      <c r="A10" s="653"/>
      <c r="B10" s="654" t="s">
        <v>41</v>
      </c>
      <c r="C10" s="148" t="s">
        <v>187</v>
      </c>
      <c r="D10" s="678" t="s">
        <v>598</v>
      </c>
      <c r="E10" s="147" t="s">
        <v>48</v>
      </c>
      <c r="F10" s="648">
        <v>1</v>
      </c>
      <c r="G10" s="648"/>
      <c r="H10" s="652">
        <f>산출근거!R18</f>
        <v>322628249</v>
      </c>
      <c r="I10" s="649"/>
    </row>
    <row r="11" spans="1:12" s="49" customFormat="1" ht="24.75" customHeight="1">
      <c r="A11" s="653"/>
      <c r="B11" s="654" t="s">
        <v>42</v>
      </c>
      <c r="C11" s="148" t="s">
        <v>188</v>
      </c>
      <c r="D11" s="678" t="s">
        <v>599</v>
      </c>
      <c r="E11" s="147" t="s">
        <v>48</v>
      </c>
      <c r="F11" s="648">
        <v>1</v>
      </c>
      <c r="G11" s="648"/>
      <c r="H11" s="652">
        <f>산출근거!R21</f>
        <v>18979594</v>
      </c>
      <c r="I11" s="649"/>
    </row>
    <row r="12" spans="1:12" s="49" customFormat="1" ht="24.75" customHeight="1">
      <c r="A12" s="653"/>
      <c r="B12" s="654" t="s">
        <v>51</v>
      </c>
      <c r="C12" s="148" t="s">
        <v>52</v>
      </c>
      <c r="D12" s="679" t="s">
        <v>605</v>
      </c>
      <c r="E12" s="147" t="s">
        <v>20</v>
      </c>
      <c r="F12" s="655">
        <f>'산정근거(입력변수)'!O24</f>
        <v>42</v>
      </c>
      <c r="G12" s="648">
        <f>산출근거!R28</f>
        <v>933378</v>
      </c>
      <c r="H12" s="652">
        <f>산출근거!R29</f>
        <v>39201876</v>
      </c>
      <c r="I12" s="656"/>
    </row>
    <row r="13" spans="1:12" s="49" customFormat="1" ht="24.75" customHeight="1">
      <c r="A13" s="653"/>
      <c r="B13" s="654" t="s">
        <v>53</v>
      </c>
      <c r="C13" s="148" t="s">
        <v>189</v>
      </c>
      <c r="D13" s="680" t="s">
        <v>664</v>
      </c>
      <c r="E13" s="147" t="s">
        <v>190</v>
      </c>
      <c r="F13" s="655">
        <f>F12</f>
        <v>42</v>
      </c>
      <c r="G13" s="648">
        <f>산출근거!R34+산출근거!I36</f>
        <v>5467939</v>
      </c>
      <c r="H13" s="652">
        <f>산출근거!R36</f>
        <v>229653438</v>
      </c>
      <c r="I13" s="656"/>
      <c r="K13" s="48"/>
    </row>
    <row r="14" spans="1:12" s="49" customFormat="1" ht="24.75" customHeight="1">
      <c r="A14" s="657"/>
      <c r="B14" s="654" t="s">
        <v>54</v>
      </c>
      <c r="C14" s="658" t="s">
        <v>55</v>
      </c>
      <c r="D14" s="681"/>
      <c r="E14" s="459" t="s">
        <v>21</v>
      </c>
      <c r="F14" s="659">
        <v>1</v>
      </c>
      <c r="G14" s="659"/>
      <c r="H14" s="652">
        <f>산출근거!R42</f>
        <v>3045000</v>
      </c>
      <c r="I14" s="660"/>
    </row>
    <row r="15" spans="1:12" s="49" customFormat="1" ht="24.75" customHeight="1">
      <c r="A15" s="661" t="s">
        <v>56</v>
      </c>
      <c r="B15" s="793" t="s">
        <v>57</v>
      </c>
      <c r="C15" s="794"/>
      <c r="D15" s="681"/>
      <c r="E15" s="459"/>
      <c r="F15" s="659"/>
      <c r="G15" s="659"/>
      <c r="H15" s="652">
        <f>SUM(H4,H7,H8,H9)</f>
        <v>3801057999.8960876</v>
      </c>
      <c r="I15" s="660"/>
      <c r="J15" s="48"/>
      <c r="K15" s="50"/>
    </row>
    <row r="16" spans="1:12" s="49" customFormat="1" ht="24.75" customHeight="1">
      <c r="A16" s="661" t="s">
        <v>58</v>
      </c>
      <c r="B16" s="803" t="s">
        <v>179</v>
      </c>
      <c r="C16" s="804"/>
      <c r="D16" s="682"/>
      <c r="E16" s="459" t="s">
        <v>21</v>
      </c>
      <c r="F16" s="659">
        <v>1</v>
      </c>
      <c r="G16" s="659"/>
      <c r="H16" s="652">
        <f>산출근거!R44</f>
        <v>28942000</v>
      </c>
      <c r="I16" s="52"/>
      <c r="K16" s="51"/>
    </row>
    <row r="17" spans="1:12" s="49" customFormat="1" ht="24.75" customHeight="1">
      <c r="A17" s="661" t="s">
        <v>22</v>
      </c>
      <c r="B17" s="793" t="s">
        <v>59</v>
      </c>
      <c r="C17" s="794"/>
      <c r="D17" s="681"/>
      <c r="E17" s="459"/>
      <c r="F17" s="662"/>
      <c r="G17" s="659"/>
      <c r="H17" s="652">
        <f>ROUND(SUM(H15:H16),0)</f>
        <v>3830000000</v>
      </c>
      <c r="I17" s="660"/>
      <c r="K17" s="51"/>
      <c r="L17" s="76"/>
    </row>
    <row r="18" spans="1:12" s="49" customFormat="1" ht="24.75" customHeight="1" thickBot="1">
      <c r="A18" s="663" t="s">
        <v>23</v>
      </c>
      <c r="B18" s="795" t="s">
        <v>60</v>
      </c>
      <c r="C18" s="796"/>
      <c r="D18" s="683"/>
      <c r="E18" s="664" t="s">
        <v>45</v>
      </c>
      <c r="F18" s="665">
        <v>10</v>
      </c>
      <c r="G18" s="666"/>
      <c r="H18" s="667">
        <f>ROUND(H17*0.1,0)</f>
        <v>383000000</v>
      </c>
      <c r="I18" s="668"/>
      <c r="K18" s="53"/>
      <c r="L18" s="76"/>
    </row>
    <row r="19" spans="1:12" ht="27" customHeight="1">
      <c r="K19" s="56"/>
    </row>
    <row r="20" spans="1:12" ht="27" customHeight="1">
      <c r="H20" s="57"/>
      <c r="K20" s="56"/>
    </row>
    <row r="21" spans="1:12" ht="27" customHeight="1">
      <c r="H21" s="613"/>
    </row>
  </sheetData>
  <dataConsolidate/>
  <mergeCells count="12">
    <mergeCell ref="B17:C17"/>
    <mergeCell ref="B18:C18"/>
    <mergeCell ref="A1:C1"/>
    <mergeCell ref="B4:C4"/>
    <mergeCell ref="B7:C7"/>
    <mergeCell ref="B8:C8"/>
    <mergeCell ref="B9:C9"/>
    <mergeCell ref="A3:C3"/>
    <mergeCell ref="B15:C15"/>
    <mergeCell ref="B16:C16"/>
    <mergeCell ref="A5:B5"/>
    <mergeCell ref="A6:B6"/>
  </mergeCells>
  <phoneticPr fontId="15" type="noConversion"/>
  <printOptions horizontalCentered="1" verticalCentered="1" gridLinesSet="0"/>
  <pageMargins left="0.70866141732283472" right="0.70866141732283472" top="0.94488188976377963" bottom="0.78740157480314965" header="0.51181102362204722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C00000"/>
  </sheetPr>
  <dimension ref="A1:AN59"/>
  <sheetViews>
    <sheetView view="pageBreakPreview" zoomScale="85" zoomScaleSheetLayoutView="85" workbookViewId="0">
      <selection activeCell="AB7" sqref="AB7:AC7"/>
    </sheetView>
  </sheetViews>
  <sheetFormatPr defaultColWidth="10.77734375" defaultRowHeight="20.100000000000001" customHeight="1"/>
  <cols>
    <col min="1" max="1" width="2.21875" style="21" customWidth="1"/>
    <col min="2" max="3" width="2.77734375" style="21" customWidth="1"/>
    <col min="4" max="4" width="21" style="21" customWidth="1"/>
    <col min="5" max="5" width="5.88671875" style="21" customWidth="1"/>
    <col min="6" max="11" width="4.77734375" style="21" customWidth="1"/>
    <col min="12" max="12" width="5.44140625" style="21" customWidth="1"/>
    <col min="13" max="13" width="5.5546875" style="21" customWidth="1"/>
    <col min="14" max="14" width="4.77734375" style="21" customWidth="1"/>
    <col min="15" max="15" width="6" style="21" customWidth="1"/>
    <col min="16" max="16" width="6.109375" style="21" customWidth="1"/>
    <col min="17" max="19" width="4.77734375" style="21" customWidth="1"/>
    <col min="20" max="20" width="6.33203125" style="21" customWidth="1"/>
    <col min="21" max="21" width="4.77734375" style="21" customWidth="1"/>
    <col min="22" max="22" width="2.5546875" style="21" customWidth="1"/>
    <col min="23" max="24" width="6.109375" style="21" customWidth="1"/>
    <col min="25" max="26" width="7.44140625" style="21" customWidth="1"/>
    <col min="27" max="27" width="8.44140625" style="21" bestFit="1" customWidth="1"/>
    <col min="28" max="29" width="6.109375" style="21" customWidth="1"/>
    <col min="30" max="31" width="5.88671875" style="21" customWidth="1"/>
    <col min="32" max="32" width="5.88671875" style="310" customWidth="1"/>
    <col min="33" max="33" width="6.77734375" style="310" customWidth="1"/>
    <col min="34" max="38" width="6.109375" style="309" customWidth="1"/>
    <col min="39" max="39" width="4.77734375" style="309" customWidth="1"/>
    <col min="40" max="40" width="4.77734375" style="310" customWidth="1"/>
    <col min="41" max="48" width="4.77734375" style="21" customWidth="1"/>
    <col min="49" max="16384" width="10.77734375" style="21"/>
  </cols>
  <sheetData>
    <row r="1" spans="1:40" ht="20.100000000000001" customHeight="1">
      <c r="A1" s="339" t="s">
        <v>483</v>
      </c>
      <c r="B1" s="5"/>
      <c r="W1" s="357" t="s">
        <v>667</v>
      </c>
      <c r="AC1" s="137"/>
    </row>
    <row r="2" spans="1:40" ht="9.9499999999999993" customHeight="1">
      <c r="A2" s="4"/>
      <c r="B2" s="5"/>
      <c r="K2" s="474"/>
      <c r="AC2" s="65"/>
    </row>
    <row r="3" spans="1:40" s="34" customFormat="1" ht="17.100000000000001" customHeight="1">
      <c r="B3" s="32" t="s">
        <v>27</v>
      </c>
      <c r="C3" s="33" t="s">
        <v>28</v>
      </c>
      <c r="K3" s="35"/>
      <c r="L3" s="33"/>
      <c r="M3" s="36"/>
      <c r="Q3" s="58" t="s">
        <v>11</v>
      </c>
      <c r="R3" s="839">
        <f>SUM(R5,R6,R7)</f>
        <v>1265223432</v>
      </c>
      <c r="S3" s="839"/>
      <c r="T3" s="839"/>
      <c r="U3" s="31" t="s">
        <v>8</v>
      </c>
      <c r="W3" s="9" t="s">
        <v>413</v>
      </c>
      <c r="AF3" s="35"/>
      <c r="AG3" s="317" t="s">
        <v>424</v>
      </c>
      <c r="AN3" s="35"/>
    </row>
    <row r="4" spans="1:40" s="34" customFormat="1" ht="17.100000000000001" customHeight="1">
      <c r="B4" s="32"/>
      <c r="C4" s="534" t="s">
        <v>575</v>
      </c>
      <c r="K4" s="35"/>
      <c r="L4" s="33"/>
      <c r="M4" s="36"/>
      <c r="Q4" s="533"/>
      <c r="R4" s="532"/>
      <c r="S4" s="532"/>
      <c r="T4" s="532"/>
      <c r="U4" s="31"/>
      <c r="W4" s="9"/>
      <c r="AF4" s="35"/>
      <c r="AG4" s="317"/>
      <c r="AN4" s="35"/>
    </row>
    <row r="5" spans="1:40" s="23" customFormat="1" ht="17.100000000000001" customHeight="1">
      <c r="D5" s="29" t="s">
        <v>594</v>
      </c>
      <c r="E5" s="26" t="s">
        <v>24</v>
      </c>
      <c r="F5" s="841">
        <f>'건설사업관리기술자 배치'!P37</f>
        <v>129.87</v>
      </c>
      <c r="G5" s="841"/>
      <c r="H5" s="841"/>
      <c r="I5" s="27" t="s">
        <v>9</v>
      </c>
      <c r="J5" s="845">
        <f>'건설사업관리기술자 배치'!V23</f>
        <v>8280800</v>
      </c>
      <c r="K5" s="845"/>
      <c r="L5" s="845"/>
      <c r="M5" s="845"/>
      <c r="Q5" s="58" t="s">
        <v>11</v>
      </c>
      <c r="R5" s="817">
        <f>ROUND(F5*J5,0)</f>
        <v>1075427496</v>
      </c>
      <c r="S5" s="817"/>
      <c r="T5" s="817"/>
      <c r="U5" s="23" t="s">
        <v>8</v>
      </c>
      <c r="W5" s="850" t="s">
        <v>437</v>
      </c>
      <c r="X5" s="850"/>
      <c r="Y5" s="850" t="s">
        <v>438</v>
      </c>
      <c r="Z5" s="850"/>
      <c r="AA5" s="311" t="s">
        <v>420</v>
      </c>
      <c r="AB5" s="885" t="s">
        <v>467</v>
      </c>
      <c r="AC5" s="885"/>
      <c r="AD5" s="826" t="s">
        <v>430</v>
      </c>
      <c r="AE5" s="875"/>
      <c r="AF5" s="875"/>
      <c r="AG5" s="827"/>
      <c r="AH5" s="277"/>
      <c r="AI5" s="277"/>
      <c r="AJ5" s="277"/>
      <c r="AK5" s="277"/>
      <c r="AL5" s="277"/>
      <c r="AM5" s="277"/>
    </row>
    <row r="6" spans="1:40" s="23" customFormat="1" ht="17.100000000000001" customHeight="1">
      <c r="D6" s="29" t="s">
        <v>595</v>
      </c>
      <c r="E6" s="26" t="s">
        <v>24</v>
      </c>
      <c r="F6" s="841">
        <f>'건설사업관리기술자 배치'!P38</f>
        <v>22.92</v>
      </c>
      <c r="G6" s="841"/>
      <c r="H6" s="841"/>
      <c r="I6" s="27" t="s">
        <v>9</v>
      </c>
      <c r="J6" s="845">
        <f>J5</f>
        <v>8280800</v>
      </c>
      <c r="K6" s="845"/>
      <c r="L6" s="845"/>
      <c r="M6" s="845"/>
      <c r="Q6" s="58" t="s">
        <v>11</v>
      </c>
      <c r="R6" s="817">
        <f>ROUND(F6*J6,0)</f>
        <v>189795936</v>
      </c>
      <c r="S6" s="817"/>
      <c r="T6" s="817"/>
      <c r="U6" s="23" t="s">
        <v>8</v>
      </c>
      <c r="W6" s="850" t="s">
        <v>435</v>
      </c>
      <c r="X6" s="850"/>
      <c r="Y6" s="850" t="s">
        <v>406</v>
      </c>
      <c r="Z6" s="850"/>
      <c r="AA6" s="311" t="s">
        <v>421</v>
      </c>
      <c r="AB6" s="886">
        <v>110</v>
      </c>
      <c r="AC6" s="886"/>
      <c r="AD6" s="876">
        <f>설계예산서!H3</f>
        <v>4213000000</v>
      </c>
      <c r="AE6" s="877"/>
      <c r="AF6" s="877"/>
      <c r="AG6" s="878"/>
      <c r="AH6" s="277"/>
      <c r="AI6" s="277"/>
      <c r="AJ6" s="277"/>
      <c r="AK6" s="277"/>
      <c r="AL6" s="277"/>
      <c r="AM6" s="277"/>
    </row>
    <row r="7" spans="1:40" s="277" customFormat="1" ht="17.100000000000001" customHeight="1">
      <c r="D7" s="29"/>
      <c r="E7" s="291"/>
      <c r="F7" s="841"/>
      <c r="G7" s="841"/>
      <c r="H7" s="841"/>
      <c r="I7" s="27"/>
      <c r="J7" s="845"/>
      <c r="K7" s="845"/>
      <c r="L7" s="845"/>
      <c r="M7" s="845"/>
      <c r="Q7" s="471"/>
      <c r="R7" s="817"/>
      <c r="S7" s="817"/>
      <c r="T7" s="817"/>
      <c r="W7" s="850" t="s">
        <v>436</v>
      </c>
      <c r="X7" s="850"/>
      <c r="Y7" s="850" t="s">
        <v>407</v>
      </c>
      <c r="Z7" s="850"/>
      <c r="AA7" s="311" t="s">
        <v>421</v>
      </c>
      <c r="AB7" s="886">
        <v>20</v>
      </c>
      <c r="AC7" s="886"/>
      <c r="AD7" s="826"/>
      <c r="AE7" s="875"/>
      <c r="AF7" s="875"/>
      <c r="AG7" s="827"/>
    </row>
    <row r="8" spans="1:40" s="31" customFormat="1" ht="17.100000000000001" customHeight="1">
      <c r="D8" s="37"/>
      <c r="F8" s="901" t="s">
        <v>471</v>
      </c>
      <c r="G8" s="902"/>
      <c r="H8" s="902"/>
      <c r="W8" s="850" t="s">
        <v>408</v>
      </c>
      <c r="X8" s="850"/>
      <c r="Y8" s="889">
        <v>0.3</v>
      </c>
      <c r="Z8" s="850"/>
      <c r="AA8" s="311" t="s">
        <v>421</v>
      </c>
      <c r="AB8" s="886">
        <v>30</v>
      </c>
      <c r="AC8" s="886"/>
      <c r="AD8" s="867" t="s">
        <v>515</v>
      </c>
      <c r="AE8" s="881"/>
      <c r="AF8" s="881"/>
      <c r="AG8" s="868"/>
      <c r="AH8" s="277"/>
    </row>
    <row r="9" spans="1:40" s="23" customFormat="1" ht="17.100000000000001" customHeight="1">
      <c r="B9" s="32" t="s">
        <v>29</v>
      </c>
      <c r="C9" s="33" t="s">
        <v>71</v>
      </c>
      <c r="Q9" s="58" t="s">
        <v>62</v>
      </c>
      <c r="R9" s="844">
        <f>R10</f>
        <v>1391745775</v>
      </c>
      <c r="S9" s="844"/>
      <c r="T9" s="844"/>
      <c r="U9" s="31" t="s">
        <v>8</v>
      </c>
      <c r="W9" s="850" t="s">
        <v>409</v>
      </c>
      <c r="X9" s="850"/>
      <c r="Y9" s="889">
        <v>0.1</v>
      </c>
      <c r="Z9" s="850"/>
      <c r="AA9" s="311" t="s">
        <v>421</v>
      </c>
      <c r="AB9" s="887">
        <v>10</v>
      </c>
      <c r="AC9" s="887"/>
      <c r="AD9" s="882"/>
      <c r="AE9" s="883"/>
      <c r="AF9" s="883"/>
      <c r="AG9" s="884"/>
      <c r="AH9" s="277"/>
      <c r="AI9" s="277"/>
      <c r="AJ9" s="277"/>
      <c r="AK9" s="277"/>
      <c r="AL9" s="277"/>
      <c r="AM9" s="277"/>
    </row>
    <row r="10" spans="1:40" s="23" customFormat="1" ht="17.100000000000001" customHeight="1">
      <c r="D10" s="39">
        <f>R3</f>
        <v>1265223432</v>
      </c>
      <c r="E10" s="22" t="s">
        <v>9</v>
      </c>
      <c r="F10" s="815">
        <f>AB6/100</f>
        <v>1.1000000000000001</v>
      </c>
      <c r="G10" s="815"/>
      <c r="Q10" s="26" t="s">
        <v>11</v>
      </c>
      <c r="R10" s="817">
        <f>ROUND(D10*F10,0)</f>
        <v>1391745775</v>
      </c>
      <c r="S10" s="817"/>
      <c r="T10" s="817"/>
      <c r="U10" s="23" t="s">
        <v>8</v>
      </c>
      <c r="W10" s="850" t="s">
        <v>410</v>
      </c>
      <c r="X10" s="850"/>
      <c r="Y10" s="850" t="s">
        <v>411</v>
      </c>
      <c r="Z10" s="850"/>
      <c r="AA10" s="311"/>
      <c r="AB10" s="888" t="s">
        <v>534</v>
      </c>
      <c r="AC10" s="888"/>
      <c r="AD10" s="826"/>
      <c r="AE10" s="875"/>
      <c r="AF10" s="875"/>
      <c r="AG10" s="827"/>
      <c r="AH10" s="277"/>
      <c r="AI10" s="277"/>
      <c r="AJ10" s="277"/>
      <c r="AK10" s="277"/>
      <c r="AL10" s="277"/>
      <c r="AM10" s="277"/>
    </row>
    <row r="11" spans="1:40" s="277" customFormat="1" ht="17.100000000000001" customHeight="1">
      <c r="Q11" s="455"/>
      <c r="R11" s="814"/>
      <c r="S11" s="814"/>
      <c r="T11" s="814"/>
      <c r="W11" s="826" t="s">
        <v>439</v>
      </c>
      <c r="X11" s="827"/>
      <c r="Y11" s="828" t="s">
        <v>426</v>
      </c>
      <c r="Z11" s="829"/>
      <c r="AA11" s="311" t="s">
        <v>429</v>
      </c>
      <c r="AB11" s="879">
        <f>'한국석유공사 유류가격(고성군)'!C30</f>
        <v>1733.62</v>
      </c>
      <c r="AC11" s="880"/>
      <c r="AD11" s="867" t="s">
        <v>710</v>
      </c>
      <c r="AE11" s="881"/>
      <c r="AF11" s="881"/>
      <c r="AG11" s="868"/>
      <c r="AH11" s="323" t="s">
        <v>600</v>
      </c>
    </row>
    <row r="12" spans="1:40" s="23" customFormat="1" ht="17.100000000000001" customHeight="1">
      <c r="B12" s="32" t="s">
        <v>30</v>
      </c>
      <c r="C12" s="33" t="s">
        <v>72</v>
      </c>
      <c r="Q12" s="58" t="s">
        <v>11</v>
      </c>
      <c r="R12" s="839">
        <f>R14</f>
        <v>530580635.89608753</v>
      </c>
      <c r="S12" s="839"/>
      <c r="T12" s="839"/>
      <c r="U12" s="31" t="s">
        <v>8</v>
      </c>
      <c r="W12" s="826" t="s">
        <v>425</v>
      </c>
      <c r="X12" s="827"/>
      <c r="Y12" s="828" t="s">
        <v>427</v>
      </c>
      <c r="Z12" s="829"/>
      <c r="AA12" s="311" t="s">
        <v>429</v>
      </c>
      <c r="AB12" s="879">
        <f>'한국석유공사 유류가격(고성군)'!B30</f>
        <v>1744.93</v>
      </c>
      <c r="AC12" s="880"/>
      <c r="AD12" s="882"/>
      <c r="AE12" s="883"/>
      <c r="AF12" s="883"/>
      <c r="AG12" s="884"/>
      <c r="AH12" s="277"/>
      <c r="AI12" s="277"/>
      <c r="AJ12" s="277"/>
      <c r="AK12" s="277"/>
      <c r="AL12" s="277"/>
      <c r="AM12" s="277"/>
    </row>
    <row r="13" spans="1:40" s="23" customFormat="1" ht="17.100000000000001" customHeight="1">
      <c r="D13" s="38">
        <f>R3</f>
        <v>1265223432</v>
      </c>
      <c r="E13" s="22" t="s">
        <v>31</v>
      </c>
      <c r="F13" s="842">
        <f>R9</f>
        <v>1391745775</v>
      </c>
      <c r="G13" s="842"/>
      <c r="H13" s="842"/>
      <c r="I13" s="842"/>
      <c r="J13" s="22" t="s">
        <v>9</v>
      </c>
      <c r="K13" s="815">
        <f>AB7/100</f>
        <v>0.2</v>
      </c>
      <c r="L13" s="815"/>
      <c r="Q13" s="26" t="s">
        <v>11</v>
      </c>
      <c r="R13" s="817">
        <f>ROUND((D13+F13)*K13,0)</f>
        <v>531393841</v>
      </c>
      <c r="S13" s="817"/>
      <c r="T13" s="817"/>
      <c r="U13" s="23" t="s">
        <v>8</v>
      </c>
      <c r="W13" s="826" t="s">
        <v>415</v>
      </c>
      <c r="X13" s="827"/>
      <c r="Y13" s="828" t="s">
        <v>416</v>
      </c>
      <c r="Z13" s="829"/>
      <c r="AA13" s="311" t="s">
        <v>432</v>
      </c>
      <c r="AB13" s="837">
        <v>172068</v>
      </c>
      <c r="AC13" s="838"/>
      <c r="AD13" s="826" t="s">
        <v>647</v>
      </c>
      <c r="AE13" s="875"/>
      <c r="AF13" s="875"/>
      <c r="AG13" s="827"/>
      <c r="AH13" s="323" t="s">
        <v>445</v>
      </c>
      <c r="AI13" s="277"/>
      <c r="AJ13" s="277"/>
      <c r="AK13" s="277"/>
      <c r="AL13" s="277"/>
      <c r="AM13" s="277"/>
    </row>
    <row r="14" spans="1:40" s="277" customFormat="1" ht="17.100000000000001" customHeight="1">
      <c r="D14" s="38"/>
      <c r="E14" s="402"/>
      <c r="F14" s="403"/>
      <c r="G14" s="403"/>
      <c r="H14" s="403"/>
      <c r="I14" s="403"/>
      <c r="J14" s="402"/>
      <c r="K14" s="404"/>
      <c r="L14" s="404"/>
      <c r="O14" s="277" t="s">
        <v>532</v>
      </c>
      <c r="Q14" s="455" t="s">
        <v>533</v>
      </c>
      <c r="R14" s="814">
        <f>R13+설계예산서!K8</f>
        <v>530580635.89608753</v>
      </c>
      <c r="S14" s="814"/>
      <c r="T14" s="814"/>
      <c r="U14" s="277" t="s">
        <v>536</v>
      </c>
      <c r="W14" s="826" t="s">
        <v>414</v>
      </c>
      <c r="X14" s="827"/>
      <c r="Y14" s="828" t="s">
        <v>433</v>
      </c>
      <c r="Z14" s="829"/>
      <c r="AA14" s="311" t="s">
        <v>417</v>
      </c>
      <c r="AB14" s="837"/>
      <c r="AC14" s="838"/>
      <c r="AD14" s="826"/>
      <c r="AE14" s="875"/>
      <c r="AF14" s="875"/>
      <c r="AG14" s="827"/>
    </row>
    <row r="15" spans="1:40" s="23" customFormat="1" ht="17.100000000000001" customHeight="1">
      <c r="W15" s="826" t="s">
        <v>418</v>
      </c>
      <c r="X15" s="827"/>
      <c r="Y15" s="828" t="s">
        <v>419</v>
      </c>
      <c r="Z15" s="829"/>
      <c r="AA15" s="58" t="s">
        <v>423</v>
      </c>
      <c r="AB15" s="848">
        <v>150</v>
      </c>
      <c r="AC15" s="849"/>
      <c r="AD15" s="823" t="s">
        <v>516</v>
      </c>
      <c r="AE15" s="824"/>
      <c r="AF15" s="824"/>
      <c r="AG15" s="825"/>
      <c r="AH15" s="277" t="s">
        <v>443</v>
      </c>
      <c r="AI15" s="277"/>
      <c r="AJ15" s="277"/>
      <c r="AK15" s="277"/>
      <c r="AL15" s="277"/>
      <c r="AM15" s="277"/>
    </row>
    <row r="16" spans="1:40" s="23" customFormat="1" ht="17.100000000000001" customHeight="1" thickBot="1">
      <c r="B16" s="32" t="s">
        <v>32</v>
      </c>
      <c r="C16" s="33" t="s">
        <v>33</v>
      </c>
      <c r="Q16" s="58" t="s">
        <v>11</v>
      </c>
      <c r="R16" s="839">
        <f>SUM(R18,R21,R29,R36,R42)</f>
        <v>613508157</v>
      </c>
      <c r="S16" s="839"/>
      <c r="T16" s="839"/>
      <c r="U16" s="31" t="s">
        <v>8</v>
      </c>
      <c r="W16" s="867" t="s">
        <v>440</v>
      </c>
      <c r="X16" s="868"/>
      <c r="Y16" s="865" t="s">
        <v>422</v>
      </c>
      <c r="Z16" s="866"/>
      <c r="AA16" s="384" t="s">
        <v>423</v>
      </c>
      <c r="AB16" s="846">
        <v>2500</v>
      </c>
      <c r="AC16" s="847"/>
      <c r="AD16" s="820" t="s">
        <v>517</v>
      </c>
      <c r="AE16" s="821"/>
      <c r="AF16" s="821"/>
      <c r="AG16" s="822"/>
      <c r="AH16" s="322" t="s">
        <v>444</v>
      </c>
      <c r="AI16" s="277"/>
      <c r="AJ16" s="324"/>
      <c r="AK16" s="277"/>
      <c r="AL16" s="277"/>
      <c r="AM16" s="277"/>
      <c r="AN16" s="291"/>
    </row>
    <row r="17" spans="2:40" s="23" customFormat="1" ht="17.100000000000001" customHeight="1">
      <c r="C17" s="314" t="str">
        <f>CONCATENATE("가) 현장주재비 : 상주건설사업관리기술인 직접인건비의"," ",AB8,"%")</f>
        <v>가) 현장주재비 : 상주건설사업관리기술인 직접인건비의 30%</v>
      </c>
      <c r="K17" s="269"/>
      <c r="W17" s="894" t="s">
        <v>482</v>
      </c>
      <c r="X17" s="895"/>
      <c r="Y17" s="896" t="s">
        <v>478</v>
      </c>
      <c r="Z17" s="895"/>
      <c r="AA17" s="386" t="s">
        <v>480</v>
      </c>
      <c r="AB17" s="890">
        <f>'산정근거(입력변수)'!O24-1</f>
        <v>41</v>
      </c>
      <c r="AC17" s="890"/>
      <c r="AD17" s="890">
        <v>2</v>
      </c>
      <c r="AE17" s="890"/>
      <c r="AF17" s="890">
        <v>200</v>
      </c>
      <c r="AG17" s="891"/>
      <c r="AH17" s="277"/>
      <c r="AI17" s="277"/>
      <c r="AJ17" s="324"/>
      <c r="AK17" s="277"/>
      <c r="AL17" s="277"/>
      <c r="AM17" s="277"/>
      <c r="AN17" s="291"/>
    </row>
    <row r="18" spans="2:40" s="23" customFormat="1" ht="17.100000000000001" customHeight="1">
      <c r="D18" s="39">
        <f>R5</f>
        <v>1075427496</v>
      </c>
      <c r="E18" s="22" t="s">
        <v>9</v>
      </c>
      <c r="F18" s="843">
        <f>AB8/100</f>
        <v>0.3</v>
      </c>
      <c r="G18" s="843"/>
      <c r="Q18" s="58" t="s">
        <v>11</v>
      </c>
      <c r="R18" s="839">
        <f>ROUND(D18*F18,0)</f>
        <v>322628249</v>
      </c>
      <c r="S18" s="839"/>
      <c r="T18" s="839"/>
      <c r="U18" s="31" t="s">
        <v>8</v>
      </c>
      <c r="W18" s="873" t="s">
        <v>506</v>
      </c>
      <c r="X18" s="850"/>
      <c r="Y18" s="874" t="s">
        <v>477</v>
      </c>
      <c r="Z18" s="850"/>
      <c r="AA18" s="407" t="s">
        <v>479</v>
      </c>
      <c r="AB18" s="833"/>
      <c r="AC18" s="833"/>
      <c r="AD18" s="833">
        <v>3</v>
      </c>
      <c r="AE18" s="833"/>
      <c r="AF18" s="833">
        <v>300</v>
      </c>
      <c r="AG18" s="834"/>
      <c r="AI18" s="277"/>
      <c r="AJ18" s="277"/>
      <c r="AK18" s="277"/>
      <c r="AL18" s="277"/>
      <c r="AM18" s="277"/>
      <c r="AN18" s="291"/>
    </row>
    <row r="19" spans="2:40" s="277" customFormat="1" ht="17.100000000000001" customHeight="1">
      <c r="D19" s="39"/>
      <c r="E19" s="402"/>
      <c r="F19" s="404"/>
      <c r="G19" s="404"/>
      <c r="Q19" s="405"/>
      <c r="R19" s="401"/>
      <c r="S19" s="401"/>
      <c r="T19" s="401"/>
      <c r="U19" s="31"/>
      <c r="W19" s="873" t="s">
        <v>475</v>
      </c>
      <c r="X19" s="850"/>
      <c r="Y19" s="874" t="s">
        <v>477</v>
      </c>
      <c r="Z19" s="850"/>
      <c r="AA19" s="377" t="s">
        <v>479</v>
      </c>
      <c r="AB19" s="833">
        <v>1</v>
      </c>
      <c r="AC19" s="833"/>
      <c r="AD19" s="833">
        <v>3</v>
      </c>
      <c r="AE19" s="833"/>
      <c r="AF19" s="833">
        <v>300</v>
      </c>
      <c r="AG19" s="834"/>
      <c r="AH19" s="23"/>
      <c r="AN19" s="291"/>
    </row>
    <row r="20" spans="2:40" s="23" customFormat="1" ht="17.100000000000001" customHeight="1" thickBot="1">
      <c r="C20" s="314" t="str">
        <f>CONCATENATE("나) 출장여비 : 기술지원기술인 직접인건비의"," ",AB9,"%")</f>
        <v>나) 출장여비 : 기술지원기술인 직접인건비의 10%</v>
      </c>
      <c r="D20" s="39"/>
      <c r="E20" s="22"/>
      <c r="F20" s="15"/>
      <c r="G20" s="15"/>
      <c r="Q20" s="20"/>
      <c r="R20" s="20"/>
      <c r="S20" s="20"/>
      <c r="T20" s="20"/>
      <c r="U20" s="31"/>
      <c r="W20" s="897" t="s">
        <v>476</v>
      </c>
      <c r="X20" s="898"/>
      <c r="Y20" s="899" t="s">
        <v>477</v>
      </c>
      <c r="Z20" s="898"/>
      <c r="AA20" s="385" t="s">
        <v>479</v>
      </c>
      <c r="AB20" s="892">
        <v>1</v>
      </c>
      <c r="AC20" s="892"/>
      <c r="AD20" s="892">
        <v>5</v>
      </c>
      <c r="AE20" s="892"/>
      <c r="AF20" s="892">
        <v>300</v>
      </c>
      <c r="AG20" s="893"/>
      <c r="AL20" s="277"/>
      <c r="AM20" s="277"/>
      <c r="AN20" s="291"/>
    </row>
    <row r="21" spans="2:40" s="23" customFormat="1" ht="17.100000000000001" customHeight="1">
      <c r="D21" s="39">
        <f>R6</f>
        <v>189795936</v>
      </c>
      <c r="E21" s="22" t="s">
        <v>9</v>
      </c>
      <c r="F21" s="843">
        <f>AB9/100</f>
        <v>0.1</v>
      </c>
      <c r="G21" s="843"/>
      <c r="Q21" s="58" t="s">
        <v>11</v>
      </c>
      <c r="R21" s="839">
        <f>ROUND(D21*F21,0)</f>
        <v>18979594</v>
      </c>
      <c r="S21" s="839"/>
      <c r="T21" s="839"/>
      <c r="U21" s="31" t="s">
        <v>8</v>
      </c>
      <c r="W21" s="277"/>
      <c r="X21" s="277"/>
      <c r="Y21" s="277"/>
      <c r="Z21" s="277"/>
      <c r="AA21" s="277"/>
      <c r="AB21" s="277"/>
      <c r="AC21" s="277"/>
      <c r="AL21" s="277"/>
      <c r="AM21" s="277"/>
      <c r="AN21" s="291"/>
    </row>
    <row r="22" spans="2:40" s="23" customFormat="1" ht="17.100000000000001" customHeight="1"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L22" s="277"/>
      <c r="AM22" s="277"/>
      <c r="AN22" s="291"/>
    </row>
    <row r="23" spans="2:40" s="19" customFormat="1" ht="17.100000000000001" customHeight="1">
      <c r="C23" s="280" t="s">
        <v>412</v>
      </c>
      <c r="E23" s="315"/>
      <c r="W23" s="319" t="s">
        <v>704</v>
      </c>
      <c r="X23" s="31"/>
      <c r="Y23" s="31"/>
      <c r="Z23" s="31"/>
      <c r="AA23" s="31"/>
      <c r="AB23" s="31"/>
      <c r="AC23" s="31"/>
      <c r="AD23" s="277"/>
      <c r="AE23" s="31"/>
      <c r="AF23" s="277"/>
      <c r="AG23" s="320" t="s">
        <v>522</v>
      </c>
      <c r="AH23" s="277"/>
      <c r="AN23" s="313"/>
    </row>
    <row r="24" spans="2:40" ht="17.100000000000001" customHeight="1">
      <c r="B24" s="20"/>
      <c r="C24" s="290" t="s">
        <v>405</v>
      </c>
      <c r="D24" s="289" t="str">
        <f>IF(AB10=W25,Z25,IF(AB10=W26,Z26,""))</f>
        <v>승용차 2000cc 이하 적용</v>
      </c>
      <c r="E24" s="291"/>
      <c r="F24" s="58"/>
      <c r="G24" s="291"/>
      <c r="H24" s="291"/>
      <c r="I24" s="291"/>
      <c r="J24" s="291"/>
      <c r="K24" s="291"/>
      <c r="L24" s="291"/>
      <c r="M24" s="291"/>
      <c r="N24" s="291"/>
      <c r="U24" s="23"/>
      <c r="W24" s="467" t="s">
        <v>523</v>
      </c>
      <c r="X24" s="850" t="s">
        <v>524</v>
      </c>
      <c r="Y24" s="850"/>
      <c r="Z24" s="850" t="s">
        <v>525</v>
      </c>
      <c r="AA24" s="850"/>
      <c r="AB24" s="850"/>
      <c r="AC24" s="850"/>
      <c r="AD24" s="850"/>
      <c r="AE24" s="850" t="s">
        <v>526</v>
      </c>
      <c r="AF24" s="850"/>
      <c r="AG24" s="467" t="s">
        <v>527</v>
      </c>
      <c r="AH24" s="323"/>
    </row>
    <row r="25" spans="2:40" ht="17.100000000000001" customHeight="1">
      <c r="D25" s="113" t="s">
        <v>153</v>
      </c>
      <c r="E25" s="870">
        <f>IF(AB10=W25,X25,IF(AB10=W26,X26,""))</f>
        <v>18772727.27272727</v>
      </c>
      <c r="F25" s="870"/>
      <c r="G25" s="132" t="s">
        <v>404</v>
      </c>
      <c r="H25" s="871">
        <f>IF(AB10=W25,AE25,IF(AB10=W26,AE26,""))</f>
        <v>1547</v>
      </c>
      <c r="I25" s="871"/>
      <c r="J25" s="134">
        <v>10</v>
      </c>
      <c r="K25" s="135" t="s">
        <v>184</v>
      </c>
      <c r="L25" s="21" t="s">
        <v>9</v>
      </c>
      <c r="M25" s="312">
        <v>8</v>
      </c>
      <c r="N25" s="21" t="s">
        <v>9</v>
      </c>
      <c r="O25" s="23">
        <v>22</v>
      </c>
      <c r="P25" s="23" t="s">
        <v>10</v>
      </c>
      <c r="Q25" s="22" t="s">
        <v>11</v>
      </c>
      <c r="R25" s="814">
        <f>ROUND(INT(E25*H25*1/10000000)*M25*O25,0)</f>
        <v>511104</v>
      </c>
      <c r="S25" s="814"/>
      <c r="T25" s="814"/>
      <c r="U25" s="23" t="s">
        <v>8</v>
      </c>
      <c r="W25" s="467" t="s">
        <v>528</v>
      </c>
      <c r="X25" s="861">
        <f>29070000/1.1</f>
        <v>26427272.727272727</v>
      </c>
      <c r="Y25" s="861"/>
      <c r="Z25" s="856" t="s">
        <v>669</v>
      </c>
      <c r="AA25" s="857"/>
      <c r="AB25" s="857"/>
      <c r="AC25" s="857"/>
      <c r="AD25" s="858"/>
      <c r="AE25" s="809">
        <v>1319</v>
      </c>
      <c r="AF25" s="809"/>
      <c r="AG25" s="321" t="s">
        <v>529</v>
      </c>
      <c r="AH25" s="277"/>
      <c r="AI25" s="277"/>
      <c r="AJ25" s="277"/>
      <c r="AK25" s="277"/>
    </row>
    <row r="26" spans="2:40" ht="17.100000000000001" customHeight="1">
      <c r="D26" s="113" t="str">
        <f>IF(AB10=W25,"- 주원료 (경유)    :","- 주원료 (휘발유) :")</f>
        <v>- 주원료 (휘발유) :</v>
      </c>
      <c r="E26" s="869">
        <f>IF(AB10=W25,AB11,AB12)</f>
        <v>1744.93</v>
      </c>
      <c r="F26" s="869"/>
      <c r="G26" s="23" t="s">
        <v>428</v>
      </c>
      <c r="H26" s="21" t="s">
        <v>9</v>
      </c>
      <c r="I26" s="136">
        <v>10</v>
      </c>
      <c r="J26" s="136" t="s">
        <v>12</v>
      </c>
      <c r="K26" s="21" t="s">
        <v>9</v>
      </c>
      <c r="L26" s="21">
        <v>22</v>
      </c>
      <c r="M26" s="136" t="s">
        <v>10</v>
      </c>
      <c r="Q26" s="22" t="s">
        <v>11</v>
      </c>
      <c r="R26" s="840">
        <f>ROUND(E26*I26*L26,0)</f>
        <v>383885</v>
      </c>
      <c r="S26" s="840"/>
      <c r="T26" s="840"/>
      <c r="U26" s="23" t="s">
        <v>8</v>
      </c>
      <c r="W26" s="467" t="s">
        <v>530</v>
      </c>
      <c r="X26" s="861">
        <f>20650000/1.1</f>
        <v>18772727.27272727</v>
      </c>
      <c r="Y26" s="861"/>
      <c r="Z26" s="862" t="s">
        <v>642</v>
      </c>
      <c r="AA26" s="863"/>
      <c r="AB26" s="863"/>
      <c r="AC26" s="863"/>
      <c r="AD26" s="864"/>
      <c r="AE26" s="809">
        <v>1547</v>
      </c>
      <c r="AF26" s="809"/>
      <c r="AG26" s="321" t="s">
        <v>531</v>
      </c>
      <c r="AH26" s="19"/>
      <c r="AI26" s="277"/>
      <c r="AJ26" s="277"/>
      <c r="AK26" s="277"/>
    </row>
    <row r="27" spans="2:40" ht="17.100000000000001" customHeight="1">
      <c r="D27" s="113" t="s">
        <v>152</v>
      </c>
      <c r="E27" s="816">
        <f>R26</f>
        <v>383885</v>
      </c>
      <c r="F27" s="816"/>
      <c r="G27" s="816"/>
      <c r="H27" s="21" t="s">
        <v>9</v>
      </c>
      <c r="I27" s="136">
        <v>10</v>
      </c>
      <c r="J27" s="136" t="s">
        <v>13</v>
      </c>
      <c r="Q27" s="22" t="s">
        <v>11</v>
      </c>
      <c r="R27" s="831">
        <f>ROUND(E27*0.1,0)</f>
        <v>38389</v>
      </c>
      <c r="S27" s="831"/>
      <c r="T27" s="831"/>
      <c r="U27" s="23" t="s">
        <v>8</v>
      </c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277"/>
      <c r="AJ27" s="277"/>
      <c r="AK27" s="277"/>
    </row>
    <row r="28" spans="2:40" ht="17.100000000000001" customHeight="1">
      <c r="D28" s="22" t="s">
        <v>14</v>
      </c>
      <c r="I28" s="22"/>
      <c r="J28" s="20"/>
      <c r="K28" s="24"/>
      <c r="Q28" s="22" t="s">
        <v>11</v>
      </c>
      <c r="R28" s="831">
        <f>R25+R26+R27</f>
        <v>933378</v>
      </c>
      <c r="S28" s="831"/>
      <c r="T28" s="831"/>
      <c r="U28" s="31" t="s">
        <v>8</v>
      </c>
      <c r="AI28" s="19"/>
      <c r="AJ28" s="19"/>
      <c r="AK28" s="19"/>
    </row>
    <row r="29" spans="2:40" ht="17.100000000000001" customHeight="1">
      <c r="D29" s="28">
        <f>R28</f>
        <v>933378</v>
      </c>
      <c r="E29" s="21" t="s">
        <v>9</v>
      </c>
      <c r="F29" s="819">
        <f>'산정근거(입력변수)'!O24</f>
        <v>42</v>
      </c>
      <c r="G29" s="819"/>
      <c r="H29" s="277"/>
      <c r="I29" s="21" t="s">
        <v>9</v>
      </c>
      <c r="J29" s="316">
        <v>1</v>
      </c>
      <c r="K29" s="23" t="s">
        <v>67</v>
      </c>
      <c r="O29" s="25"/>
      <c r="P29" s="25"/>
      <c r="Q29" s="22" t="s">
        <v>11</v>
      </c>
      <c r="R29" s="832">
        <f>ROUND(D29*F29*J29,0)</f>
        <v>39201876</v>
      </c>
      <c r="S29" s="832"/>
      <c r="T29" s="832"/>
      <c r="U29" s="31" t="s">
        <v>8</v>
      </c>
    </row>
    <row r="30" spans="2:40" ht="12.75" customHeight="1">
      <c r="U30" s="23"/>
    </row>
    <row r="31" spans="2:40" s="140" customFormat="1" ht="19.5" customHeight="1">
      <c r="C31" s="79" t="s">
        <v>180</v>
      </c>
      <c r="D31" s="30" t="s">
        <v>191</v>
      </c>
      <c r="U31" s="141"/>
      <c r="AI31" s="309"/>
      <c r="AJ31" s="309"/>
      <c r="AK31" s="309"/>
      <c r="AL31" s="309"/>
      <c r="AM31" s="309"/>
      <c r="AN31" s="310"/>
    </row>
    <row r="32" spans="2:40" s="19" customFormat="1" ht="19.5" customHeight="1">
      <c r="C32" s="139" t="s">
        <v>193</v>
      </c>
      <c r="F32" s="860">
        <f>AB13</f>
        <v>172068</v>
      </c>
      <c r="G32" s="860"/>
      <c r="H32" s="860"/>
      <c r="I32" s="860"/>
      <c r="J32" s="860"/>
      <c r="K32" s="860"/>
      <c r="AN32" s="313"/>
    </row>
    <row r="33" spans="2:40" ht="19.5" customHeight="1">
      <c r="D33" s="139" t="s">
        <v>192</v>
      </c>
      <c r="U33" s="23"/>
    </row>
    <row r="34" spans="2:40" ht="20.100000000000001" customHeight="1">
      <c r="D34" s="852">
        <f>AB13</f>
        <v>172068</v>
      </c>
      <c r="E34" s="852"/>
      <c r="F34" s="853">
        <f>AB13</f>
        <v>172068</v>
      </c>
      <c r="G34" s="853"/>
      <c r="H34" s="853"/>
      <c r="I34" s="853"/>
      <c r="J34" s="853"/>
      <c r="K34" s="853"/>
      <c r="L34" s="114"/>
      <c r="M34" s="114"/>
      <c r="Q34" s="22" t="s">
        <v>11</v>
      </c>
      <c r="R34" s="831">
        <f>ROUND((AB13*16/12*22)+(AB13*16/12*1/12*22),0)</f>
        <v>5467939</v>
      </c>
      <c r="S34" s="831"/>
      <c r="T34" s="831"/>
      <c r="U34" s="277" t="s">
        <v>8</v>
      </c>
    </row>
    <row r="35" spans="2:40" ht="20.100000000000001" customHeight="1">
      <c r="D35" s="28">
        <f>R34</f>
        <v>5467939</v>
      </c>
      <c r="E35" s="21" t="s">
        <v>9</v>
      </c>
      <c r="F35" s="819">
        <f>F29</f>
        <v>42</v>
      </c>
      <c r="G35" s="819"/>
      <c r="H35" s="819"/>
      <c r="I35" s="21" t="s">
        <v>9</v>
      </c>
      <c r="J35" s="316">
        <v>1</v>
      </c>
      <c r="K35" s="23" t="s">
        <v>68</v>
      </c>
      <c r="O35" s="25"/>
      <c r="P35" s="25"/>
      <c r="Q35" s="22" t="s">
        <v>11</v>
      </c>
      <c r="R35" s="831">
        <f>ROUND(D35*F35*J35,0)</f>
        <v>229653438</v>
      </c>
      <c r="S35" s="831"/>
      <c r="T35" s="831"/>
      <c r="U35" s="277" t="s">
        <v>8</v>
      </c>
    </row>
    <row r="36" spans="2:40" s="287" customFormat="1" ht="20.100000000000001" customHeight="1">
      <c r="C36" s="272"/>
      <c r="D36" s="288" t="s">
        <v>14</v>
      </c>
      <c r="K36" s="288"/>
      <c r="L36" s="286"/>
      <c r="M36" s="24"/>
      <c r="Q36" s="288" t="s">
        <v>11</v>
      </c>
      <c r="R36" s="872">
        <f>SUM(R35:T35)</f>
        <v>229653438</v>
      </c>
      <c r="S36" s="872"/>
      <c r="T36" s="872"/>
      <c r="U36" s="31" t="s">
        <v>8</v>
      </c>
      <c r="AI36" s="309"/>
      <c r="AJ36" s="309"/>
      <c r="AK36" s="309"/>
      <c r="AL36" s="309"/>
      <c r="AM36" s="309"/>
      <c r="AN36" s="310"/>
    </row>
    <row r="37" spans="2:40" ht="12" customHeight="1">
      <c r="D37" s="28"/>
      <c r="I37" s="22"/>
      <c r="J37" s="20"/>
      <c r="K37" s="24"/>
      <c r="O37" s="25"/>
      <c r="P37" s="25"/>
      <c r="S37" s="25"/>
      <c r="T37" s="25"/>
      <c r="U37" s="31"/>
      <c r="AF37" s="21"/>
      <c r="AG37" s="21"/>
      <c r="AH37" s="21"/>
    </row>
    <row r="38" spans="2:40" s="19" customFormat="1" ht="20.100000000000001" customHeight="1">
      <c r="C38" s="79" t="s">
        <v>181</v>
      </c>
      <c r="E38" s="133" t="s">
        <v>182</v>
      </c>
      <c r="F38" s="835">
        <f>AB15</f>
        <v>150</v>
      </c>
      <c r="G38" s="835"/>
      <c r="H38" s="859" t="s">
        <v>183</v>
      </c>
      <c r="I38" s="859"/>
      <c r="J38" s="859"/>
      <c r="K38" s="830">
        <f>AB16</f>
        <v>2500</v>
      </c>
      <c r="L38" s="830"/>
      <c r="M38" s="23"/>
      <c r="N38" s="23"/>
      <c r="AN38" s="313"/>
    </row>
    <row r="39" spans="2:40" ht="20.100000000000001" customHeight="1">
      <c r="C39" s="26" t="s">
        <v>15</v>
      </c>
      <c r="D39" s="448" t="s">
        <v>511</v>
      </c>
      <c r="E39" s="27" t="s">
        <v>24</v>
      </c>
      <c r="G39" s="381" t="str">
        <f>CONCATENATE(AB17, " 회   ×    ",AD17," 부   ×   [ ( ",AF17," 면   ×   ",$AB$15," 원 )   +   ",$AB$16," 원 ]")</f>
        <v>41 회   ×    2 부   ×   [ ( 200 면   ×   150 원 )   +   2500 원 ]</v>
      </c>
      <c r="I39" s="26"/>
      <c r="J39" s="117"/>
      <c r="K39" s="118"/>
      <c r="L39" s="116"/>
      <c r="M39" s="382"/>
      <c r="N39" s="382"/>
      <c r="O39" s="115"/>
      <c r="P39" s="383"/>
      <c r="Q39" s="22" t="s">
        <v>11</v>
      </c>
      <c r="R39" s="816">
        <f>ROUND(AB17*AD17*((AF17*$AB$15)+$AB$16),0)</f>
        <v>2665000</v>
      </c>
      <c r="S39" s="816"/>
      <c r="T39" s="816"/>
      <c r="U39" s="277" t="s">
        <v>8</v>
      </c>
      <c r="AF39" s="21"/>
      <c r="AG39" s="21"/>
      <c r="AH39" s="21"/>
    </row>
    <row r="40" spans="2:40" ht="20.100000000000001" customHeight="1">
      <c r="C40" s="26" t="s">
        <v>15</v>
      </c>
      <c r="D40" s="29" t="s">
        <v>25</v>
      </c>
      <c r="E40" s="27" t="s">
        <v>24</v>
      </c>
      <c r="F40" s="379"/>
      <c r="G40" s="381" t="str">
        <f>CONCATENATE(AB19, "  회   ×    ",AD19," 부   ×   [ ( ",AF19," 면   ×   ",$AB$15," 원 )   +   ",$AB$16," 원 ]")</f>
        <v>1  회   ×    3 부   ×   [ ( 300 면   ×   150 원 )   +   2500 원 ]</v>
      </c>
      <c r="H40" s="381"/>
      <c r="I40" s="291"/>
      <c r="J40" s="117"/>
      <c r="K40" s="378"/>
      <c r="L40" s="116"/>
      <c r="M40" s="382"/>
      <c r="N40" s="382"/>
      <c r="O40" s="115"/>
      <c r="P40" s="383"/>
      <c r="Q40" s="22" t="s">
        <v>11</v>
      </c>
      <c r="R40" s="816">
        <f>ROUND(AB19*AD19*((AF19*$AB$15)+$AB$16),0)</f>
        <v>142500</v>
      </c>
      <c r="S40" s="816"/>
      <c r="T40" s="816"/>
      <c r="U40" s="277" t="s">
        <v>8</v>
      </c>
      <c r="AF40" s="21"/>
      <c r="AG40" s="21"/>
      <c r="AH40" s="21"/>
    </row>
    <row r="41" spans="2:40" ht="20.100000000000001" customHeight="1">
      <c r="C41" s="26" t="s">
        <v>15</v>
      </c>
      <c r="D41" s="29" t="s">
        <v>70</v>
      </c>
      <c r="E41" s="27" t="s">
        <v>24</v>
      </c>
      <c r="F41" s="379"/>
      <c r="G41" s="381" t="str">
        <f>CONCATENATE(AB20, "  회   ×    ",AD20," 부   ×   [ ( ",AF20," 면   ×   ",$AB$15," 원 )   +   ",$AB$16," 원 ]")</f>
        <v>1  회   ×    5 부   ×   [ ( 300 면   ×   150 원 )   +   2500 원 ]</v>
      </c>
      <c r="H41" s="381"/>
      <c r="I41" s="291"/>
      <c r="J41" s="117"/>
      <c r="K41" s="378"/>
      <c r="L41" s="116"/>
      <c r="M41" s="382"/>
      <c r="N41" s="382"/>
      <c r="O41" s="115"/>
      <c r="P41" s="383"/>
      <c r="Q41" s="22" t="s">
        <v>11</v>
      </c>
      <c r="R41" s="816">
        <f>ROUND(AB20*AD20*((AF20*$AB$15)+$AB$16),0)</f>
        <v>237500</v>
      </c>
      <c r="S41" s="816"/>
      <c r="T41" s="816"/>
      <c r="U41" s="277" t="s">
        <v>8</v>
      </c>
      <c r="AF41" s="21"/>
      <c r="AG41" s="21"/>
      <c r="AH41" s="21"/>
    </row>
    <row r="42" spans="2:40" ht="20.100000000000001" customHeight="1">
      <c r="D42" s="22" t="s">
        <v>14</v>
      </c>
      <c r="K42" s="22"/>
      <c r="L42" s="20"/>
      <c r="M42" s="24"/>
      <c r="Q42" s="22" t="s">
        <v>11</v>
      </c>
      <c r="R42" s="872">
        <f>SUM(R39:T41)</f>
        <v>3045000</v>
      </c>
      <c r="S42" s="872"/>
      <c r="T42" s="872"/>
      <c r="U42" s="31" t="s">
        <v>8</v>
      </c>
      <c r="AF42" s="21"/>
      <c r="AG42" s="21"/>
      <c r="AH42" s="21"/>
    </row>
    <row r="43" spans="2:40" ht="11.25" customHeight="1">
      <c r="E43" s="27"/>
      <c r="G43" s="22"/>
      <c r="K43" s="22"/>
      <c r="L43" s="20"/>
      <c r="M43" s="24"/>
      <c r="U43" s="23"/>
      <c r="AF43" s="21"/>
      <c r="AG43" s="21"/>
      <c r="AH43" s="21"/>
    </row>
    <row r="44" spans="2:40" s="34" customFormat="1" ht="20.100000000000001" customHeight="1">
      <c r="B44" s="32" t="s">
        <v>26</v>
      </c>
      <c r="C44" s="33" t="s">
        <v>61</v>
      </c>
      <c r="K44" s="35"/>
      <c r="L44" s="33"/>
      <c r="M44" s="36"/>
      <c r="Q44" s="22" t="s">
        <v>11</v>
      </c>
      <c r="R44" s="839">
        <f>TRUNC((R48+R49+R50+R51+R52),-3)</f>
        <v>28942000</v>
      </c>
      <c r="S44" s="839"/>
      <c r="T44" s="839"/>
      <c r="U44" s="31" t="s">
        <v>8</v>
      </c>
      <c r="AN44" s="35"/>
    </row>
    <row r="45" spans="2:40" s="34" customFormat="1" ht="20.100000000000001" customHeight="1">
      <c r="B45" s="32"/>
      <c r="C45" s="26" t="s">
        <v>15</v>
      </c>
      <c r="D45" s="23" t="s">
        <v>165</v>
      </c>
      <c r="K45" s="35"/>
      <c r="L45" s="33"/>
      <c r="M45" s="36"/>
      <c r="S45" s="20"/>
      <c r="T45" s="20"/>
      <c r="U45" s="31"/>
      <c r="AN45" s="35"/>
    </row>
    <row r="46" spans="2:40" ht="20.100000000000001" customHeight="1">
      <c r="C46" s="26" t="s">
        <v>15</v>
      </c>
      <c r="D46" s="112" t="s">
        <v>167</v>
      </c>
      <c r="E46" s="81"/>
      <c r="F46" s="23"/>
      <c r="G46" s="23"/>
      <c r="J46" s="813" t="s">
        <v>166</v>
      </c>
      <c r="K46" s="813"/>
      <c r="L46" s="813"/>
      <c r="M46" s="23">
        <f>'산정근거(입력변수)'!O24</f>
        <v>42</v>
      </c>
      <c r="N46" s="112" t="s">
        <v>168</v>
      </c>
      <c r="O46" s="855">
        <f>ROUND((365/12)*M46,0)</f>
        <v>1278</v>
      </c>
      <c r="P46" s="855"/>
      <c r="S46" s="23"/>
      <c r="T46" s="23"/>
      <c r="U46" s="23"/>
      <c r="AF46" s="21"/>
      <c r="AG46" s="21"/>
      <c r="AH46" s="21"/>
    </row>
    <row r="47" spans="2:40" ht="20.100000000000001" customHeight="1">
      <c r="C47" s="26" t="s">
        <v>15</v>
      </c>
      <c r="D47" s="29" t="s">
        <v>34</v>
      </c>
      <c r="E47" s="22" t="s">
        <v>24</v>
      </c>
      <c r="F47" s="817">
        <f>R3+R9+R12+R16</f>
        <v>3801057999.8960876</v>
      </c>
      <c r="G47" s="817"/>
      <c r="H47" s="817"/>
      <c r="I47" s="129" t="s">
        <v>164</v>
      </c>
      <c r="U47" s="23"/>
      <c r="AF47" s="21"/>
      <c r="AG47" s="21"/>
      <c r="AH47" s="21"/>
    </row>
    <row r="48" spans="2:40" ht="20.100000000000001" customHeight="1">
      <c r="C48" s="810" t="s">
        <v>173</v>
      </c>
      <c r="D48" s="811"/>
      <c r="E48" s="811"/>
      <c r="F48" s="812">
        <f>IF(F47&lt;500000000,F47,IF($F$47&gt;1000000000,500000000,($F$47-500000000)))</f>
        <v>500000000</v>
      </c>
      <c r="G48" s="812"/>
      <c r="H48" s="812"/>
      <c r="I48" s="130" t="s">
        <v>174</v>
      </c>
      <c r="J48" s="854">
        <v>8.1799999999999998E-3</v>
      </c>
      <c r="K48" s="854"/>
      <c r="L48" s="818">
        <v>1.31E-3</v>
      </c>
      <c r="M48" s="818"/>
      <c r="N48" s="708" t="str">
        <f>IF($O$46&lt;1825,"0",($O$46-1825))</f>
        <v>0</v>
      </c>
      <c r="O48" s="131">
        <v>365</v>
      </c>
      <c r="P48" s="75"/>
      <c r="Q48" s="22" t="s">
        <v>11</v>
      </c>
      <c r="R48" s="831">
        <f>F48*(J48+L48*N48/O48)</f>
        <v>4090000</v>
      </c>
      <c r="S48" s="831"/>
      <c r="T48" s="831"/>
      <c r="U48" s="277" t="s">
        <v>8</v>
      </c>
      <c r="AF48" s="21"/>
      <c r="AG48" s="21"/>
      <c r="AH48" s="21"/>
    </row>
    <row r="49" spans="2:21" ht="20.100000000000001" customHeight="1">
      <c r="C49" s="112" t="s">
        <v>172</v>
      </c>
      <c r="F49" s="812">
        <f>IF(F47&lt;500000000,"0",IF($F$47&gt;1000000000,500000000,($F$47-500000000)))</f>
        <v>500000000</v>
      </c>
      <c r="G49" s="812"/>
      <c r="H49" s="812"/>
      <c r="I49" s="130" t="s">
        <v>174</v>
      </c>
      <c r="J49" s="854">
        <v>7.9299999999999995E-3</v>
      </c>
      <c r="K49" s="854"/>
      <c r="L49" s="818">
        <v>1.2700000000000001E-3</v>
      </c>
      <c r="M49" s="818"/>
      <c r="N49" s="708" t="str">
        <f>IF($O$46&lt;1825,"0",($O$46-1825))</f>
        <v>0</v>
      </c>
      <c r="O49" s="131">
        <v>365</v>
      </c>
      <c r="P49" s="75"/>
      <c r="Q49" s="22" t="s">
        <v>11</v>
      </c>
      <c r="R49" s="831">
        <f>F49*(J49+L49*N49/O49)</f>
        <v>3965000</v>
      </c>
      <c r="S49" s="831"/>
      <c r="T49" s="831"/>
      <c r="U49" s="277" t="s">
        <v>8</v>
      </c>
    </row>
    <row r="50" spans="2:21" ht="20.100000000000001" customHeight="1">
      <c r="C50" s="112" t="s">
        <v>169</v>
      </c>
      <c r="F50" s="812">
        <f>IF(F47&lt;1000000000,"0",IF($F$47&gt;2000000000,1000000000,($F$47-1000000000)))</f>
        <v>1000000000</v>
      </c>
      <c r="G50" s="812"/>
      <c r="H50" s="812"/>
      <c r="I50" s="130" t="s">
        <v>174</v>
      </c>
      <c r="J50" s="854">
        <v>7.6800000000000002E-3</v>
      </c>
      <c r="K50" s="854"/>
      <c r="L50" s="818">
        <v>1.23E-3</v>
      </c>
      <c r="M50" s="818"/>
      <c r="N50" s="708" t="str">
        <f>IF($O$46&lt;1825,"0",($O$46-1825))</f>
        <v>0</v>
      </c>
      <c r="O50" s="131">
        <v>365</v>
      </c>
      <c r="P50" s="75"/>
      <c r="Q50" s="22" t="s">
        <v>11</v>
      </c>
      <c r="R50" s="831">
        <f>F50*(J50+L50*N50/O50)</f>
        <v>7680000</v>
      </c>
      <c r="S50" s="831"/>
      <c r="T50" s="831"/>
      <c r="U50" s="277" t="s">
        <v>8</v>
      </c>
    </row>
    <row r="51" spans="2:21" ht="20.100000000000001" customHeight="1">
      <c r="C51" s="112" t="s">
        <v>170</v>
      </c>
      <c r="F51" s="812">
        <f>IF(F47&lt;2000000000,"0",IF($F$47&gt;3000000000,1000000000,($F$47-2000000000)))</f>
        <v>1000000000</v>
      </c>
      <c r="G51" s="812"/>
      <c r="H51" s="812"/>
      <c r="I51" s="130" t="s">
        <v>174</v>
      </c>
      <c r="J51" s="854">
        <v>7.4400000000000004E-3</v>
      </c>
      <c r="K51" s="854"/>
      <c r="L51" s="818">
        <v>1.1900000000000001E-3</v>
      </c>
      <c r="M51" s="818"/>
      <c r="N51" s="708" t="str">
        <f>IF($O$46&lt;1825,"0",($O$46-1825))</f>
        <v>0</v>
      </c>
      <c r="O51" s="131">
        <v>365</v>
      </c>
      <c r="Q51" s="22" t="s">
        <v>11</v>
      </c>
      <c r="R51" s="831">
        <f>F51*(J51+L51*N51/O51)</f>
        <v>7440000</v>
      </c>
      <c r="S51" s="831"/>
      <c r="T51" s="831"/>
      <c r="U51" s="277" t="s">
        <v>8</v>
      </c>
    </row>
    <row r="52" spans="2:21" ht="20.100000000000001" customHeight="1">
      <c r="C52" s="112" t="s">
        <v>171</v>
      </c>
      <c r="F52" s="812">
        <f>IF(F47&lt;3000000000,"0",IF($F$47&gt;3000000000,(F47-3000000000),"0"))</f>
        <v>801057999.89608765</v>
      </c>
      <c r="G52" s="812"/>
      <c r="H52" s="812"/>
      <c r="I52" s="130" t="s">
        <v>174</v>
      </c>
      <c r="J52" s="854">
        <v>7.1999999999999998E-3</v>
      </c>
      <c r="K52" s="854"/>
      <c r="L52" s="818">
        <v>1.14E-3</v>
      </c>
      <c r="M52" s="818"/>
      <c r="N52" s="708" t="str">
        <f>IF($O$46&lt;1825,"0",($O$46-1825))</f>
        <v>0</v>
      </c>
      <c r="O52" s="131">
        <v>365</v>
      </c>
      <c r="Q52" s="22" t="s">
        <v>11</v>
      </c>
      <c r="R52" s="831">
        <f>F52*(J52+L52*N52/O52)</f>
        <v>5767617.599251831</v>
      </c>
      <c r="S52" s="831"/>
      <c r="T52" s="831"/>
      <c r="U52" s="277" t="s">
        <v>8</v>
      </c>
    </row>
    <row r="53" spans="2:21" ht="9" customHeight="1">
      <c r="C53" s="30"/>
      <c r="L53" s="22"/>
      <c r="M53" s="64"/>
      <c r="N53" s="64"/>
      <c r="R53" s="63"/>
      <c r="S53" s="63"/>
      <c r="T53" s="63"/>
      <c r="U53" s="31"/>
    </row>
    <row r="54" spans="2:21" ht="20.100000000000001" customHeight="1">
      <c r="B54" s="21" t="s">
        <v>63</v>
      </c>
      <c r="C54" s="836" t="s">
        <v>175</v>
      </c>
      <c r="D54" s="836"/>
      <c r="E54" s="80" t="s">
        <v>24</v>
      </c>
      <c r="F54" s="851">
        <f>ROUND(R3+R9+R12+R16+R44,0)</f>
        <v>3830000000</v>
      </c>
      <c r="G54" s="851"/>
      <c r="H54" s="851"/>
      <c r="I54" s="851"/>
      <c r="J54" s="30" t="s">
        <v>8</v>
      </c>
      <c r="K54" s="22"/>
      <c r="U54" s="23"/>
    </row>
    <row r="55" spans="2:21" ht="20.100000000000001" customHeight="1">
      <c r="B55" s="21" t="s">
        <v>63</v>
      </c>
      <c r="C55" s="836" t="s">
        <v>176</v>
      </c>
      <c r="D55" s="836"/>
      <c r="E55" s="80" t="s">
        <v>24</v>
      </c>
      <c r="F55" s="851">
        <f>ROUND(F54*0.1,0)</f>
        <v>383000000</v>
      </c>
      <c r="G55" s="851"/>
      <c r="H55" s="851"/>
      <c r="I55" s="851"/>
      <c r="J55" s="30" t="s">
        <v>8</v>
      </c>
      <c r="K55" s="22"/>
      <c r="L55" s="20"/>
      <c r="M55" s="24"/>
      <c r="U55" s="23"/>
    </row>
    <row r="56" spans="2:21" ht="20.100000000000001" customHeight="1">
      <c r="B56" s="80" t="s">
        <v>177</v>
      </c>
      <c r="C56" s="836" t="s">
        <v>194</v>
      </c>
      <c r="D56" s="836"/>
      <c r="E56" s="80" t="s">
        <v>24</v>
      </c>
      <c r="F56" s="851">
        <f>SUM(F54:I55)</f>
        <v>4213000000</v>
      </c>
      <c r="G56" s="851"/>
      <c r="H56" s="851"/>
      <c r="I56" s="851"/>
      <c r="J56" s="30" t="s">
        <v>8</v>
      </c>
      <c r="U56" s="23"/>
    </row>
    <row r="57" spans="2:21" ht="4.5" customHeight="1">
      <c r="D57" s="20"/>
      <c r="K57" s="22"/>
      <c r="L57" s="20"/>
      <c r="M57" s="24"/>
    </row>
    <row r="58" spans="2:21" ht="20.100000000000001" customHeight="1">
      <c r="K58" s="22"/>
      <c r="L58" s="20"/>
      <c r="M58" s="24"/>
    </row>
    <row r="59" spans="2:21" ht="20.100000000000001" customHeight="1">
      <c r="E59" s="68" t="s">
        <v>434</v>
      </c>
      <c r="F59" s="900">
        <f>F56-(F54+F55)</f>
        <v>0</v>
      </c>
      <c r="G59" s="900"/>
      <c r="H59" s="900"/>
      <c r="I59" s="900"/>
      <c r="S59" s="816">
        <f>SUM(R48:T52)</f>
        <v>28942617.599251829</v>
      </c>
      <c r="T59" s="816"/>
    </row>
  </sheetData>
  <mergeCells count="157">
    <mergeCell ref="R11:T11"/>
    <mergeCell ref="S59:T59"/>
    <mergeCell ref="F7:H7"/>
    <mergeCell ref="J7:M7"/>
    <mergeCell ref="R7:T7"/>
    <mergeCell ref="F59:I59"/>
    <mergeCell ref="R18:T18"/>
    <mergeCell ref="R36:T36"/>
    <mergeCell ref="R10:T10"/>
    <mergeCell ref="F8:H8"/>
    <mergeCell ref="AE24:AF24"/>
    <mergeCell ref="AE25:AF25"/>
    <mergeCell ref="AD17:AE17"/>
    <mergeCell ref="AF17:AG17"/>
    <mergeCell ref="AD19:AE19"/>
    <mergeCell ref="AF19:AG19"/>
    <mergeCell ref="AD20:AE20"/>
    <mergeCell ref="AF20:AG20"/>
    <mergeCell ref="W17:X17"/>
    <mergeCell ref="Y17:Z17"/>
    <mergeCell ref="AB17:AC17"/>
    <mergeCell ref="W19:X19"/>
    <mergeCell ref="Y19:Z19"/>
    <mergeCell ref="AB19:AC19"/>
    <mergeCell ref="W20:X20"/>
    <mergeCell ref="Y20:Z20"/>
    <mergeCell ref="AB20:AC20"/>
    <mergeCell ref="X25:Y25"/>
    <mergeCell ref="X24:Y24"/>
    <mergeCell ref="W11:X11"/>
    <mergeCell ref="Y11:Z11"/>
    <mergeCell ref="W12:X12"/>
    <mergeCell ref="Y12:Z12"/>
    <mergeCell ref="W13:X13"/>
    <mergeCell ref="Y13:Z13"/>
    <mergeCell ref="W5:X5"/>
    <mergeCell ref="W6:X6"/>
    <mergeCell ref="W7:X7"/>
    <mergeCell ref="W8:X8"/>
    <mergeCell ref="W9:X9"/>
    <mergeCell ref="W10:X10"/>
    <mergeCell ref="Y8:Z8"/>
    <mergeCell ref="Y9:Z9"/>
    <mergeCell ref="Y10:Z10"/>
    <mergeCell ref="AD5:AG5"/>
    <mergeCell ref="AD6:AG6"/>
    <mergeCell ref="AD7:AG7"/>
    <mergeCell ref="AD10:AG10"/>
    <mergeCell ref="AD13:AG13"/>
    <mergeCell ref="AD14:AG14"/>
    <mergeCell ref="AB11:AC11"/>
    <mergeCell ref="AB12:AC12"/>
    <mergeCell ref="AD8:AG9"/>
    <mergeCell ref="AB5:AC5"/>
    <mergeCell ref="AB6:AC6"/>
    <mergeCell ref="AB7:AC7"/>
    <mergeCell ref="AB8:AC8"/>
    <mergeCell ref="AB9:AC9"/>
    <mergeCell ref="AB10:AC10"/>
    <mergeCell ref="AB14:AC14"/>
    <mergeCell ref="AD11:AG12"/>
    <mergeCell ref="W15:X15"/>
    <mergeCell ref="Y15:Z15"/>
    <mergeCell ref="Z24:AD24"/>
    <mergeCell ref="Z25:AD25"/>
    <mergeCell ref="L52:M52"/>
    <mergeCell ref="H38:J38"/>
    <mergeCell ref="F32:K32"/>
    <mergeCell ref="X26:Y26"/>
    <mergeCell ref="Z26:AD26"/>
    <mergeCell ref="Y16:Z16"/>
    <mergeCell ref="W16:X16"/>
    <mergeCell ref="F21:G21"/>
    <mergeCell ref="E26:F26"/>
    <mergeCell ref="E25:F25"/>
    <mergeCell ref="L50:M50"/>
    <mergeCell ref="L51:M51"/>
    <mergeCell ref="R35:T35"/>
    <mergeCell ref="H25:I25"/>
    <mergeCell ref="L49:M49"/>
    <mergeCell ref="R40:T40"/>
    <mergeCell ref="R41:T41"/>
    <mergeCell ref="R42:T42"/>
    <mergeCell ref="W18:X18"/>
    <mergeCell ref="Y18:Z18"/>
    <mergeCell ref="C56:D56"/>
    <mergeCell ref="F56:I56"/>
    <mergeCell ref="D34:E34"/>
    <mergeCell ref="F34:K34"/>
    <mergeCell ref="R51:T51"/>
    <mergeCell ref="F55:I55"/>
    <mergeCell ref="F54:I54"/>
    <mergeCell ref="R52:T52"/>
    <mergeCell ref="F52:H52"/>
    <mergeCell ref="J52:K52"/>
    <mergeCell ref="R50:T50"/>
    <mergeCell ref="R48:T48"/>
    <mergeCell ref="R49:T49"/>
    <mergeCell ref="R44:T44"/>
    <mergeCell ref="J48:K48"/>
    <mergeCell ref="J49:K49"/>
    <mergeCell ref="O46:P46"/>
    <mergeCell ref="C55:D55"/>
    <mergeCell ref="F49:H49"/>
    <mergeCell ref="F50:H50"/>
    <mergeCell ref="F51:H51"/>
    <mergeCell ref="J50:K50"/>
    <mergeCell ref="J51:K51"/>
    <mergeCell ref="R39:T39"/>
    <mergeCell ref="C54:D54"/>
    <mergeCell ref="AB13:AC13"/>
    <mergeCell ref="R3:T3"/>
    <mergeCell ref="R21:T21"/>
    <mergeCell ref="R26:T26"/>
    <mergeCell ref="R5:T5"/>
    <mergeCell ref="F6:H6"/>
    <mergeCell ref="R6:T6"/>
    <mergeCell ref="F10:G10"/>
    <mergeCell ref="F5:H5"/>
    <mergeCell ref="F13:I13"/>
    <mergeCell ref="R13:T13"/>
    <mergeCell ref="F18:G18"/>
    <mergeCell ref="R9:T9"/>
    <mergeCell ref="R12:T12"/>
    <mergeCell ref="R16:T16"/>
    <mergeCell ref="J5:M5"/>
    <mergeCell ref="J6:M6"/>
    <mergeCell ref="F29:G29"/>
    <mergeCell ref="AB16:AC16"/>
    <mergeCell ref="AB15:AC15"/>
    <mergeCell ref="Y5:Z5"/>
    <mergeCell ref="Y6:Z6"/>
    <mergeCell ref="Y7:Z7"/>
    <mergeCell ref="AE26:AF26"/>
    <mergeCell ref="C48:E48"/>
    <mergeCell ref="F48:H48"/>
    <mergeCell ref="J46:L46"/>
    <mergeCell ref="R25:T25"/>
    <mergeCell ref="K13:L13"/>
    <mergeCell ref="E27:G27"/>
    <mergeCell ref="F47:H47"/>
    <mergeCell ref="L48:M48"/>
    <mergeCell ref="F35:H35"/>
    <mergeCell ref="AD16:AG16"/>
    <mergeCell ref="AD15:AG15"/>
    <mergeCell ref="W14:X14"/>
    <mergeCell ref="Y14:Z14"/>
    <mergeCell ref="K38:L38"/>
    <mergeCell ref="R27:T27"/>
    <mergeCell ref="R29:T29"/>
    <mergeCell ref="R28:T28"/>
    <mergeCell ref="R14:T14"/>
    <mergeCell ref="AB18:AC18"/>
    <mergeCell ref="AD18:AE18"/>
    <mergeCell ref="AF18:AG18"/>
    <mergeCell ref="R34:T34"/>
    <mergeCell ref="F38:G38"/>
  </mergeCells>
  <phoneticPr fontId="8" type="noConversion"/>
  <hyperlinks>
    <hyperlink ref="AH16" r:id="rId1" display="http://www.spiic.or.kr/" xr:uid="{00000000-0004-0000-0200-000000000000}"/>
    <hyperlink ref="AH13" r:id="rId2" xr:uid="{00000000-0004-0000-0200-000001000000}"/>
    <hyperlink ref="AH11" r:id="rId3" xr:uid="{00000000-0004-0000-0200-000002000000}"/>
  </hyperlinks>
  <printOptions horizontalCentered="1"/>
  <pageMargins left="0.94488188976377963" right="0.55118110236220474" top="0.59055118110236227" bottom="0.47244094488188981" header="0.31496062992125984" footer="0.35433070866141736"/>
  <pageSetup paperSize="9" scale="90" orientation="landscape" horizontalDpi="360" verticalDpi="300" r:id="rId4"/>
  <headerFooter alignWithMargins="0"/>
  <rowBreaks count="1" manualBreakCount="1">
    <brk id="29" max="2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>
    <tabColor rgb="FFC00000"/>
    <pageSetUpPr fitToPage="1"/>
  </sheetPr>
  <dimension ref="A1:AS46"/>
  <sheetViews>
    <sheetView view="pageBreakPreview" topLeftCell="B1" zoomScale="79" zoomScaleNormal="85" zoomScaleSheetLayoutView="79" workbookViewId="0">
      <selection activeCell="AD38" sqref="AD38"/>
    </sheetView>
  </sheetViews>
  <sheetFormatPr defaultColWidth="8.88671875" defaultRowHeight="18" customHeight="1"/>
  <cols>
    <col min="1" max="3" width="2.33203125" style="5" customWidth="1"/>
    <col min="4" max="7" width="6.77734375" style="5" customWidth="1"/>
    <col min="8" max="11" width="5.44140625" style="5" customWidth="1"/>
    <col min="12" max="12" width="6.88671875" style="17" customWidth="1"/>
    <col min="13" max="16" width="5.44140625" style="5" customWidth="1"/>
    <col min="17" max="17" width="3.77734375" style="5" customWidth="1"/>
    <col min="18" max="18" width="6.77734375" style="5" customWidth="1"/>
    <col min="19" max="28" width="5.44140625" style="5" customWidth="1"/>
    <col min="29" max="29" width="2.88671875" style="5" customWidth="1"/>
    <col min="30" max="30" width="8.88671875" style="5" customWidth="1"/>
    <col min="31" max="31" width="8.5546875" style="5" customWidth="1"/>
    <col min="32" max="42" width="6" style="5" customWidth="1"/>
    <col min="43" max="16384" width="8.88671875" style="5"/>
  </cols>
  <sheetData>
    <row r="1" spans="1:30" s="7" customFormat="1" ht="23.25" customHeight="1">
      <c r="A1" s="339" t="s">
        <v>582</v>
      </c>
      <c r="B1" s="5"/>
      <c r="C1" s="6"/>
      <c r="L1" s="8"/>
      <c r="S1" s="237"/>
      <c r="T1" s="231"/>
      <c r="U1" s="231"/>
      <c r="V1" s="231"/>
      <c r="W1" s="231"/>
      <c r="X1" s="231"/>
      <c r="Y1" s="231"/>
      <c r="Z1" s="231"/>
      <c r="AA1" s="231"/>
      <c r="AB1" s="231"/>
      <c r="AD1" s="356" t="s">
        <v>699</v>
      </c>
    </row>
    <row r="2" spans="1:30" s="7" customFormat="1" ht="4.5" customHeight="1">
      <c r="A2" s="9"/>
      <c r="B2" s="1"/>
      <c r="C2" s="6"/>
      <c r="K2" s="376"/>
      <c r="L2" s="8"/>
      <c r="S2" s="231"/>
      <c r="T2" s="231"/>
      <c r="U2" s="231"/>
      <c r="V2" s="231"/>
      <c r="W2" s="231"/>
      <c r="X2" s="231"/>
      <c r="Y2" s="231"/>
      <c r="Z2" s="231"/>
      <c r="AA2" s="231"/>
      <c r="AB2" s="231"/>
    </row>
    <row r="3" spans="1:30" s="7" customFormat="1" ht="18" customHeight="1">
      <c r="A3" s="9"/>
      <c r="B3" s="9" t="s">
        <v>0</v>
      </c>
      <c r="C3" s="6"/>
      <c r="L3" s="8"/>
      <c r="AB3" s="231"/>
    </row>
    <row r="4" spans="1:30" s="3" customFormat="1" ht="18" customHeight="1">
      <c r="A4" s="10"/>
      <c r="C4" s="143" t="s">
        <v>2</v>
      </c>
      <c r="D4" s="906" t="s">
        <v>378</v>
      </c>
      <c r="E4" s="906"/>
      <c r="F4" s="906"/>
      <c r="G4" s="906"/>
      <c r="H4" s="145" t="s">
        <v>3</v>
      </c>
      <c r="I4" s="958">
        <v>1</v>
      </c>
      <c r="J4" s="958"/>
      <c r="T4" s="952" t="s">
        <v>385</v>
      </c>
      <c r="U4" s="953"/>
      <c r="V4" s="953"/>
      <c r="W4" s="953"/>
      <c r="X4" s="953"/>
      <c r="Y4" s="954"/>
      <c r="Z4" s="599"/>
      <c r="AA4" s="597"/>
    </row>
    <row r="5" spans="1:30" s="143" customFormat="1" ht="18" customHeight="1">
      <c r="A5" s="10"/>
      <c r="C5" s="144" t="s">
        <v>377</v>
      </c>
      <c r="D5" s="906" t="s">
        <v>386</v>
      </c>
      <c r="E5" s="906"/>
      <c r="F5" s="906"/>
      <c r="G5" s="906"/>
      <c r="H5" s="145" t="s">
        <v>3</v>
      </c>
      <c r="I5" s="959">
        <f>IF(I4&lt;=T8,0.5,IF(I4&lt;V7,0.4,IF(I4&lt;V6,0.3,IF(I4&lt;V5,0.2,1))))</f>
        <v>1</v>
      </c>
      <c r="J5" s="959"/>
      <c r="T5" s="241">
        <v>0.65</v>
      </c>
      <c r="U5" s="242" t="s">
        <v>379</v>
      </c>
      <c r="V5" s="243">
        <v>0.7</v>
      </c>
      <c r="W5" s="242" t="s">
        <v>383</v>
      </c>
      <c r="X5" s="243">
        <v>0.2</v>
      </c>
      <c r="Y5" s="244" t="s">
        <v>382</v>
      </c>
      <c r="Z5" s="599"/>
      <c r="AA5" s="597"/>
    </row>
    <row r="6" spans="1:30" s="3" customFormat="1" ht="18" customHeight="1">
      <c r="A6" s="10"/>
      <c r="C6" s="3" t="s">
        <v>2</v>
      </c>
      <c r="D6" s="956" t="s">
        <v>581</v>
      </c>
      <c r="E6" s="956"/>
      <c r="F6" s="956"/>
      <c r="G6" s="956"/>
      <c r="H6" s="2" t="s">
        <v>3</v>
      </c>
      <c r="I6" s="957"/>
      <c r="J6" s="957"/>
      <c r="K6" s="107"/>
      <c r="L6" s="256"/>
      <c r="M6" s="963">
        <f>M8+M9</f>
        <v>195.62</v>
      </c>
      <c r="N6" s="963"/>
      <c r="O6" s="107" t="s">
        <v>399</v>
      </c>
      <c r="T6" s="241">
        <v>0.6</v>
      </c>
      <c r="U6" s="242" t="s">
        <v>380</v>
      </c>
      <c r="V6" s="243">
        <v>0.65</v>
      </c>
      <c r="W6" s="242" t="s">
        <v>383</v>
      </c>
      <c r="X6" s="243">
        <v>0.3</v>
      </c>
      <c r="Y6" s="244" t="s">
        <v>382</v>
      </c>
      <c r="Z6" s="599"/>
      <c r="AA6" s="597"/>
      <c r="AD6" s="645"/>
    </row>
    <row r="7" spans="1:30" s="143" customFormat="1" ht="18" customHeight="1">
      <c r="A7" s="10"/>
      <c r="C7" s="276" t="s">
        <v>377</v>
      </c>
      <c r="D7" s="906" t="s">
        <v>461</v>
      </c>
      <c r="E7" s="906"/>
      <c r="F7" s="906"/>
      <c r="G7" s="906"/>
      <c r="H7" s="340" t="s">
        <v>3</v>
      </c>
      <c r="I7" s="943">
        <f>'건설사업관리기술인수 산정'!M62</f>
        <v>4000.2999999999997</v>
      </c>
      <c r="J7" s="943"/>
      <c r="K7" s="281" t="s">
        <v>466</v>
      </c>
      <c r="L7" s="340" t="s">
        <v>5</v>
      </c>
      <c r="M7" s="908">
        <f>ROUND(I7/22,2)</f>
        <v>181.83</v>
      </c>
      <c r="N7" s="908"/>
      <c r="O7" s="281" t="s">
        <v>6</v>
      </c>
      <c r="T7" s="241">
        <v>0.55000000000000004</v>
      </c>
      <c r="U7" s="242" t="s">
        <v>380</v>
      </c>
      <c r="V7" s="243">
        <v>0.6</v>
      </c>
      <c r="W7" s="242" t="s">
        <v>383</v>
      </c>
      <c r="X7" s="243">
        <v>0.4</v>
      </c>
      <c r="Y7" s="244" t="s">
        <v>382</v>
      </c>
      <c r="Z7" s="599"/>
      <c r="AA7" s="597"/>
    </row>
    <row r="8" spans="1:30" s="274" customFormat="1" ht="18" customHeight="1">
      <c r="A8" s="275"/>
      <c r="C8" s="276"/>
      <c r="D8" s="964" t="s">
        <v>464</v>
      </c>
      <c r="E8" s="965"/>
      <c r="F8" s="965"/>
      <c r="G8" s="965"/>
      <c r="H8" s="145" t="s">
        <v>3</v>
      </c>
      <c r="I8" s="943">
        <f>IF(I5&lt;1,I7*(1+I5),I7)</f>
        <v>4000.2999999999997</v>
      </c>
      <c r="J8" s="943"/>
      <c r="K8" s="281" t="s">
        <v>466</v>
      </c>
      <c r="L8" s="340" t="s">
        <v>5</v>
      </c>
      <c r="M8" s="908">
        <f>ROUND(I8/22,2)</f>
        <v>181.83</v>
      </c>
      <c r="N8" s="908"/>
      <c r="O8" s="281" t="s">
        <v>6</v>
      </c>
      <c r="T8" s="239">
        <v>0.55000000000000004</v>
      </c>
      <c r="U8" s="598" t="s">
        <v>381</v>
      </c>
      <c r="V8" s="601"/>
      <c r="W8" s="598" t="s">
        <v>384</v>
      </c>
      <c r="X8" s="601">
        <v>0.5</v>
      </c>
      <c r="Y8" s="240" t="s">
        <v>382</v>
      </c>
      <c r="Z8" s="599"/>
      <c r="AA8" s="597"/>
    </row>
    <row r="9" spans="1:30" s="274" customFormat="1" ht="18" customHeight="1">
      <c r="A9" s="275"/>
      <c r="C9" s="615" t="s">
        <v>658</v>
      </c>
      <c r="D9" s="906" t="s">
        <v>659</v>
      </c>
      <c r="E9" s="906"/>
      <c r="F9" s="906"/>
      <c r="G9" s="906"/>
      <c r="H9" s="618" t="s">
        <v>660</v>
      </c>
      <c r="I9" s="907">
        <f>'건설사업관리기술인수 산정'!M63</f>
        <v>303.3</v>
      </c>
      <c r="J9" s="907"/>
      <c r="K9" s="281" t="s">
        <v>466</v>
      </c>
      <c r="L9" s="618" t="s">
        <v>661</v>
      </c>
      <c r="M9" s="908">
        <f>ROUND(I9/22,2)</f>
        <v>13.79</v>
      </c>
      <c r="N9" s="908"/>
      <c r="O9" s="281" t="s">
        <v>6</v>
      </c>
      <c r="T9" s="599"/>
      <c r="U9" s="597"/>
      <c r="V9" s="599"/>
      <c r="W9" s="597"/>
      <c r="X9" s="599"/>
      <c r="Y9" s="597"/>
      <c r="Z9" s="599"/>
      <c r="AA9" s="597"/>
    </row>
    <row r="10" spans="1:30" s="3" customFormat="1" ht="18" customHeight="1">
      <c r="A10" s="10"/>
      <c r="C10" s="3" t="s">
        <v>2</v>
      </c>
      <c r="D10" s="906" t="s">
        <v>387</v>
      </c>
      <c r="E10" s="906"/>
      <c r="F10" s="906"/>
      <c r="G10" s="906"/>
      <c r="H10" s="2" t="s">
        <v>3</v>
      </c>
      <c r="I10" s="960" t="s">
        <v>602</v>
      </c>
      <c r="J10" s="960"/>
      <c r="K10" s="143"/>
      <c r="Z10" s="600"/>
      <c r="AA10" s="600"/>
      <c r="AD10" s="355" t="s">
        <v>465</v>
      </c>
    </row>
    <row r="11" spans="1:30" s="3" customFormat="1" ht="7.5" customHeight="1">
      <c r="A11" s="10"/>
      <c r="R11" s="14" t="s">
        <v>707</v>
      </c>
      <c r="S11" s="234"/>
      <c r="T11" s="238"/>
      <c r="U11" s="232"/>
      <c r="V11" s="233"/>
      <c r="W11" s="233"/>
      <c r="X11" s="233"/>
      <c r="Z11" s="233"/>
      <c r="AA11" s="600"/>
    </row>
    <row r="12" spans="1:30" s="1" customFormat="1" ht="18" customHeight="1">
      <c r="A12" s="9"/>
      <c r="B12" s="282" t="s">
        <v>583</v>
      </c>
      <c r="C12" s="3"/>
      <c r="T12" s="955" t="s">
        <v>388</v>
      </c>
      <c r="U12" s="955"/>
      <c r="V12" s="955"/>
      <c r="W12" s="955"/>
      <c r="X12" s="955"/>
      <c r="Y12" s="955"/>
      <c r="Z12" s="599"/>
      <c r="AA12" s="597"/>
    </row>
    <row r="13" spans="1:30" s="3" customFormat="1" ht="18" customHeight="1">
      <c r="A13" s="10"/>
      <c r="C13" s="2" t="s">
        <v>4</v>
      </c>
      <c r="D13" s="945" t="s">
        <v>584</v>
      </c>
      <c r="E13" s="906"/>
      <c r="F13" s="906"/>
      <c r="G13" s="906"/>
      <c r="H13" s="145" t="s">
        <v>3</v>
      </c>
      <c r="I13" s="363"/>
      <c r="J13" s="363"/>
      <c r="K13" s="278"/>
      <c r="L13" s="354"/>
      <c r="M13" s="145"/>
      <c r="N13" s="942">
        <f>SUM(N14,N15)</f>
        <v>181.83</v>
      </c>
      <c r="O13" s="942"/>
      <c r="P13" s="268" t="s">
        <v>6</v>
      </c>
      <c r="T13" s="935" t="s">
        <v>389</v>
      </c>
      <c r="U13" s="935"/>
      <c r="V13" s="935"/>
      <c r="W13" s="935"/>
      <c r="X13" s="961">
        <v>0.1</v>
      </c>
      <c r="Y13" s="962"/>
      <c r="Z13" s="911"/>
      <c r="AA13" s="912"/>
    </row>
    <row r="14" spans="1:30" s="274" customFormat="1" ht="18" customHeight="1">
      <c r="A14" s="275"/>
      <c r="C14" s="361"/>
      <c r="E14" s="945" t="s">
        <v>585</v>
      </c>
      <c r="F14" s="945"/>
      <c r="G14" s="945"/>
      <c r="H14" s="361" t="s">
        <v>3</v>
      </c>
      <c r="I14" s="946">
        <f>M8</f>
        <v>181.83</v>
      </c>
      <c r="J14" s="946"/>
      <c r="K14" s="364" t="s">
        <v>469</v>
      </c>
      <c r="L14" s="365">
        <f>IF(I10=T13,0.9,IF(I10=T14,0.85,IF(I10=T15,0.8,"")))</f>
        <v>0.85</v>
      </c>
      <c r="M14" s="361" t="s">
        <v>5</v>
      </c>
      <c r="N14" s="936">
        <f>ROUND(I14*L14,2)</f>
        <v>154.56</v>
      </c>
      <c r="O14" s="936"/>
      <c r="P14" s="281" t="s">
        <v>6</v>
      </c>
      <c r="Q14" s="369"/>
      <c r="R14" s="368"/>
      <c r="T14" s="935" t="s">
        <v>390</v>
      </c>
      <c r="U14" s="935"/>
      <c r="V14" s="935"/>
      <c r="W14" s="935"/>
      <c r="X14" s="947">
        <v>0.15</v>
      </c>
      <c r="Y14" s="948"/>
      <c r="Z14" s="913"/>
      <c r="AA14" s="914"/>
    </row>
    <row r="15" spans="1:30" s="274" customFormat="1" ht="18" customHeight="1">
      <c r="A15" s="275"/>
      <c r="C15" s="361"/>
      <c r="E15" s="945" t="s">
        <v>586</v>
      </c>
      <c r="F15" s="945"/>
      <c r="G15" s="945"/>
      <c r="H15" s="361" t="s">
        <v>3</v>
      </c>
      <c r="I15" s="946">
        <f>M8</f>
        <v>181.83</v>
      </c>
      <c r="J15" s="946"/>
      <c r="K15" s="364" t="s">
        <v>469</v>
      </c>
      <c r="L15" s="365">
        <f>1-L14</f>
        <v>0.15000000000000002</v>
      </c>
      <c r="M15" s="361" t="s">
        <v>5</v>
      </c>
      <c r="N15" s="936">
        <f>ROUND(I15*L15,2)</f>
        <v>27.27</v>
      </c>
      <c r="O15" s="936"/>
      <c r="P15" s="281" t="s">
        <v>6</v>
      </c>
      <c r="Q15" s="369"/>
      <c r="R15" s="368"/>
      <c r="T15" s="935" t="s">
        <v>391</v>
      </c>
      <c r="U15" s="935"/>
      <c r="V15" s="935"/>
      <c r="W15" s="935"/>
      <c r="X15" s="947">
        <v>0.2</v>
      </c>
      <c r="Y15" s="948"/>
      <c r="Z15" s="913"/>
      <c r="AA15" s="914"/>
    </row>
    <row r="16" spans="1:30" s="274" customFormat="1" ht="18" customHeight="1">
      <c r="A16" s="275"/>
      <c r="C16" s="646" t="s">
        <v>472</v>
      </c>
      <c r="D16" s="909" t="s">
        <v>662</v>
      </c>
      <c r="E16" s="909"/>
      <c r="F16" s="909"/>
      <c r="G16" s="909"/>
      <c r="H16" s="618" t="s">
        <v>663</v>
      </c>
      <c r="I16" s="614"/>
      <c r="J16" s="614"/>
      <c r="K16" s="364"/>
      <c r="L16" s="365"/>
      <c r="M16" s="618"/>
      <c r="N16" s="910">
        <f>M9</f>
        <v>13.79</v>
      </c>
      <c r="O16" s="910"/>
      <c r="P16" s="281" t="s">
        <v>6</v>
      </c>
      <c r="Q16" s="369"/>
      <c r="R16" s="368"/>
      <c r="T16" s="69"/>
      <c r="U16" s="69"/>
      <c r="V16" s="69"/>
      <c r="W16" s="69"/>
      <c r="X16" s="616"/>
      <c r="Y16" s="617"/>
      <c r="Z16" s="616"/>
      <c r="AA16" s="617"/>
    </row>
    <row r="17" spans="1:45" s="274" customFormat="1" ht="18" customHeight="1">
      <c r="A17" s="275"/>
      <c r="C17" s="3"/>
      <c r="D17" s="271" t="s">
        <v>1</v>
      </c>
      <c r="E17" s="265" t="s">
        <v>3</v>
      </c>
      <c r="F17" s="271"/>
      <c r="G17" s="275"/>
      <c r="H17" s="275"/>
      <c r="I17" s="271"/>
      <c r="J17" s="275"/>
      <c r="K17" s="275"/>
      <c r="L17" s="270"/>
      <c r="M17" s="275"/>
      <c r="N17" s="923">
        <f>SUM(N13+N16)</f>
        <v>195.62</v>
      </c>
      <c r="O17" s="923"/>
      <c r="P17" s="268" t="s">
        <v>6</v>
      </c>
      <c r="Q17" s="607"/>
      <c r="R17" s="608"/>
      <c r="S17" s="268"/>
      <c r="T17" s="268"/>
      <c r="U17" s="539"/>
      <c r="V17" s="539"/>
      <c r="W17" s="539"/>
      <c r="X17" s="539"/>
      <c r="Y17" s="370"/>
      <c r="Z17" s="539"/>
      <c r="AA17" s="370"/>
    </row>
    <row r="18" spans="1:45" ht="7.5" customHeight="1">
      <c r="D18" s="16"/>
      <c r="W18" s="67"/>
      <c r="AC18" s="255"/>
      <c r="AD18" s="255"/>
    </row>
    <row r="19" spans="1:45" s="1" customFormat="1" ht="18" customHeight="1">
      <c r="B19" s="282" t="s">
        <v>587</v>
      </c>
      <c r="D19" s="18"/>
      <c r="L19" s="13"/>
      <c r="P19" s="925" t="s">
        <v>651</v>
      </c>
      <c r="Q19" s="917"/>
      <c r="R19" s="917"/>
      <c r="S19" s="917"/>
      <c r="T19" s="917"/>
      <c r="U19" s="917"/>
      <c r="V19" s="917"/>
      <c r="W19" s="917"/>
      <c r="X19" s="917"/>
      <c r="Y19" s="917"/>
      <c r="Z19" s="916"/>
      <c r="AA19" s="916"/>
      <c r="AC19" s="251"/>
      <c r="AD19" s="252"/>
    </row>
    <row r="20" spans="1:45" s="3" customFormat="1" ht="18" customHeight="1">
      <c r="C20" s="3" t="s">
        <v>4</v>
      </c>
      <c r="D20" s="3" t="s">
        <v>588</v>
      </c>
      <c r="L20" s="11"/>
      <c r="P20" s="924" t="s">
        <v>512</v>
      </c>
      <c r="Q20" s="924"/>
      <c r="R20" s="928" t="s">
        <v>576</v>
      </c>
      <c r="S20" s="928"/>
      <c r="T20" s="928" t="s">
        <v>577</v>
      </c>
      <c r="U20" s="928"/>
      <c r="V20" s="928" t="s">
        <v>578</v>
      </c>
      <c r="W20" s="928"/>
      <c r="X20" s="928" t="s">
        <v>579</v>
      </c>
      <c r="Y20" s="928"/>
      <c r="Z20" s="931"/>
      <c r="AA20" s="931"/>
      <c r="AC20" s="253"/>
      <c r="AD20" s="917" t="s">
        <v>651</v>
      </c>
      <c r="AE20" s="917"/>
      <c r="AF20" s="917"/>
      <c r="AG20" s="917"/>
      <c r="AH20" s="917"/>
      <c r="AI20" s="917"/>
      <c r="AJ20" s="917"/>
      <c r="AK20" s="917"/>
      <c r="AL20" s="917"/>
      <c r="AM20" s="917"/>
    </row>
    <row r="21" spans="1:45" ht="18" customHeight="1">
      <c r="P21" s="929" t="s">
        <v>513</v>
      </c>
      <c r="Q21" s="929"/>
      <c r="R21" s="927">
        <f>AF22</f>
        <v>399247</v>
      </c>
      <c r="S21" s="927"/>
      <c r="T21" s="927">
        <f>AH22</f>
        <v>376400</v>
      </c>
      <c r="U21" s="927"/>
      <c r="V21" s="927">
        <f>AJ22</f>
        <v>350580</v>
      </c>
      <c r="W21" s="927"/>
      <c r="X21" s="927">
        <f>AL22</f>
        <v>287724</v>
      </c>
      <c r="Y21" s="927"/>
      <c r="Z21" s="932"/>
      <c r="AA21" s="932"/>
      <c r="AC21" s="253"/>
      <c r="AD21" s="918" t="s">
        <v>652</v>
      </c>
      <c r="AE21" s="918"/>
      <c r="AF21" s="919" t="s">
        <v>576</v>
      </c>
      <c r="AG21" s="919"/>
      <c r="AH21" s="919" t="s">
        <v>577</v>
      </c>
      <c r="AI21" s="919"/>
      <c r="AJ21" s="919" t="s">
        <v>578</v>
      </c>
      <c r="AK21" s="919"/>
      <c r="AL21" s="919" t="s">
        <v>579</v>
      </c>
      <c r="AM21" s="919"/>
    </row>
    <row r="22" spans="1:45" ht="18" customHeight="1">
      <c r="E22" s="3" t="s">
        <v>589</v>
      </c>
      <c r="P22" s="929" t="s">
        <v>514</v>
      </c>
      <c r="Q22" s="929"/>
      <c r="R22" s="926">
        <f>ROUND(R21/$T$21,3)</f>
        <v>1.0609999999999999</v>
      </c>
      <c r="S22" s="926"/>
      <c r="T22" s="926">
        <v>1</v>
      </c>
      <c r="U22" s="926"/>
      <c r="V22" s="926">
        <f>ROUND(V21/$T$21,3)</f>
        <v>0.93100000000000005</v>
      </c>
      <c r="W22" s="926"/>
      <c r="X22" s="926">
        <f>ROUND(X21/$T$21,3)</f>
        <v>0.76400000000000001</v>
      </c>
      <c r="Y22" s="926"/>
      <c r="Z22" s="915"/>
      <c r="AA22" s="915"/>
      <c r="AC22" s="253"/>
      <c r="AD22" s="920" t="s">
        <v>712</v>
      </c>
      <c r="AE22" s="920"/>
      <c r="AF22" s="903">
        <v>399247</v>
      </c>
      <c r="AG22" s="903"/>
      <c r="AH22" s="903">
        <v>376400</v>
      </c>
      <c r="AI22" s="903"/>
      <c r="AJ22" s="903">
        <v>350580</v>
      </c>
      <c r="AK22" s="903"/>
      <c r="AL22" s="903">
        <v>287724</v>
      </c>
      <c r="AM22" s="903"/>
    </row>
    <row r="23" spans="1:45" ht="18" customHeight="1">
      <c r="E23" s="3" t="s">
        <v>590</v>
      </c>
      <c r="P23" s="935" t="s">
        <v>580</v>
      </c>
      <c r="Q23" s="935"/>
      <c r="R23" s="935"/>
      <c r="S23" s="935"/>
      <c r="T23" s="935"/>
      <c r="U23" s="935"/>
      <c r="V23" s="949">
        <f>TRUNC(T21*22,0)</f>
        <v>8280800</v>
      </c>
      <c r="W23" s="950"/>
      <c r="X23" s="950"/>
      <c r="Y23" s="951"/>
      <c r="Z23" s="609"/>
      <c r="AA23" s="609"/>
      <c r="AC23" s="254"/>
      <c r="AD23" s="904" t="s">
        <v>708</v>
      </c>
      <c r="AE23" s="904"/>
      <c r="AF23" s="905">
        <f>ROUNDDOWN((AF22)*20.3/22,0)</f>
        <v>368396</v>
      </c>
      <c r="AG23" s="905"/>
      <c r="AH23" s="905">
        <f>ROUNDDOWN((AH22)*20.3/22,0)</f>
        <v>347314</v>
      </c>
      <c r="AI23" s="905"/>
      <c r="AJ23" s="905">
        <f>ROUNDDOWN((AJ22)*20.3/22,0)</f>
        <v>323489</v>
      </c>
      <c r="AK23" s="905"/>
      <c r="AL23" s="905">
        <f>ROUNDDOWN((AL22)*20.3/22,0)</f>
        <v>265490</v>
      </c>
      <c r="AM23" s="905"/>
      <c r="AN23" s="254"/>
    </row>
    <row r="24" spans="1:45" ht="18" customHeight="1">
      <c r="E24" s="274"/>
      <c r="P24" s="69"/>
      <c r="Q24" s="69"/>
      <c r="R24" s="69"/>
      <c r="S24" s="69"/>
      <c r="T24" s="69"/>
      <c r="U24" s="69"/>
      <c r="V24" s="373"/>
      <c r="W24" s="373"/>
      <c r="X24" s="373"/>
      <c r="Y24" s="373"/>
      <c r="Z24" s="373"/>
      <c r="AA24" s="373"/>
      <c r="AC24" s="254"/>
      <c r="AD24" s="254"/>
      <c r="AE24" s="254"/>
      <c r="AF24" s="254"/>
      <c r="AG24" s="254"/>
      <c r="AH24" s="254"/>
      <c r="AI24" s="254"/>
      <c r="AJ24" s="254"/>
      <c r="AK24" s="254"/>
      <c r="AL24" s="254"/>
      <c r="AM24" s="254"/>
      <c r="AN24" s="254"/>
    </row>
    <row r="25" spans="1:45" ht="18" customHeight="1">
      <c r="C25" s="281" t="s">
        <v>472</v>
      </c>
      <c r="D25" s="274" t="s">
        <v>591</v>
      </c>
      <c r="O25" s="70"/>
      <c r="V25" s="456"/>
      <c r="W25" s="456"/>
      <c r="X25" s="456"/>
      <c r="Y25" s="456"/>
      <c r="Z25" s="456"/>
      <c r="AA25" s="456"/>
    </row>
    <row r="26" spans="1:45" ht="18" customHeight="1">
      <c r="D26" s="944" t="s">
        <v>705</v>
      </c>
      <c r="E26" s="944"/>
      <c r="F26" s="944"/>
      <c r="G26" s="12" t="str">
        <f t="shared" ref="G26" si="0">IF(I26=0,"",":")</f>
        <v>:</v>
      </c>
      <c r="H26" s="3" t="s">
        <v>69</v>
      </c>
      <c r="I26" s="306">
        <v>1</v>
      </c>
      <c r="J26" s="59" t="str">
        <f t="shared" ref="J26" si="1">IF(I26&gt;0,"인 ×","")</f>
        <v>인 ×</v>
      </c>
      <c r="K26" s="78">
        <f t="shared" ref="K26" si="2">IF(I26=0,"",IF(D26=$R$20,$R$22,IF(D26=$T$20,$T$22,IF(D26=$V$20,$V$22,IF(D26=$X$20,$X$22,"")))))</f>
        <v>1</v>
      </c>
      <c r="L26" s="59" t="str">
        <f t="shared" ref="L26:L28" si="3">IF(I26&gt;0,"×","")</f>
        <v>×</v>
      </c>
      <c r="M26" s="937">
        <f>'산정근거(입력변수)'!O24</f>
        <v>42</v>
      </c>
      <c r="N26" s="937"/>
      <c r="O26" s="69" t="str">
        <f t="shared" ref="O26:O28" si="4">IF(I26=0,"","=")</f>
        <v>=</v>
      </c>
      <c r="P26" s="922">
        <f>IF(I26=0,"",ROUND(I26*K26*M26,2))</f>
        <v>42</v>
      </c>
      <c r="Q26" s="922"/>
      <c r="R26" s="60" t="str">
        <f t="shared" ref="R26" si="5">IF(I26=0,"","인·월")</f>
        <v>인·월</v>
      </c>
      <c r="S26" s="376" t="s">
        <v>603</v>
      </c>
      <c r="AC26" s="274"/>
      <c r="AD26" s="930">
        <f>설계예산서!H3</f>
        <v>4213000000</v>
      </c>
      <c r="AE26" s="930"/>
      <c r="AF26" s="610"/>
      <c r="AG26" s="610"/>
      <c r="AH26" s="12"/>
      <c r="AI26" s="274"/>
      <c r="AJ26" s="306"/>
      <c r="AK26" s="278"/>
      <c r="AL26" s="279"/>
      <c r="AM26" s="278"/>
      <c r="AN26" s="921"/>
      <c r="AO26" s="921"/>
      <c r="AP26" s="69"/>
      <c r="AQ26" s="922"/>
      <c r="AR26" s="922"/>
      <c r="AS26" s="60"/>
    </row>
    <row r="27" spans="1:45" ht="18" customHeight="1">
      <c r="D27" s="944" t="s">
        <v>641</v>
      </c>
      <c r="E27" s="944"/>
      <c r="F27" s="944"/>
      <c r="G27" s="12" t="str">
        <f t="shared" ref="G27" si="6">IF(I27=0,"",":")</f>
        <v>:</v>
      </c>
      <c r="H27" s="274" t="str">
        <f>IF(I27=0,"","보조")</f>
        <v>보조</v>
      </c>
      <c r="I27" s="306">
        <v>1</v>
      </c>
      <c r="J27" s="278" t="str">
        <f t="shared" ref="J27" si="7">IF(I27&gt;0,"인 ×","")</f>
        <v>인 ×</v>
      </c>
      <c r="K27" s="279">
        <f>IF(I27=0,"",IF(D27=$R$20,$R$22,IF(D27=$T$20,$T$22,IF(D27=$V$20,$V$22,IF(D27=$X$20,$X$22,"")))))</f>
        <v>0.76400000000000001</v>
      </c>
      <c r="L27" s="278" t="str">
        <f>IF(I27&gt;0,"×","")</f>
        <v>×</v>
      </c>
      <c r="M27" s="937">
        <v>39</v>
      </c>
      <c r="N27" s="937"/>
      <c r="O27" s="69" t="str">
        <f>IF(I27=0,"","=")</f>
        <v>=</v>
      </c>
      <c r="P27" s="922">
        <f t="shared" ref="P27" si="8">IF(I27=0,"",ROUND(I27*K27*M27,2))</f>
        <v>29.8</v>
      </c>
      <c r="Q27" s="922"/>
      <c r="R27" s="60" t="str">
        <f>IF(I27=0,"","인·월")</f>
        <v>인·월</v>
      </c>
      <c r="S27" s="376" t="s">
        <v>603</v>
      </c>
      <c r="AC27" s="274"/>
      <c r="AD27" s="274"/>
      <c r="AE27" s="610"/>
      <c r="AF27" s="610"/>
      <c r="AG27" s="610"/>
      <c r="AH27" s="12"/>
      <c r="AI27" s="274"/>
      <c r="AJ27" s="306"/>
      <c r="AK27" s="278"/>
      <c r="AL27" s="279"/>
      <c r="AM27" s="278"/>
      <c r="AN27" s="921"/>
      <c r="AO27" s="921"/>
      <c r="AP27" s="69"/>
      <c r="AQ27" s="922"/>
      <c r="AR27" s="922"/>
      <c r="AS27" s="60"/>
    </row>
    <row r="28" spans="1:45" ht="18" customHeight="1">
      <c r="D28" s="944" t="s">
        <v>646</v>
      </c>
      <c r="E28" s="944"/>
      <c r="F28" s="944"/>
      <c r="G28" s="12" t="str">
        <f t="shared" ref="G28" si="9">IF(I28=0,"",":")</f>
        <v>:</v>
      </c>
      <c r="H28" s="274" t="str">
        <f t="shared" ref="H28" si="10">IF(I28=0,"","보조")</f>
        <v>보조</v>
      </c>
      <c r="I28" s="306">
        <v>1</v>
      </c>
      <c r="J28" s="278" t="str">
        <f t="shared" ref="J28" si="11">IF(I28&gt;0,"인 ×","")</f>
        <v>인 ×</v>
      </c>
      <c r="K28" s="279">
        <f t="shared" ref="K28" si="12">IF(I28=0,"",IF(D28=$R$20,$R$22,IF(D28=$T$20,$T$22,IF(D28=$V$20,$V$22,IF(D28=$X$20,$X$22,"")))))</f>
        <v>0.76400000000000001</v>
      </c>
      <c r="L28" s="278" t="str">
        <f t="shared" si="3"/>
        <v>×</v>
      </c>
      <c r="M28" s="937">
        <v>37</v>
      </c>
      <c r="N28" s="937"/>
      <c r="O28" s="69" t="str">
        <f t="shared" si="4"/>
        <v>=</v>
      </c>
      <c r="P28" s="922">
        <f t="shared" ref="P28" si="13">IF(I28=0,"",ROUND(I28*K28*M28,2))</f>
        <v>28.27</v>
      </c>
      <c r="Q28" s="922"/>
      <c r="R28" s="60" t="str">
        <f t="shared" ref="R28" si="14">IF(I28=0,"","인·월")</f>
        <v>인·월</v>
      </c>
      <c r="S28" s="376" t="s">
        <v>603</v>
      </c>
      <c r="AC28" s="274"/>
      <c r="AD28" s="274"/>
      <c r="AE28" s="610"/>
      <c r="AF28" s="610"/>
      <c r="AG28" s="610"/>
      <c r="AH28" s="12"/>
      <c r="AI28" s="274"/>
      <c r="AJ28" s="306"/>
      <c r="AK28" s="278"/>
      <c r="AL28" s="279"/>
      <c r="AM28" s="278"/>
      <c r="AN28" s="921"/>
      <c r="AO28" s="921"/>
      <c r="AP28" s="69"/>
      <c r="AQ28" s="922"/>
      <c r="AR28" s="922"/>
      <c r="AS28" s="60"/>
    </row>
    <row r="29" spans="1:45" ht="18" hidden="1" customHeight="1">
      <c r="D29" s="944" t="s">
        <v>641</v>
      </c>
      <c r="E29" s="944"/>
      <c r="F29" s="944"/>
      <c r="G29" s="12" t="str">
        <f t="shared" ref="G29" si="15">IF(I29=0,"",":")</f>
        <v/>
      </c>
      <c r="H29" s="274" t="str">
        <f t="shared" ref="H29" si="16">IF(I29=0,"","보조")</f>
        <v/>
      </c>
      <c r="I29" s="306"/>
      <c r="J29" s="535" t="str">
        <f t="shared" ref="J29" si="17">IF(I29&gt;0,"인 ×","")</f>
        <v/>
      </c>
      <c r="K29" s="279" t="str">
        <f t="shared" ref="K29" si="18">IF(I29=0,"",IF(D29=$R$20,$R$22,IF(D29=$T$20,$T$22,IF(D29=$V$20,$V$22,IF(D29=$X$20,$X$22,"")))))</f>
        <v/>
      </c>
      <c r="L29" s="535" t="str">
        <f t="shared" ref="L29" si="19">IF(I29&gt;0,"×","")</f>
        <v/>
      </c>
      <c r="M29" s="938"/>
      <c r="N29" s="938"/>
      <c r="O29" s="69" t="str">
        <f t="shared" ref="O29" si="20">IF(I29=0,"","=")</f>
        <v/>
      </c>
      <c r="P29" s="922" t="str">
        <f t="shared" ref="P29" si="21">IF(I29=0,"",ROUND(I29*K29*M29,2))</f>
        <v/>
      </c>
      <c r="Q29" s="922"/>
      <c r="R29" s="60" t="str">
        <f t="shared" ref="R29" si="22">IF(I29=0,"","인·월")</f>
        <v/>
      </c>
      <c r="S29" s="376" t="s">
        <v>603</v>
      </c>
      <c r="AC29" s="274"/>
      <c r="AD29" s="274"/>
      <c r="AE29" s="610"/>
      <c r="AF29" s="610"/>
      <c r="AG29" s="610"/>
      <c r="AH29" s="12"/>
      <c r="AI29" s="274"/>
      <c r="AJ29" s="306"/>
      <c r="AK29" s="278"/>
      <c r="AL29" s="279"/>
      <c r="AM29" s="278"/>
      <c r="AN29" s="921"/>
      <c r="AO29" s="921"/>
      <c r="AP29" s="69"/>
      <c r="AQ29" s="922"/>
      <c r="AR29" s="922"/>
      <c r="AS29" s="60"/>
    </row>
    <row r="30" spans="1:45" ht="18" hidden="1" customHeight="1">
      <c r="D30" s="944" t="s">
        <v>644</v>
      </c>
      <c r="E30" s="944"/>
      <c r="F30" s="944"/>
      <c r="G30" s="12" t="str">
        <f t="shared" ref="G30" si="23">IF(I30=0,"",":")</f>
        <v/>
      </c>
      <c r="H30" s="274" t="str">
        <f t="shared" ref="H30" si="24">IF(I30=0,"","보조")</f>
        <v/>
      </c>
      <c r="I30" s="306"/>
      <c r="J30" s="536" t="str">
        <f t="shared" ref="J30" si="25">IF(I30&gt;0,"인 ×","")</f>
        <v/>
      </c>
      <c r="K30" s="279" t="str">
        <f t="shared" ref="K30" si="26">IF(I30=0,"",IF(D30=$R$20,$R$22,IF(D30=$T$20,$T$22,IF(D30=$V$20,$V$22,IF(D30=$X$20,$X$22,"")))))</f>
        <v/>
      </c>
      <c r="L30" s="536" t="str">
        <f t="shared" ref="L30" si="27">IF(I30&gt;0,"×","")</f>
        <v/>
      </c>
      <c r="M30" s="938"/>
      <c r="N30" s="938"/>
      <c r="O30" s="69" t="str">
        <f t="shared" ref="O30" si="28">IF(I30=0,"","=")</f>
        <v/>
      </c>
      <c r="P30" s="922" t="str">
        <f t="shared" ref="P30" si="29">IF(I30=0,"",ROUND(I30*K30*M30,2))</f>
        <v/>
      </c>
      <c r="Q30" s="922"/>
      <c r="R30" s="60" t="str">
        <f t="shared" ref="R30" si="30">IF(I30=0,"","인·월")</f>
        <v/>
      </c>
      <c r="S30" s="376" t="s">
        <v>603</v>
      </c>
      <c r="AC30" s="274"/>
      <c r="AD30" s="611"/>
      <c r="AE30" s="611"/>
    </row>
    <row r="31" spans="1:45" ht="18" customHeight="1">
      <c r="D31" s="944" t="s">
        <v>641</v>
      </c>
      <c r="E31" s="944"/>
      <c r="F31" s="944"/>
      <c r="G31" s="12" t="str">
        <f t="shared" ref="G31" si="31">IF(I31=0,"",":")</f>
        <v>:</v>
      </c>
      <c r="H31" s="274" t="str">
        <f t="shared" ref="H31" si="32">IF(I31=0,"","보조")</f>
        <v>보조</v>
      </c>
      <c r="I31" s="306">
        <v>1</v>
      </c>
      <c r="J31" s="594" t="str">
        <f t="shared" ref="J31" si="33">IF(I31&gt;0,"인 ×","")</f>
        <v>인 ×</v>
      </c>
      <c r="K31" s="279">
        <f t="shared" ref="K31" si="34">IF(I31=0,"",IF(D31=$R$20,$R$22,IF(D31=$T$20,$T$22,IF(D31=$V$20,$V$22,IF(D31=$X$20,$X$22,"")))))</f>
        <v>0.76400000000000001</v>
      </c>
      <c r="L31" s="594" t="str">
        <f t="shared" ref="L31" si="35">IF(I31&gt;0,"×","")</f>
        <v>×</v>
      </c>
      <c r="M31" s="938">
        <v>39</v>
      </c>
      <c r="N31" s="938"/>
      <c r="O31" s="69" t="str">
        <f t="shared" ref="O31" si="36">IF(I31=0,"","=")</f>
        <v>=</v>
      </c>
      <c r="P31" s="922">
        <f t="shared" ref="P31" si="37">IF(I31=0,"",ROUND(I31*K31*M31,2))</f>
        <v>29.8</v>
      </c>
      <c r="Q31" s="922"/>
      <c r="R31" s="60" t="str">
        <f t="shared" ref="R31" si="38">IF(I31=0,"","인·월")</f>
        <v>인·월</v>
      </c>
      <c r="S31" s="376" t="s">
        <v>653</v>
      </c>
      <c r="AC31" s="274"/>
      <c r="AD31" s="274"/>
    </row>
    <row r="32" spans="1:45" ht="18" hidden="1" customHeight="1">
      <c r="D32" s="944" t="s">
        <v>643</v>
      </c>
      <c r="E32" s="944"/>
      <c r="F32" s="944"/>
      <c r="G32" s="12" t="str">
        <f t="shared" ref="G32" si="39">IF(I32=0,"",":")</f>
        <v/>
      </c>
      <c r="H32" s="274" t="str">
        <f t="shared" ref="H32" si="40">IF(I32=0,"","보조")</f>
        <v/>
      </c>
      <c r="I32" s="306"/>
      <c r="J32" s="594" t="str">
        <f t="shared" ref="J32" si="41">IF(I32&gt;0,"인 ×","")</f>
        <v/>
      </c>
      <c r="K32" s="279" t="str">
        <f t="shared" ref="K32" si="42">IF(I32=0,"",IF(D32=$R$20,$R$22,IF(D32=$T$20,$T$22,IF(D32=$V$20,$V$22,IF(D32=$X$20,$X$22,"")))))</f>
        <v/>
      </c>
      <c r="L32" s="594" t="str">
        <f t="shared" ref="L32" si="43">IF(I32&gt;0,"×","")</f>
        <v/>
      </c>
      <c r="M32" s="938"/>
      <c r="N32" s="938"/>
      <c r="O32" s="69" t="str">
        <f t="shared" ref="O32" si="44">IF(I32=0,"","=")</f>
        <v/>
      </c>
      <c r="P32" s="922" t="str">
        <f t="shared" ref="P32" si="45">IF(I32=0,"",ROUND(I32*K32*M32,2))</f>
        <v/>
      </c>
      <c r="Q32" s="922"/>
      <c r="R32" s="60" t="str">
        <f t="shared" ref="R32" si="46">IF(I32=0,"","인·월")</f>
        <v/>
      </c>
      <c r="S32" s="376" t="s">
        <v>603</v>
      </c>
      <c r="AC32" s="143"/>
      <c r="AD32" s="143"/>
    </row>
    <row r="33" spans="2:34" ht="18" customHeight="1">
      <c r="D33" s="460" t="s">
        <v>57</v>
      </c>
      <c r="E33" s="460" t="s">
        <v>185</v>
      </c>
      <c r="F33" s="461"/>
      <c r="G33" s="462"/>
      <c r="H33" s="374"/>
      <c r="I33" s="463">
        <f>SUM(I26:I32)</f>
        <v>4</v>
      </c>
      <c r="J33" s="464"/>
      <c r="K33" s="464"/>
      <c r="L33" s="465"/>
      <c r="M33" s="464"/>
      <c r="N33" s="464"/>
      <c r="O33" s="461" t="s">
        <v>7</v>
      </c>
      <c r="P33" s="940">
        <f>SUM(P26:Q32)</f>
        <v>129.87</v>
      </c>
      <c r="Q33" s="940"/>
      <c r="R33" s="466" t="s">
        <v>6</v>
      </c>
      <c r="S33" s="266"/>
      <c r="T33" s="267"/>
      <c r="U33" s="108"/>
      <c r="V33" s="67"/>
      <c r="W33" s="67"/>
      <c r="AD33" s="358" t="s">
        <v>473</v>
      </c>
      <c r="AE33" s="375" t="s">
        <v>73</v>
      </c>
      <c r="AF33" s="9"/>
      <c r="AG33" s="9"/>
    </row>
    <row r="34" spans="2:34" s="3" customFormat="1" ht="8.25" customHeight="1">
      <c r="D34" s="5"/>
      <c r="E34" s="5"/>
      <c r="F34" s="5"/>
      <c r="G34" s="5"/>
      <c r="H34" s="5"/>
      <c r="L34" s="17"/>
      <c r="M34" s="5"/>
      <c r="N34" s="5"/>
      <c r="O34" s="71"/>
      <c r="P34" s="72"/>
      <c r="Q34" s="73"/>
      <c r="R34" s="74"/>
      <c r="S34" s="138"/>
      <c r="T34" s="67"/>
      <c r="U34" s="67"/>
      <c r="V34" s="67"/>
      <c r="W34" s="67"/>
      <c r="Z34" s="274"/>
      <c r="AA34" s="274"/>
      <c r="AD34" s="275"/>
      <c r="AE34" s="275"/>
      <c r="AF34" s="275"/>
      <c r="AG34" s="275"/>
    </row>
    <row r="35" spans="2:34" ht="18" customHeight="1">
      <c r="B35" s="282" t="s">
        <v>592</v>
      </c>
      <c r="C35" s="273"/>
      <c r="D35" s="273"/>
      <c r="E35" s="273"/>
      <c r="F35" s="273"/>
      <c r="G35" s="273"/>
      <c r="H35" s="273"/>
      <c r="I35" s="279"/>
      <c r="J35" s="279"/>
      <c r="K35" s="274"/>
      <c r="L35" s="273"/>
      <c r="M35" s="273"/>
      <c r="S35" s="67"/>
      <c r="T35" s="67"/>
      <c r="U35" s="67"/>
      <c r="V35" s="67"/>
      <c r="W35" s="67"/>
      <c r="AD35" s="275"/>
      <c r="AE35" s="9"/>
      <c r="AF35" s="9"/>
      <c r="AG35" s="275"/>
      <c r="AH35" s="274"/>
    </row>
    <row r="36" spans="2:34" s="274" customFormat="1" ht="18" customHeight="1">
      <c r="B36" s="160"/>
      <c r="C36" s="361" t="s">
        <v>4</v>
      </c>
      <c r="D36" s="945" t="s">
        <v>584</v>
      </c>
      <c r="E36" s="906"/>
      <c r="F36" s="906"/>
      <c r="G36" s="906"/>
      <c r="H36" s="361" t="s">
        <v>3</v>
      </c>
      <c r="L36" s="360"/>
      <c r="P36" s="942">
        <f>SUM(P37,P38)</f>
        <v>152.79000000000002</v>
      </c>
      <c r="Q36" s="942"/>
      <c r="R36" s="268" t="s">
        <v>6</v>
      </c>
      <c r="S36" s="371"/>
      <c r="T36" s="371"/>
      <c r="AD36" s="275"/>
      <c r="AE36" s="275"/>
      <c r="AF36" s="275"/>
      <c r="AG36" s="275"/>
    </row>
    <row r="37" spans="2:34" s="274" customFormat="1" ht="18" customHeight="1">
      <c r="B37" s="160"/>
      <c r="C37" s="361"/>
      <c r="E37" s="945" t="s">
        <v>585</v>
      </c>
      <c r="F37" s="945"/>
      <c r="G37" s="945"/>
      <c r="H37" s="361" t="s">
        <v>3</v>
      </c>
      <c r="I37" s="966"/>
      <c r="J37" s="966"/>
      <c r="K37" s="278"/>
      <c r="L37" s="967"/>
      <c r="M37" s="967"/>
      <c r="N37" s="360"/>
      <c r="O37" s="12"/>
      <c r="P37" s="936">
        <f>P33</f>
        <v>129.87</v>
      </c>
      <c r="Q37" s="936"/>
      <c r="R37" s="281" t="s">
        <v>6</v>
      </c>
      <c r="S37" s="372"/>
      <c r="T37" s="371"/>
      <c r="AF37" s="275"/>
      <c r="AG37" s="275"/>
    </row>
    <row r="38" spans="2:34" s="274" customFormat="1" ht="18" customHeight="1">
      <c r="B38" s="160"/>
      <c r="C38" s="361"/>
      <c r="E38" s="945" t="s">
        <v>586</v>
      </c>
      <c r="F38" s="945"/>
      <c r="G38" s="945"/>
      <c r="H38" s="361" t="s">
        <v>3</v>
      </c>
      <c r="I38" s="968">
        <f>P37</f>
        <v>129.87</v>
      </c>
      <c r="J38" s="968"/>
      <c r="K38" s="364" t="s">
        <v>468</v>
      </c>
      <c r="L38" s="366">
        <f>L14</f>
        <v>0.85</v>
      </c>
      <c r="M38" s="364" t="s">
        <v>469</v>
      </c>
      <c r="N38" s="366">
        <f>L15</f>
        <v>0.15000000000000002</v>
      </c>
      <c r="O38" s="367" t="s">
        <v>470</v>
      </c>
      <c r="P38" s="941">
        <f>ROUND(I38/L38*N38,2)</f>
        <v>22.92</v>
      </c>
      <c r="Q38" s="941"/>
      <c r="R38" s="368" t="s">
        <v>6</v>
      </c>
      <c r="S38" s="372"/>
      <c r="T38" s="371"/>
      <c r="AD38" s="359">
        <f>P38/P36</f>
        <v>0.15000981739642646</v>
      </c>
      <c r="AE38" s="275" t="s">
        <v>593</v>
      </c>
      <c r="AF38" s="275"/>
      <c r="AG38" s="275"/>
    </row>
    <row r="39" spans="2:34" ht="18" customHeight="1">
      <c r="B39" s="273"/>
      <c r="C39" s="274"/>
      <c r="D39" s="461" t="s">
        <v>1</v>
      </c>
      <c r="E39" s="460" t="s">
        <v>3</v>
      </c>
      <c r="F39" s="461"/>
      <c r="G39" s="468"/>
      <c r="H39" s="468"/>
      <c r="I39" s="461"/>
      <c r="J39" s="468"/>
      <c r="K39" s="468"/>
      <c r="L39" s="469"/>
      <c r="M39" s="374"/>
      <c r="N39" s="470"/>
      <c r="O39" s="468"/>
      <c r="P39" s="939">
        <f>SUM(P36)</f>
        <v>152.79000000000002</v>
      </c>
      <c r="Q39" s="939"/>
      <c r="R39" s="307" t="s">
        <v>6</v>
      </c>
      <c r="S39" s="66"/>
      <c r="T39" s="67"/>
      <c r="AD39" s="274"/>
      <c r="AE39" s="274"/>
      <c r="AF39" s="274"/>
      <c r="AG39" s="274"/>
      <c r="AH39" s="274"/>
    </row>
    <row r="40" spans="2:34" ht="18" customHeight="1">
      <c r="S40" s="66"/>
      <c r="T40" s="67"/>
      <c r="U40" s="67"/>
      <c r="V40" s="67"/>
      <c r="W40" s="67"/>
    </row>
    <row r="46" spans="2:34" ht="18" customHeight="1">
      <c r="S46" s="933"/>
      <c r="T46" s="934"/>
    </row>
  </sheetData>
  <mergeCells count="120">
    <mergeCell ref="E38:G38"/>
    <mergeCell ref="I37:J37"/>
    <mergeCell ref="L37:M37"/>
    <mergeCell ref="I38:J38"/>
    <mergeCell ref="D36:G36"/>
    <mergeCell ref="E37:G37"/>
    <mergeCell ref="D29:F29"/>
    <mergeCell ref="D32:F32"/>
    <mergeCell ref="D30:F30"/>
    <mergeCell ref="D31:F31"/>
    <mergeCell ref="T4:Y4"/>
    <mergeCell ref="T12:Y12"/>
    <mergeCell ref="T13:W13"/>
    <mergeCell ref="T14:W14"/>
    <mergeCell ref="T15:W15"/>
    <mergeCell ref="D4:G4"/>
    <mergeCell ref="D6:G6"/>
    <mergeCell ref="D5:G5"/>
    <mergeCell ref="I6:J6"/>
    <mergeCell ref="I4:J4"/>
    <mergeCell ref="I5:J5"/>
    <mergeCell ref="N14:O14"/>
    <mergeCell ref="N15:O15"/>
    <mergeCell ref="N13:O13"/>
    <mergeCell ref="D10:G10"/>
    <mergeCell ref="I10:J10"/>
    <mergeCell ref="X13:Y13"/>
    <mergeCell ref="X14:Y14"/>
    <mergeCell ref="M6:N6"/>
    <mergeCell ref="M8:N8"/>
    <mergeCell ref="D7:G7"/>
    <mergeCell ref="I7:J7"/>
    <mergeCell ref="M7:N7"/>
    <mergeCell ref="D8:G8"/>
    <mergeCell ref="I8:J8"/>
    <mergeCell ref="D28:F28"/>
    <mergeCell ref="D26:F26"/>
    <mergeCell ref="D27:F27"/>
    <mergeCell ref="M27:N27"/>
    <mergeCell ref="D13:G13"/>
    <mergeCell ref="X20:Y20"/>
    <mergeCell ref="R21:S21"/>
    <mergeCell ref="T21:U21"/>
    <mergeCell ref="E15:G15"/>
    <mergeCell ref="I14:J14"/>
    <mergeCell ref="I15:J15"/>
    <mergeCell ref="X15:Y15"/>
    <mergeCell ref="V21:W21"/>
    <mergeCell ref="T20:U20"/>
    <mergeCell ref="E14:G14"/>
    <mergeCell ref="T22:U22"/>
    <mergeCell ref="V23:Y23"/>
    <mergeCell ref="S46:T46"/>
    <mergeCell ref="P23:U23"/>
    <mergeCell ref="P37:Q37"/>
    <mergeCell ref="M26:N26"/>
    <mergeCell ref="M32:N32"/>
    <mergeCell ref="P39:Q39"/>
    <mergeCell ref="P33:Q33"/>
    <mergeCell ref="P38:Q38"/>
    <mergeCell ref="M28:N28"/>
    <mergeCell ref="P28:Q28"/>
    <mergeCell ref="M31:N31"/>
    <mergeCell ref="P31:Q31"/>
    <mergeCell ref="M29:N29"/>
    <mergeCell ref="P36:Q36"/>
    <mergeCell ref="P30:Q30"/>
    <mergeCell ref="P26:Q26"/>
    <mergeCell ref="P32:Q32"/>
    <mergeCell ref="P27:Q27"/>
    <mergeCell ref="P29:Q29"/>
    <mergeCell ref="M30:N30"/>
    <mergeCell ref="AN28:AO28"/>
    <mergeCell ref="AQ28:AR28"/>
    <mergeCell ref="AN29:AO29"/>
    <mergeCell ref="AQ29:AR29"/>
    <mergeCell ref="N17:O17"/>
    <mergeCell ref="P20:Q20"/>
    <mergeCell ref="P19:Y19"/>
    <mergeCell ref="V22:W22"/>
    <mergeCell ref="AH21:AI21"/>
    <mergeCell ref="AH22:AI22"/>
    <mergeCell ref="X21:Y21"/>
    <mergeCell ref="V20:W20"/>
    <mergeCell ref="X22:Y22"/>
    <mergeCell ref="R20:S20"/>
    <mergeCell ref="P21:Q21"/>
    <mergeCell ref="P22:Q22"/>
    <mergeCell ref="R22:S22"/>
    <mergeCell ref="AN26:AO26"/>
    <mergeCell ref="AQ26:AR26"/>
    <mergeCell ref="AN27:AO27"/>
    <mergeCell ref="AQ27:AR27"/>
    <mergeCell ref="AD26:AE26"/>
    <mergeCell ref="Z20:AA20"/>
    <mergeCell ref="Z21:AA21"/>
    <mergeCell ref="AF22:AG22"/>
    <mergeCell ref="AJ22:AK22"/>
    <mergeCell ref="AL22:AM22"/>
    <mergeCell ref="AD23:AE23"/>
    <mergeCell ref="AF23:AG23"/>
    <mergeCell ref="AH23:AI23"/>
    <mergeCell ref="AJ23:AK23"/>
    <mergeCell ref="AL23:AM23"/>
    <mergeCell ref="D9:G9"/>
    <mergeCell ref="I9:J9"/>
    <mergeCell ref="M9:N9"/>
    <mergeCell ref="D16:G16"/>
    <mergeCell ref="N16:O16"/>
    <mergeCell ref="Z13:AA13"/>
    <mergeCell ref="Z14:AA14"/>
    <mergeCell ref="Z15:AA15"/>
    <mergeCell ref="Z22:AA22"/>
    <mergeCell ref="Z19:AA19"/>
    <mergeCell ref="AD20:AM20"/>
    <mergeCell ref="AD21:AE21"/>
    <mergeCell ref="AF21:AG21"/>
    <mergeCell ref="AJ21:AK21"/>
    <mergeCell ref="AL21:AM21"/>
    <mergeCell ref="AD22:AE22"/>
  </mergeCells>
  <phoneticPr fontId="15" type="noConversion"/>
  <pageMargins left="0.74" right="0.47" top="0.55118110236220474" bottom="0.37" header="0.31496062992125984" footer="0.22"/>
  <pageSetup paperSize="9" scale="79" orientation="landscape" horizontalDpi="36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>
              <from>
                <xdr:col>0</xdr:col>
                <xdr:colOff>47625</xdr:colOff>
                <xdr:row>0</xdr:row>
                <xdr:rowOff>76200</xdr:rowOff>
              </from>
              <to>
                <xdr:col>0</xdr:col>
                <xdr:colOff>66675</xdr:colOff>
                <xdr:row>0</xdr:row>
                <xdr:rowOff>95250</xdr:rowOff>
              </to>
            </anchor>
          </objectPr>
        </oleObject>
      </mc:Choice>
      <mc:Fallback>
        <oleObject progId="Equation.3" shapeId="102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-0.499984740745262"/>
    <pageSetUpPr fitToPage="1"/>
  </sheetPr>
  <dimension ref="A1"/>
  <sheetViews>
    <sheetView view="pageBreakPreview" zoomScale="85" zoomScaleSheetLayoutView="85" workbookViewId="0">
      <selection activeCell="A25" sqref="A25"/>
    </sheetView>
  </sheetViews>
  <sheetFormatPr defaultRowHeight="16.5"/>
  <cols>
    <col min="1" max="1" width="56.33203125" style="473" customWidth="1"/>
    <col min="2" max="256" width="8.88671875" style="473"/>
    <col min="257" max="257" width="56.33203125" style="473" customWidth="1"/>
    <col min="258" max="512" width="8.88671875" style="473"/>
    <col min="513" max="513" width="56.33203125" style="473" customWidth="1"/>
    <col min="514" max="768" width="8.88671875" style="473"/>
    <col min="769" max="769" width="56.33203125" style="473" customWidth="1"/>
    <col min="770" max="1024" width="8.88671875" style="473"/>
    <col min="1025" max="1025" width="56.33203125" style="473" customWidth="1"/>
    <col min="1026" max="1280" width="8.88671875" style="473"/>
    <col min="1281" max="1281" width="56.33203125" style="473" customWidth="1"/>
    <col min="1282" max="1536" width="8.88671875" style="473"/>
    <col min="1537" max="1537" width="56.33203125" style="473" customWidth="1"/>
    <col min="1538" max="1792" width="8.88671875" style="473"/>
    <col min="1793" max="1793" width="56.33203125" style="473" customWidth="1"/>
    <col min="1794" max="2048" width="8.88671875" style="473"/>
    <col min="2049" max="2049" width="56.33203125" style="473" customWidth="1"/>
    <col min="2050" max="2304" width="8.88671875" style="473"/>
    <col min="2305" max="2305" width="56.33203125" style="473" customWidth="1"/>
    <col min="2306" max="2560" width="8.88671875" style="473"/>
    <col min="2561" max="2561" width="56.33203125" style="473" customWidth="1"/>
    <col min="2562" max="2816" width="8.88671875" style="473"/>
    <col min="2817" max="2817" width="56.33203125" style="473" customWidth="1"/>
    <col min="2818" max="3072" width="8.88671875" style="473"/>
    <col min="3073" max="3073" width="56.33203125" style="473" customWidth="1"/>
    <col min="3074" max="3328" width="8.88671875" style="473"/>
    <col min="3329" max="3329" width="56.33203125" style="473" customWidth="1"/>
    <col min="3330" max="3584" width="8.88671875" style="473"/>
    <col min="3585" max="3585" width="56.33203125" style="473" customWidth="1"/>
    <col min="3586" max="3840" width="8.88671875" style="473"/>
    <col min="3841" max="3841" width="56.33203125" style="473" customWidth="1"/>
    <col min="3842" max="4096" width="8.88671875" style="473"/>
    <col min="4097" max="4097" width="56.33203125" style="473" customWidth="1"/>
    <col min="4098" max="4352" width="8.88671875" style="473"/>
    <col min="4353" max="4353" width="56.33203125" style="473" customWidth="1"/>
    <col min="4354" max="4608" width="8.88671875" style="473"/>
    <col min="4609" max="4609" width="56.33203125" style="473" customWidth="1"/>
    <col min="4610" max="4864" width="8.88671875" style="473"/>
    <col min="4865" max="4865" width="56.33203125" style="473" customWidth="1"/>
    <col min="4866" max="5120" width="8.88671875" style="473"/>
    <col min="5121" max="5121" width="56.33203125" style="473" customWidth="1"/>
    <col min="5122" max="5376" width="8.88671875" style="473"/>
    <col min="5377" max="5377" width="56.33203125" style="473" customWidth="1"/>
    <col min="5378" max="5632" width="8.88671875" style="473"/>
    <col min="5633" max="5633" width="56.33203125" style="473" customWidth="1"/>
    <col min="5634" max="5888" width="8.88671875" style="473"/>
    <col min="5889" max="5889" width="56.33203125" style="473" customWidth="1"/>
    <col min="5890" max="6144" width="8.88671875" style="473"/>
    <col min="6145" max="6145" width="56.33203125" style="473" customWidth="1"/>
    <col min="6146" max="6400" width="8.88671875" style="473"/>
    <col min="6401" max="6401" width="56.33203125" style="473" customWidth="1"/>
    <col min="6402" max="6656" width="8.88671875" style="473"/>
    <col min="6657" max="6657" width="56.33203125" style="473" customWidth="1"/>
    <col min="6658" max="6912" width="8.88671875" style="473"/>
    <col min="6913" max="6913" width="56.33203125" style="473" customWidth="1"/>
    <col min="6914" max="7168" width="8.88671875" style="473"/>
    <col min="7169" max="7169" width="56.33203125" style="473" customWidth="1"/>
    <col min="7170" max="7424" width="8.88671875" style="473"/>
    <col min="7425" max="7425" width="56.33203125" style="473" customWidth="1"/>
    <col min="7426" max="7680" width="8.88671875" style="473"/>
    <col min="7681" max="7681" width="56.33203125" style="473" customWidth="1"/>
    <col min="7682" max="7936" width="8.88671875" style="473"/>
    <col min="7937" max="7937" width="56.33203125" style="473" customWidth="1"/>
    <col min="7938" max="8192" width="8.88671875" style="473"/>
    <col min="8193" max="8193" width="56.33203125" style="473" customWidth="1"/>
    <col min="8194" max="8448" width="8.88671875" style="473"/>
    <col min="8449" max="8449" width="56.33203125" style="473" customWidth="1"/>
    <col min="8450" max="8704" width="8.88671875" style="473"/>
    <col min="8705" max="8705" width="56.33203125" style="473" customWidth="1"/>
    <col min="8706" max="8960" width="8.88671875" style="473"/>
    <col min="8961" max="8961" width="56.33203125" style="473" customWidth="1"/>
    <col min="8962" max="9216" width="8.88671875" style="473"/>
    <col min="9217" max="9217" width="56.33203125" style="473" customWidth="1"/>
    <col min="9218" max="9472" width="8.88671875" style="473"/>
    <col min="9473" max="9473" width="56.33203125" style="473" customWidth="1"/>
    <col min="9474" max="9728" width="8.88671875" style="473"/>
    <col min="9729" max="9729" width="56.33203125" style="473" customWidth="1"/>
    <col min="9730" max="9984" width="8.88671875" style="473"/>
    <col min="9985" max="9985" width="56.33203125" style="473" customWidth="1"/>
    <col min="9986" max="10240" width="8.88671875" style="473"/>
    <col min="10241" max="10241" width="56.33203125" style="473" customWidth="1"/>
    <col min="10242" max="10496" width="8.88671875" style="473"/>
    <col min="10497" max="10497" width="56.33203125" style="473" customWidth="1"/>
    <col min="10498" max="10752" width="8.88671875" style="473"/>
    <col min="10753" max="10753" width="56.33203125" style="473" customWidth="1"/>
    <col min="10754" max="11008" width="8.88671875" style="473"/>
    <col min="11009" max="11009" width="56.33203125" style="473" customWidth="1"/>
    <col min="11010" max="11264" width="8.88671875" style="473"/>
    <col min="11265" max="11265" width="56.33203125" style="473" customWidth="1"/>
    <col min="11266" max="11520" width="8.88671875" style="473"/>
    <col min="11521" max="11521" width="56.33203125" style="473" customWidth="1"/>
    <col min="11522" max="11776" width="8.88671875" style="473"/>
    <col min="11777" max="11777" width="56.33203125" style="473" customWidth="1"/>
    <col min="11778" max="12032" width="8.88671875" style="473"/>
    <col min="12033" max="12033" width="56.33203125" style="473" customWidth="1"/>
    <col min="12034" max="12288" width="8.88671875" style="473"/>
    <col min="12289" max="12289" width="56.33203125" style="473" customWidth="1"/>
    <col min="12290" max="12544" width="8.88671875" style="473"/>
    <col min="12545" max="12545" width="56.33203125" style="473" customWidth="1"/>
    <col min="12546" max="12800" width="8.88671875" style="473"/>
    <col min="12801" max="12801" width="56.33203125" style="473" customWidth="1"/>
    <col min="12802" max="13056" width="8.88671875" style="473"/>
    <col min="13057" max="13057" width="56.33203125" style="473" customWidth="1"/>
    <col min="13058" max="13312" width="8.88671875" style="473"/>
    <col min="13313" max="13313" width="56.33203125" style="473" customWidth="1"/>
    <col min="13314" max="13568" width="8.88671875" style="473"/>
    <col min="13569" max="13569" width="56.33203125" style="473" customWidth="1"/>
    <col min="13570" max="13824" width="8.88671875" style="473"/>
    <col min="13825" max="13825" width="56.33203125" style="473" customWidth="1"/>
    <col min="13826" max="14080" width="8.88671875" style="473"/>
    <col min="14081" max="14081" width="56.33203125" style="473" customWidth="1"/>
    <col min="14082" max="14336" width="8.88671875" style="473"/>
    <col min="14337" max="14337" width="56.33203125" style="473" customWidth="1"/>
    <col min="14338" max="14592" width="8.88671875" style="473"/>
    <col min="14593" max="14593" width="56.33203125" style="473" customWidth="1"/>
    <col min="14594" max="14848" width="8.88671875" style="473"/>
    <col min="14849" max="14849" width="56.33203125" style="473" customWidth="1"/>
    <col min="14850" max="15104" width="8.88671875" style="473"/>
    <col min="15105" max="15105" width="56.33203125" style="473" customWidth="1"/>
    <col min="15106" max="15360" width="8.88671875" style="473"/>
    <col min="15361" max="15361" width="56.33203125" style="473" customWidth="1"/>
    <col min="15362" max="15616" width="8.88671875" style="473"/>
    <col min="15617" max="15617" width="56.33203125" style="473" customWidth="1"/>
    <col min="15618" max="15872" width="8.88671875" style="473"/>
    <col min="15873" max="15873" width="56.33203125" style="473" customWidth="1"/>
    <col min="15874" max="16128" width="8.88671875" style="473"/>
    <col min="16129" max="16129" width="56.33203125" style="473" customWidth="1"/>
    <col min="16130" max="16384" width="8.88671875" style="473"/>
  </cols>
  <sheetData>
    <row r="1" spans="1:1" ht="138" customHeight="1">
      <c r="A1" s="472" t="s">
        <v>535</v>
      </c>
    </row>
  </sheetData>
  <phoneticPr fontId="32" type="noConversion"/>
  <pageMargins left="3.09" right="1" top="1.35" bottom="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CC"/>
  </sheetPr>
  <dimension ref="A1:Y31"/>
  <sheetViews>
    <sheetView view="pageBreakPreview" zoomScale="90" zoomScaleNormal="90" zoomScaleSheetLayoutView="90" workbookViewId="0">
      <selection activeCell="AA19" sqref="AA19"/>
    </sheetView>
  </sheetViews>
  <sheetFormatPr defaultRowHeight="14.25"/>
  <cols>
    <col min="2" max="2" width="10.77734375" customWidth="1"/>
    <col min="4" max="8" width="4.77734375" customWidth="1"/>
    <col min="9" max="9" width="4.77734375" style="273" customWidth="1"/>
    <col min="10" max="10" width="4.77734375" customWidth="1"/>
    <col min="11" max="11" width="4.77734375" style="273" customWidth="1"/>
    <col min="12" max="16" width="4.77734375" customWidth="1"/>
    <col min="17" max="17" width="4.77734375" style="273" customWidth="1"/>
    <col min="18" max="18" width="2.33203125" style="273" customWidth="1"/>
    <col min="19" max="19" width="2.33203125" customWidth="1"/>
    <col min="20" max="22" width="4.77734375" style="273" customWidth="1"/>
    <col min="23" max="23" width="2.33203125" style="273" customWidth="1"/>
    <col min="24" max="24" width="2.33203125" customWidth="1"/>
  </cols>
  <sheetData>
    <row r="1" spans="1:25" s="457" customFormat="1" ht="31.5" customHeight="1">
      <c r="A1" s="979" t="s">
        <v>623</v>
      </c>
      <c r="B1" s="979"/>
      <c r="C1" s="979"/>
      <c r="D1" s="979"/>
      <c r="E1" s="979"/>
      <c r="F1" s="979"/>
      <c r="G1" s="979"/>
      <c r="H1" s="979"/>
      <c r="I1" s="979"/>
      <c r="J1" s="979"/>
      <c r="K1" s="979"/>
      <c r="L1" s="979"/>
      <c r="M1" s="979"/>
      <c r="N1" s="979"/>
      <c r="O1" s="979"/>
      <c r="P1" s="979"/>
      <c r="Q1" s="979"/>
      <c r="R1" s="979"/>
      <c r="S1" s="979"/>
      <c r="T1" s="979"/>
      <c r="U1" s="979"/>
      <c r="V1" s="979"/>
      <c r="W1" s="979"/>
      <c r="X1" s="979"/>
      <c r="Y1" s="559"/>
    </row>
    <row r="2" spans="1:25" s="457" customFormat="1" ht="14.25" customHeight="1" thickBot="1"/>
    <row r="3" spans="1:25" s="457" customFormat="1" ht="30" customHeight="1">
      <c r="A3" s="980" t="s">
        <v>610</v>
      </c>
      <c r="B3" s="981"/>
      <c r="C3" s="982"/>
      <c r="D3" s="986" t="s">
        <v>639</v>
      </c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  <c r="S3" s="987"/>
      <c r="T3" s="987"/>
      <c r="U3" s="987"/>
      <c r="V3" s="987"/>
      <c r="W3" s="987"/>
      <c r="X3" s="988"/>
      <c r="Y3" s="989" t="s">
        <v>611</v>
      </c>
    </row>
    <row r="4" spans="1:25" s="457" customFormat="1" ht="30" customHeight="1" thickBot="1">
      <c r="A4" s="983"/>
      <c r="B4" s="984"/>
      <c r="C4" s="985"/>
      <c r="D4" s="572">
        <v>2</v>
      </c>
      <c r="E4" s="573">
        <f>D4+2</f>
        <v>4</v>
      </c>
      <c r="F4" s="573">
        <f t="shared" ref="F4:V4" si="0">E4+2</f>
        <v>6</v>
      </c>
      <c r="G4" s="573">
        <f t="shared" si="0"/>
        <v>8</v>
      </c>
      <c r="H4" s="573">
        <f t="shared" si="0"/>
        <v>10</v>
      </c>
      <c r="I4" s="573">
        <f t="shared" si="0"/>
        <v>12</v>
      </c>
      <c r="J4" s="573">
        <f t="shared" si="0"/>
        <v>14</v>
      </c>
      <c r="K4" s="573">
        <f t="shared" si="0"/>
        <v>16</v>
      </c>
      <c r="L4" s="573">
        <f t="shared" si="0"/>
        <v>18</v>
      </c>
      <c r="M4" s="573">
        <f t="shared" si="0"/>
        <v>20</v>
      </c>
      <c r="N4" s="573">
        <f t="shared" si="0"/>
        <v>22</v>
      </c>
      <c r="O4" s="573">
        <f t="shared" si="0"/>
        <v>24</v>
      </c>
      <c r="P4" s="573">
        <f t="shared" si="0"/>
        <v>26</v>
      </c>
      <c r="Q4" s="573">
        <f t="shared" si="0"/>
        <v>28</v>
      </c>
      <c r="R4" s="991">
        <f>Q4+2</f>
        <v>30</v>
      </c>
      <c r="S4" s="993"/>
      <c r="T4" s="595">
        <f>R4+2</f>
        <v>32</v>
      </c>
      <c r="U4" s="573">
        <f t="shared" si="0"/>
        <v>34</v>
      </c>
      <c r="V4" s="573">
        <f t="shared" si="0"/>
        <v>36</v>
      </c>
      <c r="W4" s="991">
        <v>38</v>
      </c>
      <c r="X4" s="992"/>
      <c r="Y4" s="990"/>
    </row>
    <row r="5" spans="1:25" s="457" customFormat="1" ht="20.100000000000001" customHeight="1" thickTop="1">
      <c r="A5" s="973" t="s">
        <v>612</v>
      </c>
      <c r="B5" s="975" t="s">
        <v>613</v>
      </c>
      <c r="C5" s="977" t="s">
        <v>614</v>
      </c>
      <c r="D5" s="560"/>
      <c r="E5" s="574"/>
      <c r="F5" s="574"/>
      <c r="G5" s="574"/>
      <c r="H5" s="574"/>
      <c r="I5" s="574"/>
      <c r="J5" s="574"/>
      <c r="K5" s="574"/>
      <c r="L5" s="574"/>
      <c r="M5" s="574"/>
      <c r="N5" s="574"/>
      <c r="O5" s="574"/>
      <c r="P5" s="574"/>
      <c r="Q5" s="574"/>
      <c r="R5" s="561"/>
      <c r="S5" s="602"/>
      <c r="T5" s="574"/>
      <c r="U5" s="574"/>
      <c r="V5" s="574"/>
      <c r="W5" s="561"/>
      <c r="X5" s="581"/>
      <c r="Y5" s="978">
        <f>'건설사업관리기술자 배치'!M26</f>
        <v>42</v>
      </c>
    </row>
    <row r="6" spans="1:25" s="457" customFormat="1" ht="9.9499999999999993" customHeight="1">
      <c r="A6" s="974"/>
      <c r="B6" s="976"/>
      <c r="C6" s="970"/>
      <c r="D6" s="562"/>
      <c r="E6" s="575"/>
      <c r="F6" s="575"/>
      <c r="G6" s="575"/>
      <c r="H6" s="575"/>
      <c r="I6" s="575"/>
      <c r="J6" s="575"/>
      <c r="K6" s="575"/>
      <c r="L6" s="575"/>
      <c r="M6" s="575"/>
      <c r="N6" s="575"/>
      <c r="O6" s="575"/>
      <c r="P6" s="575"/>
      <c r="Q6" s="575"/>
      <c r="R6" s="563"/>
      <c r="S6" s="603"/>
      <c r="T6" s="575"/>
      <c r="U6" s="575"/>
      <c r="V6" s="575"/>
      <c r="W6" s="563"/>
      <c r="X6" s="584"/>
      <c r="Y6" s="972"/>
    </row>
    <row r="7" spans="1:25" s="457" customFormat="1" ht="20.100000000000001" customHeight="1">
      <c r="A7" s="974"/>
      <c r="B7" s="976"/>
      <c r="C7" s="970"/>
      <c r="D7" s="564"/>
      <c r="E7" s="576"/>
      <c r="F7" s="576"/>
      <c r="G7" s="578"/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566"/>
      <c r="S7" s="604"/>
      <c r="T7" s="578"/>
      <c r="U7" s="578"/>
      <c r="V7" s="578"/>
      <c r="W7" s="566"/>
      <c r="X7" s="582"/>
      <c r="Y7" s="972"/>
    </row>
    <row r="8" spans="1:25" s="457" customFormat="1" ht="20.100000000000001" customHeight="1">
      <c r="A8" s="974"/>
      <c r="B8" s="969" t="s">
        <v>615</v>
      </c>
      <c r="C8" s="969" t="s">
        <v>636</v>
      </c>
      <c r="D8" s="567"/>
      <c r="E8" s="577"/>
      <c r="F8" s="577"/>
      <c r="G8" s="577"/>
      <c r="H8" s="577"/>
      <c r="I8" s="577"/>
      <c r="J8" s="577"/>
      <c r="K8" s="577"/>
      <c r="L8" s="577"/>
      <c r="M8" s="577"/>
      <c r="N8" s="577"/>
      <c r="O8" s="577"/>
      <c r="P8" s="577"/>
      <c r="Q8" s="577"/>
      <c r="R8" s="568"/>
      <c r="S8" s="605"/>
      <c r="T8" s="577"/>
      <c r="U8" s="577"/>
      <c r="V8" s="577"/>
      <c r="W8" s="568"/>
      <c r="X8" s="583"/>
      <c r="Y8" s="972">
        <f>'건설사업관리기술자 배치'!M27</f>
        <v>39</v>
      </c>
    </row>
    <row r="9" spans="1:25" s="457" customFormat="1" ht="9.9499999999999993" customHeight="1">
      <c r="A9" s="974"/>
      <c r="B9" s="970"/>
      <c r="C9" s="970"/>
      <c r="D9" s="562"/>
      <c r="E9" s="575"/>
      <c r="F9" s="575"/>
      <c r="G9" s="575"/>
      <c r="H9" s="575"/>
      <c r="I9" s="575"/>
      <c r="J9" s="575"/>
      <c r="K9" s="575"/>
      <c r="L9" s="575"/>
      <c r="M9" s="575"/>
      <c r="N9" s="575"/>
      <c r="O9" s="575"/>
      <c r="P9" s="575"/>
      <c r="Q9" s="575"/>
      <c r="R9" s="563"/>
      <c r="S9" s="603"/>
      <c r="T9" s="575"/>
      <c r="U9" s="575"/>
      <c r="V9" s="575"/>
      <c r="W9" s="563"/>
      <c r="X9" s="584"/>
      <c r="Y9" s="972"/>
    </row>
    <row r="10" spans="1:25" s="457" customFormat="1" ht="20.100000000000001" customHeight="1">
      <c r="A10" s="974"/>
      <c r="B10" s="970"/>
      <c r="C10" s="971"/>
      <c r="D10" s="569"/>
      <c r="E10" s="578"/>
      <c r="F10" s="578"/>
      <c r="G10" s="578"/>
      <c r="H10" s="578"/>
      <c r="I10" s="578"/>
      <c r="J10" s="578"/>
      <c r="K10" s="578"/>
      <c r="L10" s="578"/>
      <c r="M10" s="578"/>
      <c r="N10" s="578"/>
      <c r="O10" s="578"/>
      <c r="P10" s="578"/>
      <c r="Q10" s="578"/>
      <c r="R10" s="566"/>
      <c r="S10" s="604"/>
      <c r="T10" s="578"/>
      <c r="U10" s="578"/>
      <c r="V10" s="578"/>
      <c r="W10" s="566"/>
      <c r="X10" s="582"/>
      <c r="Y10" s="972"/>
    </row>
    <row r="11" spans="1:25" s="457" customFormat="1" ht="20.100000000000001" customHeight="1">
      <c r="A11" s="974"/>
      <c r="B11" s="970"/>
      <c r="C11" s="969" t="s">
        <v>634</v>
      </c>
      <c r="D11" s="567"/>
      <c r="E11" s="577"/>
      <c r="F11" s="577"/>
      <c r="G11" s="577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68"/>
      <c r="S11" s="605"/>
      <c r="T11" s="577"/>
      <c r="U11" s="577"/>
      <c r="V11" s="577"/>
      <c r="W11" s="568"/>
      <c r="X11" s="583"/>
      <c r="Y11" s="972">
        <f>'건설사업관리기술자 배치'!M29</f>
        <v>0</v>
      </c>
    </row>
    <row r="12" spans="1:25" s="457" customFormat="1" ht="9.9499999999999993" customHeight="1">
      <c r="A12" s="974"/>
      <c r="B12" s="970"/>
      <c r="C12" s="970"/>
      <c r="D12" s="562"/>
      <c r="E12" s="575"/>
      <c r="F12" s="575"/>
      <c r="G12" s="575"/>
      <c r="H12" s="575"/>
      <c r="I12" s="575"/>
      <c r="J12" s="575"/>
      <c r="K12" s="575"/>
      <c r="L12" s="575"/>
      <c r="M12" s="575"/>
      <c r="N12" s="575"/>
      <c r="O12" s="575"/>
      <c r="P12" s="575"/>
      <c r="Q12" s="575"/>
      <c r="R12" s="563"/>
      <c r="S12" s="603"/>
      <c r="T12" s="576"/>
      <c r="U12" s="576"/>
      <c r="V12" s="576"/>
      <c r="W12" s="565"/>
      <c r="X12" s="584"/>
      <c r="Y12" s="972"/>
    </row>
    <row r="13" spans="1:25" s="457" customFormat="1" ht="20.100000000000001" customHeight="1">
      <c r="A13" s="974"/>
      <c r="B13" s="970"/>
      <c r="C13" s="971"/>
      <c r="D13" s="569"/>
      <c r="E13" s="578"/>
      <c r="F13" s="578"/>
      <c r="G13" s="578"/>
      <c r="H13" s="578"/>
      <c r="I13" s="578"/>
      <c r="J13" s="578"/>
      <c r="K13" s="578"/>
      <c r="L13" s="578"/>
      <c r="M13" s="578"/>
      <c r="N13" s="578"/>
      <c r="O13" s="578"/>
      <c r="P13" s="578"/>
      <c r="Q13" s="578"/>
      <c r="R13" s="566"/>
      <c r="S13" s="604"/>
      <c r="T13" s="578"/>
      <c r="U13" s="578"/>
      <c r="V13" s="578"/>
      <c r="W13" s="566"/>
      <c r="X13" s="582"/>
      <c r="Y13" s="972"/>
    </row>
    <row r="14" spans="1:25" s="457" customFormat="1" ht="20.100000000000001" customHeight="1">
      <c r="A14" s="974"/>
      <c r="B14" s="970"/>
      <c r="C14" s="969" t="s">
        <v>640</v>
      </c>
      <c r="D14" s="567"/>
      <c r="E14" s="577"/>
      <c r="F14" s="577"/>
      <c r="G14" s="577"/>
      <c r="H14" s="577"/>
      <c r="I14" s="577"/>
      <c r="J14" s="577"/>
      <c r="K14" s="577"/>
      <c r="L14" s="577"/>
      <c r="M14" s="577"/>
      <c r="N14" s="577"/>
      <c r="O14" s="577"/>
      <c r="P14" s="577"/>
      <c r="Q14" s="577"/>
      <c r="R14" s="568"/>
      <c r="S14" s="605"/>
      <c r="T14" s="577"/>
      <c r="U14" s="577"/>
      <c r="V14" s="577"/>
      <c r="W14" s="568"/>
      <c r="X14" s="583"/>
      <c r="Y14" s="972" t="e">
        <f>'건설사업관리기술자 배치'!#REF!</f>
        <v>#REF!</v>
      </c>
    </row>
    <row r="15" spans="1:25" s="457" customFormat="1" ht="9.9499999999999993" customHeight="1">
      <c r="A15" s="974"/>
      <c r="B15" s="970"/>
      <c r="C15" s="970"/>
      <c r="D15" s="564"/>
      <c r="E15" s="576"/>
      <c r="F15" s="576"/>
      <c r="G15" s="576"/>
      <c r="H15" s="576"/>
      <c r="I15" s="576"/>
      <c r="J15" s="576"/>
      <c r="K15" s="576"/>
      <c r="L15" s="576"/>
      <c r="M15" s="576"/>
      <c r="N15" s="576"/>
      <c r="O15" s="576"/>
      <c r="P15" s="576"/>
      <c r="Q15" s="576"/>
      <c r="R15" s="565"/>
      <c r="S15" s="603"/>
      <c r="T15" s="575"/>
      <c r="U15" s="575"/>
      <c r="V15" s="575"/>
      <c r="W15" s="565"/>
      <c r="X15" s="584"/>
      <c r="Y15" s="972"/>
    </row>
    <row r="16" spans="1:25" s="457" customFormat="1" ht="20.100000000000001" customHeight="1">
      <c r="A16" s="974"/>
      <c r="B16" s="970"/>
      <c r="C16" s="971"/>
      <c r="D16" s="569"/>
      <c r="E16" s="578"/>
      <c r="F16" s="578"/>
      <c r="G16" s="578"/>
      <c r="H16" s="578"/>
      <c r="I16" s="578"/>
      <c r="J16" s="578"/>
      <c r="K16" s="578"/>
      <c r="L16" s="578"/>
      <c r="M16" s="578"/>
      <c r="N16" s="578"/>
      <c r="O16" s="578"/>
      <c r="P16" s="578"/>
      <c r="Q16" s="578"/>
      <c r="R16" s="566"/>
      <c r="S16" s="604"/>
      <c r="T16" s="578"/>
      <c r="U16" s="578"/>
      <c r="V16" s="578"/>
      <c r="W16" s="566"/>
      <c r="X16" s="582"/>
      <c r="Y16" s="972"/>
    </row>
    <row r="17" spans="1:25" s="457" customFormat="1" ht="20.100000000000001" customHeight="1">
      <c r="A17" s="974"/>
      <c r="B17" s="970"/>
      <c r="C17" s="969" t="s">
        <v>635</v>
      </c>
      <c r="D17" s="567"/>
      <c r="E17" s="577"/>
      <c r="F17" s="577"/>
      <c r="G17" s="577"/>
      <c r="H17" s="577"/>
      <c r="I17" s="577"/>
      <c r="J17" s="577"/>
      <c r="K17" s="577"/>
      <c r="L17" s="577"/>
      <c r="M17" s="577"/>
      <c r="N17" s="577"/>
      <c r="O17" s="577"/>
      <c r="P17" s="577"/>
      <c r="Q17" s="577"/>
      <c r="R17" s="568"/>
      <c r="S17" s="605"/>
      <c r="T17" s="577"/>
      <c r="U17" s="577"/>
      <c r="V17" s="577"/>
      <c r="W17" s="568"/>
      <c r="X17" s="583"/>
      <c r="Y17" s="972">
        <f>'건설사업관리기술자 배치'!M32</f>
        <v>0</v>
      </c>
    </row>
    <row r="18" spans="1:25" s="457" customFormat="1" ht="9.9499999999999993" customHeight="1">
      <c r="A18" s="974"/>
      <c r="B18" s="970"/>
      <c r="C18" s="970"/>
      <c r="D18" s="562"/>
      <c r="E18" s="575"/>
      <c r="F18" s="575"/>
      <c r="G18" s="575"/>
      <c r="H18" s="575"/>
      <c r="I18" s="575"/>
      <c r="J18" s="575"/>
      <c r="K18" s="575"/>
      <c r="L18" s="575"/>
      <c r="M18" s="575"/>
      <c r="N18" s="575"/>
      <c r="O18" s="575"/>
      <c r="P18" s="575"/>
      <c r="Q18" s="575"/>
      <c r="R18" s="563"/>
      <c r="S18" s="603"/>
      <c r="T18" s="575"/>
      <c r="U18" s="575"/>
      <c r="V18" s="575"/>
      <c r="W18" s="563"/>
      <c r="X18" s="584"/>
      <c r="Y18" s="972"/>
    </row>
    <row r="19" spans="1:25" s="457" customFormat="1" ht="20.100000000000001" customHeight="1">
      <c r="A19" s="974"/>
      <c r="B19" s="970"/>
      <c r="C19" s="971"/>
      <c r="D19" s="569"/>
      <c r="E19" s="578"/>
      <c r="F19" s="578"/>
      <c r="G19" s="578"/>
      <c r="H19" s="578"/>
      <c r="I19" s="578"/>
      <c r="J19" s="578"/>
      <c r="K19" s="578"/>
      <c r="L19" s="578"/>
      <c r="M19" s="578"/>
      <c r="N19" s="578"/>
      <c r="O19" s="578"/>
      <c r="P19" s="578"/>
      <c r="Q19" s="578"/>
      <c r="R19" s="566"/>
      <c r="S19" s="604"/>
      <c r="T19" s="578"/>
      <c r="U19" s="578"/>
      <c r="V19" s="578"/>
      <c r="W19" s="566"/>
      <c r="X19" s="582"/>
      <c r="Y19" s="972"/>
    </row>
    <row r="20" spans="1:25" s="457" customFormat="1" ht="20.100000000000001" customHeight="1">
      <c r="A20" s="1007" t="s">
        <v>616</v>
      </c>
      <c r="B20" s="1009" t="s">
        <v>617</v>
      </c>
      <c r="C20" s="969" t="s">
        <v>618</v>
      </c>
      <c r="D20" s="567"/>
      <c r="E20" s="577"/>
      <c r="F20" s="577"/>
      <c r="G20" s="577"/>
      <c r="H20" s="577"/>
      <c r="I20" s="576"/>
      <c r="J20" s="576"/>
      <c r="K20" s="576"/>
      <c r="L20" s="576"/>
      <c r="M20" s="576"/>
      <c r="N20" s="576"/>
      <c r="O20" s="576"/>
      <c r="P20" s="576"/>
      <c r="Q20" s="576"/>
      <c r="R20" s="565"/>
      <c r="S20" s="606"/>
      <c r="T20" s="576"/>
      <c r="U20" s="576"/>
      <c r="V20" s="576"/>
      <c r="W20" s="565"/>
      <c r="X20" s="584"/>
      <c r="Y20" s="972">
        <f>Y5</f>
        <v>42</v>
      </c>
    </row>
    <row r="21" spans="1:25" s="457" customFormat="1" ht="9.9499999999999993" customHeight="1">
      <c r="A21" s="1008"/>
      <c r="B21" s="976"/>
      <c r="C21" s="970"/>
      <c r="D21" s="562"/>
      <c r="E21" s="575"/>
      <c r="F21" s="575"/>
      <c r="G21" s="575"/>
      <c r="H21" s="575"/>
      <c r="I21" s="575"/>
      <c r="J21" s="575"/>
      <c r="K21" s="575"/>
      <c r="L21" s="575"/>
      <c r="M21" s="575"/>
      <c r="N21" s="575"/>
      <c r="O21" s="575"/>
      <c r="P21" s="575"/>
      <c r="Q21" s="575"/>
      <c r="R21" s="563"/>
      <c r="S21" s="603"/>
      <c r="T21" s="575"/>
      <c r="U21" s="575"/>
      <c r="V21" s="575"/>
      <c r="W21" s="563"/>
      <c r="X21" s="584"/>
      <c r="Y21" s="972"/>
    </row>
    <row r="22" spans="1:25" s="457" customFormat="1" ht="20.100000000000001" customHeight="1">
      <c r="A22" s="1008"/>
      <c r="B22" s="1010"/>
      <c r="C22" s="971"/>
      <c r="D22" s="569"/>
      <c r="E22" s="578"/>
      <c r="F22" s="578"/>
      <c r="G22" s="578"/>
      <c r="H22" s="578"/>
      <c r="I22" s="578"/>
      <c r="J22" s="578"/>
      <c r="K22" s="578"/>
      <c r="L22" s="578"/>
      <c r="M22" s="578"/>
      <c r="N22" s="578"/>
      <c r="O22" s="578"/>
      <c r="P22" s="578"/>
      <c r="Q22" s="578"/>
      <c r="R22" s="566"/>
      <c r="S22" s="604"/>
      <c r="T22" s="578"/>
      <c r="U22" s="578"/>
      <c r="V22" s="578"/>
      <c r="W22" s="566"/>
      <c r="X22" s="582"/>
      <c r="Y22" s="972"/>
    </row>
    <row r="23" spans="1:25" s="457" customFormat="1" ht="20.100000000000001" customHeight="1">
      <c r="A23" s="1008"/>
      <c r="B23" s="1009" t="s">
        <v>619</v>
      </c>
      <c r="C23" s="969" t="s">
        <v>618</v>
      </c>
      <c r="D23" s="567"/>
      <c r="E23" s="577"/>
      <c r="F23" s="577"/>
      <c r="G23" s="577"/>
      <c r="H23" s="577"/>
      <c r="I23" s="577"/>
      <c r="J23" s="577"/>
      <c r="K23" s="577"/>
      <c r="L23" s="577"/>
      <c r="M23" s="577"/>
      <c r="N23" s="577"/>
      <c r="O23" s="577"/>
      <c r="P23" s="577"/>
      <c r="Q23" s="577"/>
      <c r="R23" s="568"/>
      <c r="S23" s="605"/>
      <c r="T23" s="577"/>
      <c r="U23" s="577"/>
      <c r="V23" s="577"/>
      <c r="W23" s="568"/>
      <c r="X23" s="583"/>
      <c r="Y23" s="972">
        <f>Y5</f>
        <v>42</v>
      </c>
    </row>
    <row r="24" spans="1:25" s="457" customFormat="1" ht="9.9499999999999993" customHeight="1">
      <c r="A24" s="1008"/>
      <c r="B24" s="976"/>
      <c r="C24" s="970"/>
      <c r="D24" s="562"/>
      <c r="E24" s="575"/>
      <c r="F24" s="575"/>
      <c r="G24" s="575"/>
      <c r="H24" s="575"/>
      <c r="I24" s="575"/>
      <c r="J24" s="575"/>
      <c r="K24" s="575"/>
      <c r="L24" s="575"/>
      <c r="M24" s="575"/>
      <c r="N24" s="575"/>
      <c r="O24" s="575"/>
      <c r="P24" s="575"/>
      <c r="Q24" s="575"/>
      <c r="R24" s="563"/>
      <c r="S24" s="603"/>
      <c r="T24" s="575"/>
      <c r="U24" s="575"/>
      <c r="V24" s="575"/>
      <c r="W24" s="563"/>
      <c r="X24" s="584"/>
      <c r="Y24" s="972"/>
    </row>
    <row r="25" spans="1:25" s="457" customFormat="1" ht="20.100000000000001" customHeight="1">
      <c r="A25" s="1008"/>
      <c r="B25" s="1010"/>
      <c r="C25" s="971"/>
      <c r="D25" s="569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  <c r="Q25" s="578"/>
      <c r="R25" s="566"/>
      <c r="S25" s="604"/>
      <c r="T25" s="578"/>
      <c r="U25" s="578"/>
      <c r="V25" s="578"/>
      <c r="W25" s="566"/>
      <c r="X25" s="582"/>
      <c r="Y25" s="972"/>
    </row>
    <row r="26" spans="1:25" s="457" customFormat="1" ht="20.100000000000001" customHeight="1">
      <c r="A26" s="1008"/>
      <c r="B26" s="969" t="s">
        <v>620</v>
      </c>
      <c r="C26" s="969" t="s">
        <v>618</v>
      </c>
      <c r="D26" s="567"/>
      <c r="E26" s="577"/>
      <c r="F26" s="577"/>
      <c r="G26" s="577"/>
      <c r="H26" s="577"/>
      <c r="I26" s="577"/>
      <c r="J26" s="577"/>
      <c r="K26" s="577"/>
      <c r="L26" s="577"/>
      <c r="M26" s="577"/>
      <c r="N26" s="577"/>
      <c r="O26" s="577"/>
      <c r="P26" s="577"/>
      <c r="Q26" s="577"/>
      <c r="R26" s="568"/>
      <c r="S26" s="605"/>
      <c r="T26" s="577"/>
      <c r="U26" s="577"/>
      <c r="V26" s="577"/>
      <c r="W26" s="568"/>
      <c r="X26" s="583"/>
      <c r="Y26" s="972">
        <f>Y5</f>
        <v>42</v>
      </c>
    </row>
    <row r="27" spans="1:25" s="457" customFormat="1" ht="9.9499999999999993" customHeight="1">
      <c r="A27" s="1008"/>
      <c r="B27" s="970"/>
      <c r="C27" s="970"/>
      <c r="D27" s="562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63"/>
      <c r="S27" s="603"/>
      <c r="T27" s="575"/>
      <c r="U27" s="575"/>
      <c r="V27" s="575"/>
      <c r="W27" s="563"/>
      <c r="X27" s="584"/>
      <c r="Y27" s="972"/>
    </row>
    <row r="28" spans="1:25" s="457" customFormat="1" ht="20.100000000000001" customHeight="1">
      <c r="A28" s="1008"/>
      <c r="B28" s="971"/>
      <c r="C28" s="971"/>
      <c r="D28" s="569"/>
      <c r="E28" s="578"/>
      <c r="F28" s="578"/>
      <c r="G28" s="578"/>
      <c r="H28" s="578"/>
      <c r="I28" s="578"/>
      <c r="J28" s="578"/>
      <c r="K28" s="578"/>
      <c r="L28" s="578"/>
      <c r="M28" s="578"/>
      <c r="N28" s="578"/>
      <c r="O28" s="578"/>
      <c r="P28" s="578"/>
      <c r="Q28" s="578"/>
      <c r="R28" s="566"/>
      <c r="S28" s="604"/>
      <c r="T28" s="578"/>
      <c r="U28" s="578"/>
      <c r="V28" s="578"/>
      <c r="W28" s="566"/>
      <c r="X28" s="582"/>
      <c r="Y28" s="972"/>
    </row>
    <row r="29" spans="1:25" s="457" customFormat="1" ht="30" customHeight="1">
      <c r="A29" s="1004" t="s">
        <v>621</v>
      </c>
      <c r="B29" s="1005"/>
      <c r="C29" s="1006"/>
      <c r="D29" s="570">
        <v>2</v>
      </c>
      <c r="E29" s="579">
        <v>2</v>
      </c>
      <c r="F29" s="579">
        <v>2</v>
      </c>
      <c r="G29" s="579">
        <v>2</v>
      </c>
      <c r="H29" s="579">
        <v>2</v>
      </c>
      <c r="I29" s="579">
        <v>2</v>
      </c>
      <c r="J29" s="579">
        <v>2</v>
      </c>
      <c r="K29" s="579">
        <v>2</v>
      </c>
      <c r="L29" s="579">
        <v>2</v>
      </c>
      <c r="M29" s="579">
        <v>2</v>
      </c>
      <c r="N29" s="579">
        <v>2</v>
      </c>
      <c r="O29" s="579">
        <v>2</v>
      </c>
      <c r="P29" s="579">
        <v>2</v>
      </c>
      <c r="Q29" s="579">
        <v>2</v>
      </c>
      <c r="R29" s="994">
        <v>2</v>
      </c>
      <c r="S29" s="995"/>
      <c r="T29" s="579">
        <v>2</v>
      </c>
      <c r="U29" s="579">
        <v>2</v>
      </c>
      <c r="V29" s="579">
        <v>2</v>
      </c>
      <c r="W29" s="994">
        <v>1</v>
      </c>
      <c r="X29" s="1003"/>
      <c r="Y29" s="998">
        <f>Y5</f>
        <v>42</v>
      </c>
    </row>
    <row r="30" spans="1:25" s="457" customFormat="1" ht="30" customHeight="1" thickBot="1">
      <c r="A30" s="1000" t="s">
        <v>622</v>
      </c>
      <c r="B30" s="1001"/>
      <c r="C30" s="1002"/>
      <c r="D30" s="571">
        <f>D29</f>
        <v>2</v>
      </c>
      <c r="E30" s="580">
        <f>D30+E29</f>
        <v>4</v>
      </c>
      <c r="F30" s="580">
        <f t="shared" ref="F30:G30" si="1">E30+F29</f>
        <v>6</v>
      </c>
      <c r="G30" s="580">
        <f t="shared" si="1"/>
        <v>8</v>
      </c>
      <c r="H30" s="580">
        <f>G30+H29</f>
        <v>10</v>
      </c>
      <c r="I30" s="580">
        <f>H30+I29</f>
        <v>12</v>
      </c>
      <c r="J30" s="580">
        <f t="shared" ref="J30:V30" si="2">I30+J29</f>
        <v>14</v>
      </c>
      <c r="K30" s="580">
        <f t="shared" si="2"/>
        <v>16</v>
      </c>
      <c r="L30" s="580">
        <f t="shared" si="2"/>
        <v>18</v>
      </c>
      <c r="M30" s="580">
        <f t="shared" si="2"/>
        <v>20</v>
      </c>
      <c r="N30" s="580">
        <f t="shared" si="2"/>
        <v>22</v>
      </c>
      <c r="O30" s="580">
        <f t="shared" si="2"/>
        <v>24</v>
      </c>
      <c r="P30" s="580">
        <f t="shared" si="2"/>
        <v>26</v>
      </c>
      <c r="Q30" s="580">
        <f t="shared" si="2"/>
        <v>28</v>
      </c>
      <c r="R30" s="996">
        <f>Q30+R29</f>
        <v>30</v>
      </c>
      <c r="S30" s="997"/>
      <c r="T30" s="580">
        <f>R30+T29</f>
        <v>32</v>
      </c>
      <c r="U30" s="580">
        <f t="shared" si="2"/>
        <v>34</v>
      </c>
      <c r="V30" s="580">
        <f t="shared" si="2"/>
        <v>36</v>
      </c>
      <c r="W30" s="996">
        <f>V30+W29</f>
        <v>37</v>
      </c>
      <c r="X30" s="1002"/>
      <c r="Y30" s="999"/>
    </row>
    <row r="31" spans="1:25" s="457" customFormat="1"/>
  </sheetData>
  <mergeCells count="36">
    <mergeCell ref="R29:S29"/>
    <mergeCell ref="R30:S30"/>
    <mergeCell ref="B26:B28"/>
    <mergeCell ref="C8:C10"/>
    <mergeCell ref="Y26:Y28"/>
    <mergeCell ref="C26:C28"/>
    <mergeCell ref="Y29:Y30"/>
    <mergeCell ref="A30:C30"/>
    <mergeCell ref="W29:X29"/>
    <mergeCell ref="W30:X30"/>
    <mergeCell ref="A29:C29"/>
    <mergeCell ref="A20:A28"/>
    <mergeCell ref="B20:B22"/>
    <mergeCell ref="C20:C22"/>
    <mergeCell ref="Y20:Y22"/>
    <mergeCell ref="B23:B25"/>
    <mergeCell ref="A1:X1"/>
    <mergeCell ref="A3:C4"/>
    <mergeCell ref="D3:X3"/>
    <mergeCell ref="Y3:Y4"/>
    <mergeCell ref="W4:X4"/>
    <mergeCell ref="R4:S4"/>
    <mergeCell ref="C23:C25"/>
    <mergeCell ref="Y23:Y25"/>
    <mergeCell ref="A5:A19"/>
    <mergeCell ref="Y11:Y13"/>
    <mergeCell ref="C14:C16"/>
    <mergeCell ref="Y14:Y16"/>
    <mergeCell ref="B5:B7"/>
    <mergeCell ref="C5:C7"/>
    <mergeCell ref="C17:C19"/>
    <mergeCell ref="Y17:Y19"/>
    <mergeCell ref="B8:B19"/>
    <mergeCell ref="Y8:Y10"/>
    <mergeCell ref="C11:C13"/>
    <mergeCell ref="Y5:Y7"/>
  </mergeCells>
  <phoneticPr fontId="32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AE64"/>
  <sheetViews>
    <sheetView view="pageBreakPreview" zoomScale="55" zoomScaleNormal="55" zoomScaleSheetLayoutView="55" workbookViewId="0">
      <selection activeCell="O17" sqref="O17:P17"/>
    </sheetView>
  </sheetViews>
  <sheetFormatPr defaultColWidth="8.88671875" defaultRowHeight="17.25"/>
  <cols>
    <col min="1" max="1" width="1.109375" style="209" customWidth="1"/>
    <col min="2" max="2" width="7.44140625" style="209" customWidth="1"/>
    <col min="3" max="3" width="7.21875" style="210" customWidth="1"/>
    <col min="4" max="4" width="7.21875" style="209" customWidth="1"/>
    <col min="5" max="5" width="7.21875" style="210" customWidth="1"/>
    <col min="6" max="6" width="8" style="210" customWidth="1"/>
    <col min="7" max="12" width="8" style="209" customWidth="1"/>
    <col min="13" max="13" width="6.77734375" style="209" customWidth="1"/>
    <col min="14" max="16" width="6.77734375" style="187" customWidth="1"/>
    <col min="17" max="18" width="1.109375" style="187" customWidth="1"/>
    <col min="19" max="19" width="16.109375" style="397" customWidth="1"/>
    <col min="20" max="20" width="6" style="397" customWidth="1"/>
    <col min="21" max="21" width="17.33203125" style="397" customWidth="1"/>
    <col min="22" max="25" width="6" style="397" customWidth="1"/>
    <col min="26" max="30" width="6" style="398" customWidth="1"/>
    <col min="31" max="41" width="6" style="187" customWidth="1"/>
    <col min="42" max="16384" width="8.88671875" style="187"/>
  </cols>
  <sheetData>
    <row r="1" spans="1:31" s="186" customFormat="1" ht="35.1" customHeight="1">
      <c r="A1" s="190"/>
      <c r="B1" s="409" t="s">
        <v>495</v>
      </c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250"/>
      <c r="R1" s="250"/>
      <c r="S1" s="389"/>
      <c r="T1" s="389"/>
      <c r="U1" s="389"/>
      <c r="V1" s="389"/>
      <c r="W1" s="389"/>
      <c r="X1" s="389"/>
      <c r="Y1" s="389"/>
      <c r="Z1" s="389"/>
      <c r="AA1" s="389"/>
      <c r="AB1" s="389"/>
      <c r="AC1" s="389"/>
      <c r="AD1" s="389"/>
    </row>
    <row r="2" spans="1:31" s="186" customFormat="1" ht="8.25" customHeight="1">
      <c r="A2" s="190"/>
      <c r="B2" s="208"/>
      <c r="C2" s="208"/>
      <c r="D2" s="208"/>
      <c r="E2" s="208"/>
      <c r="F2" s="208"/>
      <c r="G2" s="190"/>
      <c r="H2" s="190"/>
      <c r="I2" s="190"/>
      <c r="J2" s="190"/>
      <c r="K2" s="190"/>
      <c r="L2" s="190"/>
      <c r="M2" s="190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</row>
    <row r="3" spans="1:31" s="186" customFormat="1" ht="24.95" customHeight="1">
      <c r="A3" s="190"/>
      <c r="B3" s="625" t="s">
        <v>484</v>
      </c>
      <c r="C3" s="626"/>
      <c r="D3" s="627"/>
      <c r="E3" s="625" t="str">
        <f>표지!C5</f>
        <v>고성 마차진·대진지구 연안정비사업 
건설사업관리용역</v>
      </c>
      <c r="F3" s="628"/>
      <c r="G3" s="629"/>
      <c r="H3" s="629"/>
      <c r="I3" s="629"/>
      <c r="J3" s="629"/>
      <c r="K3" s="629"/>
      <c r="L3" s="190"/>
      <c r="M3" s="190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</row>
    <row r="4" spans="1:31" ht="23.25" customHeight="1" thickBot="1">
      <c r="B4" s="410" t="s">
        <v>492</v>
      </c>
      <c r="C4" s="216"/>
      <c r="D4" s="215"/>
      <c r="E4" s="214"/>
      <c r="G4" s="211"/>
      <c r="N4" s="188"/>
      <c r="O4" s="213"/>
      <c r="P4" s="222"/>
      <c r="Q4" s="222"/>
      <c r="R4" s="222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</row>
    <row r="5" spans="1:31" ht="18" customHeight="1" thickBot="1">
      <c r="B5" s="308" t="s">
        <v>300</v>
      </c>
      <c r="C5" s="1119" t="s">
        <v>327</v>
      </c>
      <c r="D5" s="1119"/>
      <c r="E5" s="1119"/>
      <c r="F5" s="1099" t="s">
        <v>493</v>
      </c>
      <c r="G5" s="1100"/>
      <c r="H5" s="1110" t="s">
        <v>403</v>
      </c>
      <c r="I5" s="1110"/>
      <c r="J5" s="1110"/>
      <c r="K5" s="1110"/>
      <c r="L5" s="1111"/>
      <c r="M5" s="260"/>
      <c r="N5" s="262"/>
      <c r="O5" s="261"/>
      <c r="P5" s="261"/>
      <c r="Q5" s="261"/>
      <c r="R5" s="261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</row>
    <row r="6" spans="1:31" ht="18" customHeight="1" thickTop="1">
      <c r="B6" s="1080" t="s">
        <v>301</v>
      </c>
      <c r="C6" s="1121" t="s">
        <v>328</v>
      </c>
      <c r="D6" s="1121"/>
      <c r="E6" s="1121"/>
      <c r="F6" s="1101">
        <v>1</v>
      </c>
      <c r="G6" s="1102"/>
      <c r="H6" s="1103" t="s">
        <v>402</v>
      </c>
      <c r="I6" s="1104"/>
      <c r="J6" s="1104"/>
      <c r="K6" s="1104"/>
      <c r="L6" s="1105"/>
      <c r="M6" s="263"/>
      <c r="N6" s="263"/>
      <c r="O6" s="263"/>
      <c r="P6" s="263"/>
      <c r="Q6" s="263"/>
      <c r="R6" s="263"/>
      <c r="S6" s="389"/>
      <c r="T6" s="389"/>
      <c r="U6" s="389"/>
      <c r="V6" s="389"/>
      <c r="W6" s="389"/>
      <c r="X6" s="389"/>
      <c r="Y6" s="389"/>
      <c r="Z6" s="389"/>
      <c r="AA6" s="389"/>
      <c r="AB6" s="389"/>
      <c r="AC6" s="389"/>
      <c r="AD6" s="389"/>
    </row>
    <row r="7" spans="1:31" ht="18" customHeight="1">
      <c r="B7" s="1081"/>
      <c r="C7" s="1085" t="s">
        <v>330</v>
      </c>
      <c r="D7" s="1085"/>
      <c r="E7" s="1085"/>
      <c r="F7" s="1083"/>
      <c r="G7" s="1084"/>
      <c r="H7" s="1106"/>
      <c r="I7" s="1106"/>
      <c r="J7" s="1106"/>
      <c r="K7" s="1106"/>
      <c r="L7" s="1107"/>
      <c r="M7" s="264"/>
      <c r="N7" s="264"/>
      <c r="O7" s="264"/>
      <c r="P7" s="264"/>
      <c r="Q7" s="264"/>
      <c r="R7" s="264"/>
      <c r="S7" s="389"/>
      <c r="T7" s="389"/>
      <c r="U7" s="389"/>
      <c r="V7" s="389"/>
      <c r="W7" s="389"/>
      <c r="X7" s="389"/>
      <c r="Y7" s="389"/>
      <c r="Z7" s="389"/>
      <c r="AA7" s="389"/>
      <c r="AB7" s="389"/>
      <c r="AC7" s="389"/>
      <c r="AD7" s="389"/>
    </row>
    <row r="8" spans="1:31" ht="18" customHeight="1">
      <c r="B8" s="1081"/>
      <c r="C8" s="1086" t="s">
        <v>331</v>
      </c>
      <c r="D8" s="1086"/>
      <c r="E8" s="1086"/>
      <c r="F8" s="1083"/>
      <c r="G8" s="1084"/>
      <c r="H8" s="1106"/>
      <c r="I8" s="1106"/>
      <c r="J8" s="1106"/>
      <c r="K8" s="1106"/>
      <c r="L8" s="1107"/>
      <c r="S8" s="389"/>
      <c r="T8" s="389"/>
      <c r="U8" s="389"/>
      <c r="V8" s="389"/>
      <c r="W8" s="389"/>
      <c r="X8" s="389"/>
      <c r="Y8" s="389"/>
      <c r="Z8" s="389"/>
      <c r="AA8" s="389"/>
      <c r="AB8" s="389"/>
      <c r="AC8" s="389"/>
      <c r="AD8" s="389"/>
    </row>
    <row r="9" spans="1:31" ht="18" customHeight="1">
      <c r="B9" s="1081"/>
      <c r="C9" s="1086" t="s">
        <v>332</v>
      </c>
      <c r="D9" s="1086"/>
      <c r="E9" s="1086"/>
      <c r="F9" s="1083"/>
      <c r="G9" s="1084"/>
      <c r="H9" s="1106"/>
      <c r="I9" s="1106"/>
      <c r="J9" s="1106"/>
      <c r="K9" s="1106"/>
      <c r="L9" s="1107"/>
      <c r="M9" s="220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</row>
    <row r="10" spans="1:31" ht="18" customHeight="1">
      <c r="B10" s="1081"/>
      <c r="C10" s="1086" t="s">
        <v>333</v>
      </c>
      <c r="D10" s="1086"/>
      <c r="E10" s="1086"/>
      <c r="F10" s="1083"/>
      <c r="G10" s="1084"/>
      <c r="H10" s="1106"/>
      <c r="I10" s="1106"/>
      <c r="J10" s="1106"/>
      <c r="K10" s="1106"/>
      <c r="L10" s="1107"/>
      <c r="S10" s="1170" t="s">
        <v>709</v>
      </c>
      <c r="T10" s="1170"/>
      <c r="U10" s="1170"/>
      <c r="V10" s="389"/>
      <c r="W10" s="389"/>
      <c r="X10" s="389"/>
      <c r="Y10" s="389"/>
      <c r="Z10" s="389"/>
      <c r="AA10" s="389"/>
      <c r="AB10" s="389"/>
      <c r="AC10" s="389"/>
      <c r="AD10" s="389"/>
    </row>
    <row r="11" spans="1:31" ht="18" customHeight="1">
      <c r="B11" s="1081"/>
      <c r="C11" s="1086" t="s">
        <v>334</v>
      </c>
      <c r="D11" s="1086"/>
      <c r="E11" s="1086"/>
      <c r="F11" s="1083">
        <f>F6</f>
        <v>1</v>
      </c>
      <c r="G11" s="1084"/>
      <c r="H11" s="1106"/>
      <c r="I11" s="1106"/>
      <c r="J11" s="1106"/>
      <c r="K11" s="1106"/>
      <c r="L11" s="1107"/>
      <c r="S11" s="784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</row>
    <row r="12" spans="1:31" ht="18" customHeight="1" thickBot="1">
      <c r="B12" s="1120"/>
      <c r="C12" s="1117" t="s">
        <v>335</v>
      </c>
      <c r="D12" s="1117"/>
      <c r="E12" s="1117"/>
      <c r="F12" s="1087">
        <f>F11</f>
        <v>1</v>
      </c>
      <c r="G12" s="1088"/>
      <c r="H12" s="1108"/>
      <c r="I12" s="1108"/>
      <c r="J12" s="1108"/>
      <c r="K12" s="1108"/>
      <c r="L12" s="1109"/>
      <c r="S12" s="389"/>
      <c r="T12" s="389"/>
      <c r="U12" s="785"/>
      <c r="V12" s="389"/>
      <c r="W12" s="389"/>
      <c r="X12" s="389"/>
      <c r="Y12" s="389"/>
      <c r="Z12" s="389"/>
      <c r="AA12" s="389"/>
      <c r="AB12" s="389"/>
      <c r="AC12" s="389"/>
      <c r="AD12" s="389"/>
    </row>
    <row r="13" spans="1:31" ht="9.75" customHeight="1">
      <c r="G13" s="220"/>
      <c r="S13" s="389"/>
      <c r="T13" s="389"/>
      <c r="U13" s="389"/>
      <c r="V13" s="389"/>
      <c r="W13" s="389"/>
      <c r="X13" s="389"/>
      <c r="Y13" s="389"/>
      <c r="Z13" s="389"/>
      <c r="AA13" s="389"/>
      <c r="AB13" s="389"/>
      <c r="AC13" s="389"/>
      <c r="AD13" s="389"/>
      <c r="AE13" s="220"/>
    </row>
    <row r="14" spans="1:31" ht="18" customHeight="1" thickBot="1">
      <c r="B14" s="410" t="s">
        <v>485</v>
      </c>
      <c r="G14" s="220"/>
      <c r="S14" s="389"/>
      <c r="T14" s="389"/>
      <c r="U14" s="389"/>
      <c r="V14" s="389"/>
      <c r="W14" s="389"/>
      <c r="X14" s="389"/>
      <c r="Y14" s="389"/>
      <c r="Z14" s="389"/>
      <c r="AA14" s="389"/>
      <c r="AB14" s="389"/>
      <c r="AC14" s="389"/>
      <c r="AD14" s="389"/>
      <c r="AE14" s="220"/>
    </row>
    <row r="15" spans="1:31" s="189" customFormat="1" ht="18" customHeight="1" thickBot="1">
      <c r="A15" s="207"/>
      <c r="B15" s="1118" t="s">
        <v>339</v>
      </c>
      <c r="C15" s="1119"/>
      <c r="D15" s="1119"/>
      <c r="E15" s="1119"/>
      <c r="F15" s="1114" t="s">
        <v>338</v>
      </c>
      <c r="G15" s="1115"/>
      <c r="H15" s="1115"/>
      <c r="I15" s="1115"/>
      <c r="J15" s="1115"/>
      <c r="K15" s="1115"/>
      <c r="L15" s="1116"/>
      <c r="M15" s="1119" t="s">
        <v>302</v>
      </c>
      <c r="N15" s="1119"/>
      <c r="O15" s="1119" t="s">
        <v>303</v>
      </c>
      <c r="P15" s="1122"/>
      <c r="S15" s="389"/>
      <c r="T15" s="389"/>
      <c r="U15" s="389"/>
      <c r="V15" s="389"/>
      <c r="W15" s="389"/>
      <c r="X15" s="389"/>
      <c r="Y15" s="389"/>
      <c r="Z15" s="389"/>
      <c r="AA15" s="389"/>
      <c r="AB15" s="389"/>
      <c r="AC15" s="389"/>
      <c r="AD15" s="389"/>
      <c r="AE15" s="191"/>
    </row>
    <row r="16" spans="1:31" s="189" customFormat="1" ht="18" customHeight="1" thickTop="1">
      <c r="A16" s="207"/>
      <c r="B16" s="1080" t="s">
        <v>337</v>
      </c>
      <c r="C16" s="1183" t="s">
        <v>494</v>
      </c>
      <c r="D16" s="1131"/>
      <c r="E16" s="1131"/>
      <c r="F16" s="1112" t="s">
        <v>304</v>
      </c>
      <c r="G16" s="1113"/>
      <c r="H16" s="1113"/>
      <c r="I16" s="1113"/>
      <c r="J16" s="1113"/>
      <c r="K16" s="1113"/>
      <c r="L16" s="1113"/>
      <c r="M16" s="1131" t="s">
        <v>305</v>
      </c>
      <c r="N16" s="1131"/>
      <c r="O16" s="1123">
        <v>259</v>
      </c>
      <c r="P16" s="1124"/>
      <c r="S16" s="388"/>
      <c r="T16" s="387"/>
      <c r="U16" s="338"/>
      <c r="V16" s="333"/>
      <c r="W16" s="333"/>
      <c r="X16" s="333"/>
      <c r="Y16" s="334"/>
      <c r="Z16" s="331"/>
      <c r="AA16" s="390"/>
      <c r="AB16" s="331"/>
      <c r="AC16" s="331"/>
      <c r="AD16" s="331"/>
      <c r="AE16" s="191"/>
    </row>
    <row r="17" spans="1:31" s="189" customFormat="1" ht="18" customHeight="1">
      <c r="A17" s="207"/>
      <c r="B17" s="1081"/>
      <c r="C17" s="1056"/>
      <c r="D17" s="1056"/>
      <c r="E17" s="1056"/>
      <c r="F17" s="1090" t="s">
        <v>306</v>
      </c>
      <c r="G17" s="1091"/>
      <c r="H17" s="1091"/>
      <c r="I17" s="1091"/>
      <c r="J17" s="1091"/>
      <c r="K17" s="1091"/>
      <c r="L17" s="1091"/>
      <c r="M17" s="1056" t="s">
        <v>305</v>
      </c>
      <c r="N17" s="1056"/>
      <c r="O17" s="1125">
        <f>O16*67.47/100</f>
        <v>174.7473</v>
      </c>
      <c r="P17" s="1126"/>
      <c r="S17" s="612"/>
      <c r="T17" s="387"/>
      <c r="U17" s="338"/>
      <c r="V17" s="333"/>
      <c r="W17" s="333"/>
      <c r="X17" s="333"/>
      <c r="Y17" s="334"/>
      <c r="Z17" s="331"/>
      <c r="AA17" s="331"/>
      <c r="AB17" s="331"/>
      <c r="AC17" s="331"/>
      <c r="AD17" s="331"/>
      <c r="AE17" s="191"/>
    </row>
    <row r="18" spans="1:31" s="189" customFormat="1" ht="18" customHeight="1">
      <c r="A18" s="207"/>
      <c r="B18" s="1081"/>
      <c r="C18" s="1056" t="s">
        <v>349</v>
      </c>
      <c r="D18" s="1056"/>
      <c r="E18" s="1056"/>
      <c r="F18" s="1090" t="s">
        <v>350</v>
      </c>
      <c r="G18" s="1091"/>
      <c r="H18" s="1091"/>
      <c r="I18" s="1091"/>
      <c r="J18" s="1091"/>
      <c r="K18" s="1091"/>
      <c r="L18" s="1091"/>
      <c r="M18" s="1056" t="s">
        <v>309</v>
      </c>
      <c r="N18" s="1056"/>
      <c r="O18" s="1127">
        <f>O19/12</f>
        <v>3.4166666666666665</v>
      </c>
      <c r="P18" s="1128"/>
      <c r="S18" s="331"/>
      <c r="T18" s="338"/>
      <c r="U18" s="338"/>
      <c r="V18" s="333"/>
      <c r="W18" s="333"/>
      <c r="X18" s="333"/>
      <c r="Y18" s="334"/>
      <c r="Z18" s="331"/>
      <c r="AA18" s="331"/>
      <c r="AB18" s="331"/>
      <c r="AC18" s="331"/>
      <c r="AD18" s="331"/>
      <c r="AE18" s="191"/>
    </row>
    <row r="19" spans="1:31" s="189" customFormat="1" ht="18" customHeight="1">
      <c r="A19" s="207"/>
      <c r="B19" s="1081"/>
      <c r="C19" s="1056"/>
      <c r="D19" s="1056"/>
      <c r="E19" s="1056"/>
      <c r="F19" s="1090" t="s">
        <v>351</v>
      </c>
      <c r="G19" s="1091"/>
      <c r="H19" s="1091"/>
      <c r="I19" s="1091"/>
      <c r="J19" s="1091"/>
      <c r="K19" s="1091"/>
      <c r="L19" s="1091"/>
      <c r="M19" s="1056" t="s">
        <v>311</v>
      </c>
      <c r="N19" s="1056"/>
      <c r="O19" s="1049">
        <v>41</v>
      </c>
      <c r="P19" s="1050"/>
      <c r="S19" s="380"/>
      <c r="T19" s="380"/>
      <c r="U19" s="338"/>
      <c r="V19" s="333"/>
      <c r="W19" s="333"/>
      <c r="X19" s="333"/>
      <c r="Y19" s="334"/>
      <c r="Z19" s="331"/>
      <c r="AA19" s="331"/>
      <c r="AB19" s="331"/>
      <c r="AC19" s="331"/>
      <c r="AD19" s="331"/>
      <c r="AE19" s="191"/>
    </row>
    <row r="20" spans="1:31" s="189" customFormat="1" ht="18" customHeight="1">
      <c r="A20" s="207"/>
      <c r="B20" s="1081"/>
      <c r="C20" s="1056"/>
      <c r="D20" s="1056"/>
      <c r="E20" s="1056"/>
      <c r="F20" s="1090" t="s">
        <v>706</v>
      </c>
      <c r="G20" s="1091"/>
      <c r="H20" s="1091"/>
      <c r="I20" s="1091"/>
      <c r="J20" s="1091"/>
      <c r="K20" s="1091"/>
      <c r="L20" s="1091"/>
      <c r="M20" s="1056" t="s">
        <v>343</v>
      </c>
      <c r="N20" s="1056"/>
      <c r="O20" s="1051">
        <f>O19*22</f>
        <v>902</v>
      </c>
      <c r="P20" s="1052"/>
      <c r="S20" s="326"/>
      <c r="T20" s="332"/>
      <c r="U20" s="332"/>
      <c r="V20" s="333"/>
      <c r="W20" s="333"/>
      <c r="X20" s="333"/>
      <c r="Y20" s="334"/>
      <c r="Z20" s="331"/>
      <c r="AA20" s="331"/>
      <c r="AB20" s="331"/>
      <c r="AC20" s="331"/>
      <c r="AD20" s="331"/>
      <c r="AE20" s="191"/>
    </row>
    <row r="21" spans="1:31" s="190" customFormat="1" ht="18" customHeight="1">
      <c r="B21" s="1081"/>
      <c r="C21" s="1056" t="s">
        <v>307</v>
      </c>
      <c r="D21" s="1056"/>
      <c r="E21" s="1056"/>
      <c r="F21" s="1090" t="s">
        <v>340</v>
      </c>
      <c r="G21" s="1091"/>
      <c r="H21" s="1091"/>
      <c r="I21" s="1091"/>
      <c r="J21" s="1091"/>
      <c r="K21" s="1091"/>
      <c r="L21" s="1091"/>
      <c r="M21" s="1056" t="s">
        <v>341</v>
      </c>
      <c r="N21" s="1056"/>
      <c r="O21" s="1129"/>
      <c r="P21" s="1130"/>
      <c r="S21" s="391"/>
      <c r="T21" s="392"/>
      <c r="U21" s="392"/>
      <c r="V21" s="389"/>
      <c r="W21" s="389"/>
      <c r="X21" s="389"/>
      <c r="Y21" s="393"/>
      <c r="Z21" s="331"/>
      <c r="AA21" s="328"/>
      <c r="AB21" s="331"/>
      <c r="AC21" s="331"/>
      <c r="AD21" s="331"/>
      <c r="AE21" s="192"/>
    </row>
    <row r="22" spans="1:31" s="190" customFormat="1" ht="18" customHeight="1">
      <c r="B22" s="1081"/>
      <c r="C22" s="1056"/>
      <c r="D22" s="1056"/>
      <c r="E22" s="1056"/>
      <c r="F22" s="1090" t="s">
        <v>342</v>
      </c>
      <c r="G22" s="1091"/>
      <c r="H22" s="1091"/>
      <c r="I22" s="1091"/>
      <c r="J22" s="1091"/>
      <c r="K22" s="1091"/>
      <c r="L22" s="1091"/>
      <c r="M22" s="1056" t="s">
        <v>341</v>
      </c>
      <c r="N22" s="1056"/>
      <c r="O22" s="1129"/>
      <c r="P22" s="1130"/>
      <c r="S22" s="391"/>
      <c r="T22" s="389"/>
      <c r="U22" s="389"/>
      <c r="V22" s="389"/>
      <c r="W22" s="389"/>
      <c r="X22" s="389"/>
      <c r="Y22" s="393"/>
      <c r="Z22" s="331"/>
      <c r="AA22" s="328"/>
      <c r="AB22" s="331"/>
      <c r="AC22" s="331"/>
      <c r="AD22" s="331"/>
      <c r="AE22" s="192"/>
    </row>
    <row r="23" spans="1:31" s="190" customFormat="1" ht="18" customHeight="1">
      <c r="B23" s="1081"/>
      <c r="C23" s="1056"/>
      <c r="D23" s="1056"/>
      <c r="E23" s="1056"/>
      <c r="F23" s="1090" t="s">
        <v>308</v>
      </c>
      <c r="G23" s="1091"/>
      <c r="H23" s="1091"/>
      <c r="I23" s="1091"/>
      <c r="J23" s="1091"/>
      <c r="K23" s="1091"/>
      <c r="L23" s="1091"/>
      <c r="M23" s="1056" t="s">
        <v>309</v>
      </c>
      <c r="N23" s="1056"/>
      <c r="O23" s="1127">
        <f>O24/12</f>
        <v>3.5</v>
      </c>
      <c r="P23" s="1128"/>
      <c r="S23" s="391"/>
      <c r="T23" s="389"/>
      <c r="U23" s="389"/>
      <c r="V23" s="389"/>
      <c r="W23" s="389"/>
      <c r="X23" s="389"/>
      <c r="Y23" s="393"/>
      <c r="Z23" s="331"/>
      <c r="AA23" s="328"/>
      <c r="AB23" s="331"/>
      <c r="AC23" s="331"/>
      <c r="AD23" s="331"/>
      <c r="AE23" s="192"/>
    </row>
    <row r="24" spans="1:31" s="190" customFormat="1" ht="18" customHeight="1">
      <c r="B24" s="1081"/>
      <c r="C24" s="1056"/>
      <c r="D24" s="1056"/>
      <c r="E24" s="1056"/>
      <c r="F24" s="1090" t="s">
        <v>310</v>
      </c>
      <c r="G24" s="1091"/>
      <c r="H24" s="1091"/>
      <c r="I24" s="1091"/>
      <c r="J24" s="1091"/>
      <c r="K24" s="1091"/>
      <c r="L24" s="1091"/>
      <c r="M24" s="1056" t="s">
        <v>311</v>
      </c>
      <c r="N24" s="1056"/>
      <c r="O24" s="1049">
        <f>O19+1</f>
        <v>42</v>
      </c>
      <c r="P24" s="1050"/>
      <c r="S24" s="391"/>
      <c r="T24" s="389"/>
      <c r="U24" s="389"/>
      <c r="V24" s="389"/>
      <c r="W24" s="389"/>
      <c r="X24" s="389"/>
      <c r="Y24" s="393"/>
      <c r="Z24" s="331"/>
      <c r="AA24" s="328"/>
      <c r="AB24" s="331"/>
      <c r="AC24" s="331"/>
      <c r="AD24" s="331"/>
      <c r="AE24" s="192"/>
    </row>
    <row r="25" spans="1:31" s="190" customFormat="1" ht="18" customHeight="1">
      <c r="B25" s="1081"/>
      <c r="C25" s="1056"/>
      <c r="D25" s="1056"/>
      <c r="E25" s="1056"/>
      <c r="F25" s="1090" t="s">
        <v>312</v>
      </c>
      <c r="G25" s="1091"/>
      <c r="H25" s="1091"/>
      <c r="I25" s="1091"/>
      <c r="J25" s="1091"/>
      <c r="K25" s="1091"/>
      <c r="L25" s="1091"/>
      <c r="M25" s="1056" t="s">
        <v>343</v>
      </c>
      <c r="N25" s="1056"/>
      <c r="O25" s="1051">
        <f>O24*22</f>
        <v>924</v>
      </c>
      <c r="P25" s="1052"/>
      <c r="S25" s="391"/>
      <c r="T25" s="389"/>
      <c r="U25" s="389"/>
      <c r="V25" s="389"/>
      <c r="W25" s="389"/>
      <c r="X25" s="389"/>
      <c r="Y25" s="393"/>
      <c r="Z25" s="331"/>
      <c r="AA25" s="328"/>
      <c r="AB25" s="331"/>
      <c r="AC25" s="331"/>
      <c r="AD25" s="331"/>
      <c r="AE25" s="192"/>
    </row>
    <row r="26" spans="1:31" s="190" customFormat="1" ht="18" customHeight="1">
      <c r="B26" s="1081"/>
      <c r="C26" s="1056" t="s">
        <v>328</v>
      </c>
      <c r="D26" s="1056"/>
      <c r="E26" s="1056"/>
      <c r="F26" s="1090" t="s">
        <v>344</v>
      </c>
      <c r="G26" s="1091"/>
      <c r="H26" s="1091"/>
      <c r="I26" s="1091"/>
      <c r="J26" s="1091"/>
      <c r="K26" s="1091"/>
      <c r="L26" s="1091"/>
      <c r="M26" s="1056" t="s">
        <v>343</v>
      </c>
      <c r="N26" s="1056"/>
      <c r="O26" s="1051">
        <f>O25</f>
        <v>924</v>
      </c>
      <c r="P26" s="1052"/>
      <c r="S26" s="391"/>
      <c r="T26" s="389"/>
      <c r="U26" s="389"/>
      <c r="V26" s="389"/>
      <c r="W26" s="389"/>
      <c r="X26" s="389"/>
      <c r="Y26" s="393"/>
      <c r="Z26" s="394"/>
      <c r="AA26" s="248"/>
      <c r="AB26" s="395"/>
      <c r="AC26" s="395"/>
      <c r="AD26" s="249"/>
      <c r="AE26" s="192"/>
    </row>
    <row r="27" spans="1:31" s="190" customFormat="1" ht="18" customHeight="1">
      <c r="B27" s="1081"/>
      <c r="C27" s="1089" t="s">
        <v>365</v>
      </c>
      <c r="D27" s="1089"/>
      <c r="E27" s="1089"/>
      <c r="F27" s="1090" t="s">
        <v>345</v>
      </c>
      <c r="G27" s="1091"/>
      <c r="H27" s="1091"/>
      <c r="I27" s="1091"/>
      <c r="J27" s="1091"/>
      <c r="K27" s="1091"/>
      <c r="L27" s="1091"/>
      <c r="M27" s="1056" t="s">
        <v>313</v>
      </c>
      <c r="N27" s="1056"/>
      <c r="O27" s="1053"/>
      <c r="P27" s="1054"/>
      <c r="S27" s="391"/>
      <c r="T27" s="326"/>
      <c r="U27" s="328"/>
      <c r="V27" s="326"/>
      <c r="W27" s="389"/>
      <c r="X27" s="389"/>
      <c r="Y27" s="393"/>
      <c r="Z27" s="216"/>
      <c r="AA27" s="216"/>
      <c r="AB27" s="216"/>
      <c r="AC27" s="216"/>
      <c r="AD27" s="216"/>
    </row>
    <row r="28" spans="1:31" s="190" customFormat="1" ht="18" customHeight="1">
      <c r="B28" s="1081"/>
      <c r="C28" s="1089"/>
      <c r="D28" s="1089"/>
      <c r="E28" s="1089"/>
      <c r="F28" s="1090" t="s">
        <v>346</v>
      </c>
      <c r="G28" s="1091"/>
      <c r="H28" s="1091"/>
      <c r="I28" s="1091"/>
      <c r="J28" s="1091"/>
      <c r="K28" s="1091"/>
      <c r="L28" s="1091"/>
      <c r="M28" s="1056" t="s">
        <v>313</v>
      </c>
      <c r="N28" s="1056"/>
      <c r="O28" s="1053"/>
      <c r="P28" s="1054"/>
      <c r="S28" s="391"/>
      <c r="T28" s="326"/>
      <c r="U28" s="328"/>
      <c r="V28" s="326"/>
      <c r="W28" s="389"/>
      <c r="X28" s="389"/>
      <c r="Y28" s="393"/>
      <c r="Z28" s="216"/>
      <c r="AA28" s="216"/>
      <c r="AB28" s="216"/>
      <c r="AC28" s="216"/>
      <c r="AD28" s="216"/>
    </row>
    <row r="29" spans="1:31" s="190" customFormat="1" ht="18" customHeight="1">
      <c r="B29" s="1081"/>
      <c r="C29" s="1184" t="s">
        <v>366</v>
      </c>
      <c r="D29" s="1184"/>
      <c r="E29" s="1184"/>
      <c r="F29" s="1090" t="s">
        <v>347</v>
      </c>
      <c r="G29" s="1090"/>
      <c r="H29" s="1090"/>
      <c r="I29" s="1090"/>
      <c r="J29" s="1090"/>
      <c r="K29" s="1090"/>
      <c r="L29" s="1090"/>
      <c r="M29" s="1056" t="s">
        <v>313</v>
      </c>
      <c r="N29" s="1056"/>
      <c r="O29" s="1053"/>
      <c r="P29" s="1054"/>
      <c r="S29" s="391"/>
      <c r="T29" s="326"/>
      <c r="U29" s="328"/>
      <c r="V29" s="326"/>
      <c r="W29" s="389"/>
      <c r="X29" s="389"/>
      <c r="Y29" s="389"/>
      <c r="Z29" s="396"/>
      <c r="AA29" s="396"/>
      <c r="AB29" s="396"/>
      <c r="AC29" s="396"/>
      <c r="AD29" s="396"/>
    </row>
    <row r="30" spans="1:31" s="190" customFormat="1" ht="18" customHeight="1">
      <c r="B30" s="1081"/>
      <c r="C30" s="1184"/>
      <c r="D30" s="1184"/>
      <c r="E30" s="1184"/>
      <c r="F30" s="1090" t="s">
        <v>346</v>
      </c>
      <c r="G30" s="1091"/>
      <c r="H30" s="1091"/>
      <c r="I30" s="1091"/>
      <c r="J30" s="1091"/>
      <c r="K30" s="1091"/>
      <c r="L30" s="1091"/>
      <c r="M30" s="1056" t="s">
        <v>313</v>
      </c>
      <c r="N30" s="1056"/>
      <c r="O30" s="1053"/>
      <c r="P30" s="1054"/>
      <c r="S30" s="391"/>
      <c r="T30" s="326"/>
      <c r="U30" s="328"/>
      <c r="V30" s="326"/>
      <c r="W30" s="389"/>
      <c r="X30" s="389"/>
      <c r="Y30" s="389"/>
      <c r="Z30" s="396"/>
      <c r="AA30" s="396"/>
      <c r="AB30" s="396"/>
      <c r="AC30" s="396"/>
      <c r="AD30" s="396"/>
    </row>
    <row r="31" spans="1:31" s="190" customFormat="1" ht="18" customHeight="1">
      <c r="B31" s="1081"/>
      <c r="C31" s="1056" t="s">
        <v>329</v>
      </c>
      <c r="D31" s="1056"/>
      <c r="E31" s="1056"/>
      <c r="F31" s="1090" t="s">
        <v>348</v>
      </c>
      <c r="G31" s="1091"/>
      <c r="H31" s="1091"/>
      <c r="I31" s="1091"/>
      <c r="J31" s="1091"/>
      <c r="K31" s="1091"/>
      <c r="L31" s="1091"/>
      <c r="M31" s="1056" t="s">
        <v>313</v>
      </c>
      <c r="N31" s="1056"/>
      <c r="O31" s="1060">
        <f>INT(O19)/6</f>
        <v>6.833333333333333</v>
      </c>
      <c r="P31" s="1061"/>
      <c r="S31" s="630" t="s">
        <v>654</v>
      </c>
      <c r="T31" s="391"/>
      <c r="U31" s="328"/>
      <c r="V31" s="389"/>
      <c r="W31" s="389"/>
      <c r="X31" s="389"/>
      <c r="Y31" s="389"/>
      <c r="Z31" s="396"/>
      <c r="AA31" s="396"/>
      <c r="AB31" s="396"/>
      <c r="AC31" s="396"/>
      <c r="AD31" s="396"/>
    </row>
    <row r="32" spans="1:31" s="190" customFormat="1" ht="18" customHeight="1" thickBot="1">
      <c r="B32" s="1082"/>
      <c r="C32" s="1057"/>
      <c r="D32" s="1057"/>
      <c r="E32" s="1057"/>
      <c r="F32" s="1181" t="s">
        <v>314</v>
      </c>
      <c r="G32" s="1182"/>
      <c r="H32" s="1182"/>
      <c r="I32" s="1182"/>
      <c r="J32" s="1182"/>
      <c r="K32" s="1182"/>
      <c r="L32" s="1182"/>
      <c r="M32" s="1057" t="s">
        <v>313</v>
      </c>
      <c r="N32" s="1057"/>
      <c r="O32" s="1062">
        <f>INT(O23)*1</f>
        <v>3</v>
      </c>
      <c r="P32" s="1063"/>
      <c r="S32" s="391"/>
      <c r="T32" s="391"/>
      <c r="U32" s="328"/>
      <c r="V32" s="389"/>
      <c r="W32" s="389"/>
      <c r="X32" s="389"/>
      <c r="Y32" s="389"/>
      <c r="Z32" s="396"/>
      <c r="AA32" s="396"/>
      <c r="AB32" s="396"/>
      <c r="AC32" s="396"/>
      <c r="AD32" s="396"/>
    </row>
    <row r="33" spans="1:30" ht="107.25" customHeight="1">
      <c r="B33" s="1073" t="s">
        <v>336</v>
      </c>
      <c r="C33" s="1173" t="s">
        <v>364</v>
      </c>
      <c r="D33" s="1173"/>
      <c r="E33" s="1173"/>
      <c r="F33" s="1178" t="s">
        <v>460</v>
      </c>
      <c r="G33" s="1178"/>
      <c r="H33" s="1178"/>
      <c r="I33" s="1178"/>
      <c r="J33" s="1178"/>
      <c r="K33" s="1178"/>
      <c r="L33" s="1178"/>
      <c r="M33" s="1058" t="s">
        <v>352</v>
      </c>
      <c r="N33" s="1058"/>
      <c r="O33" s="1136">
        <v>1</v>
      </c>
      <c r="P33" s="1137"/>
      <c r="Q33" s="245"/>
      <c r="R33" s="246"/>
      <c r="S33" s="335"/>
      <c r="T33" s="335"/>
    </row>
    <row r="34" spans="1:30" ht="39" customHeight="1">
      <c r="B34" s="1074"/>
      <c r="C34" s="1174" t="s">
        <v>353</v>
      </c>
      <c r="D34" s="1174"/>
      <c r="E34" s="1174"/>
      <c r="F34" s="1179" t="s">
        <v>481</v>
      </c>
      <c r="G34" s="1180"/>
      <c r="H34" s="1180"/>
      <c r="I34" s="1180"/>
      <c r="J34" s="1180"/>
      <c r="K34" s="1180"/>
      <c r="L34" s="1180"/>
      <c r="M34" s="1059" t="s">
        <v>352</v>
      </c>
      <c r="N34" s="1059"/>
      <c r="O34" s="1049">
        <v>1.2</v>
      </c>
      <c r="P34" s="1050"/>
      <c r="Q34" s="247"/>
      <c r="R34" s="246"/>
      <c r="S34" s="335"/>
      <c r="T34" s="335"/>
    </row>
    <row r="35" spans="1:30" ht="24.75" customHeight="1" thickBot="1">
      <c r="B35" s="1075"/>
      <c r="C35" s="1175" t="s">
        <v>354</v>
      </c>
      <c r="D35" s="1175"/>
      <c r="E35" s="1175"/>
      <c r="F35" s="1176" t="s">
        <v>395</v>
      </c>
      <c r="G35" s="1177"/>
      <c r="H35" s="1177"/>
      <c r="I35" s="1177"/>
      <c r="J35" s="1177"/>
      <c r="K35" s="1177"/>
      <c r="L35" s="1177"/>
      <c r="M35" s="1055" t="s">
        <v>352</v>
      </c>
      <c r="N35" s="1055"/>
      <c r="O35" s="1064">
        <v>0.8</v>
      </c>
      <c r="P35" s="1065"/>
      <c r="Q35" s="247"/>
      <c r="R35" s="246"/>
      <c r="S35" s="335"/>
      <c r="T35" s="335"/>
    </row>
    <row r="36" spans="1:30" ht="27.75" customHeight="1">
      <c r="B36" s="1076" t="s">
        <v>393</v>
      </c>
      <c r="C36" s="1146" t="s">
        <v>392</v>
      </c>
      <c r="D36" s="1142" t="s">
        <v>315</v>
      </c>
      <c r="E36" s="1143"/>
      <c r="F36" s="1164" t="s">
        <v>359</v>
      </c>
      <c r="G36" s="1165"/>
      <c r="H36" s="1165"/>
      <c r="I36" s="1165"/>
      <c r="J36" s="1165"/>
      <c r="K36" s="1165"/>
      <c r="L36" s="1165"/>
      <c r="M36" s="1139" t="s">
        <v>316</v>
      </c>
      <c r="N36" s="1139"/>
      <c r="O36" s="1132">
        <f>ROUND(O17/O16,4)</f>
        <v>0.67469999999999997</v>
      </c>
      <c r="P36" s="1133"/>
      <c r="Q36" s="247"/>
      <c r="R36" s="246"/>
      <c r="S36" s="335"/>
      <c r="T36" s="335"/>
    </row>
    <row r="37" spans="1:30" s="221" customFormat="1" ht="43.5" customHeight="1">
      <c r="A37" s="209"/>
      <c r="B37" s="1077"/>
      <c r="C37" s="1147"/>
      <c r="D37" s="1144" t="s">
        <v>394</v>
      </c>
      <c r="E37" s="1145"/>
      <c r="F37" s="1148" t="s">
        <v>368</v>
      </c>
      <c r="G37" s="1149"/>
      <c r="H37" s="1149"/>
      <c r="I37" s="1149"/>
      <c r="J37" s="1149"/>
      <c r="K37" s="1149"/>
      <c r="L37" s="1150"/>
      <c r="M37" s="1138" t="s">
        <v>316</v>
      </c>
      <c r="N37" s="1138"/>
      <c r="O37" s="1167">
        <f>ROUND(((O46-O24)/O46)*0.1,4)</f>
        <v>-1.17E-2</v>
      </c>
      <c r="P37" s="1168"/>
      <c r="Q37" s="247"/>
      <c r="R37" s="246"/>
      <c r="S37" s="335"/>
      <c r="T37" s="335"/>
      <c r="U37" s="397"/>
      <c r="V37" s="397"/>
      <c r="W37" s="397"/>
      <c r="X37" s="397"/>
      <c r="Y37" s="397"/>
      <c r="Z37" s="398"/>
      <c r="AA37" s="398"/>
      <c r="AB37" s="398"/>
      <c r="AC37" s="398"/>
      <c r="AD37" s="398"/>
    </row>
    <row r="38" spans="1:30" ht="35.25" customHeight="1">
      <c r="B38" s="1077"/>
      <c r="C38" s="1169" t="s">
        <v>487</v>
      </c>
      <c r="D38" s="1145"/>
      <c r="E38" s="411" t="s">
        <v>489</v>
      </c>
      <c r="F38" s="1160" t="s">
        <v>371</v>
      </c>
      <c r="G38" s="1161"/>
      <c r="H38" s="1161"/>
      <c r="I38" s="1161"/>
      <c r="J38" s="1161"/>
      <c r="K38" s="1161"/>
      <c r="L38" s="1161"/>
      <c r="M38" s="1138" t="s">
        <v>317</v>
      </c>
      <c r="N38" s="1138"/>
      <c r="O38" s="1134">
        <f>IF(O16&lt;=2000,(0.011*O16/10*(1-0.0025*O16/10)+O37+(0.1*O36)+0.2),"")</f>
        <v>0.522222725</v>
      </c>
      <c r="P38" s="1135"/>
      <c r="Q38" s="247"/>
      <c r="R38" s="246"/>
      <c r="S38" s="335"/>
      <c r="T38" s="335"/>
    </row>
    <row r="39" spans="1:30" ht="33.75" customHeight="1">
      <c r="B39" s="1077"/>
      <c r="C39" s="1144"/>
      <c r="D39" s="1145"/>
      <c r="E39" s="411" t="s">
        <v>490</v>
      </c>
      <c r="F39" s="1166" t="s">
        <v>486</v>
      </c>
      <c r="G39" s="1161"/>
      <c r="H39" s="1161"/>
      <c r="I39" s="1161"/>
      <c r="J39" s="1161"/>
      <c r="K39" s="1161"/>
      <c r="L39" s="1161"/>
      <c r="M39" s="1138" t="s">
        <v>317</v>
      </c>
      <c r="N39" s="1138"/>
      <c r="O39" s="1134">
        <f>IF(O16&lt;=2000,(0.015*O16/10*(1-0.0011*O16/10)),"")</f>
        <v>0.37743163499999993</v>
      </c>
      <c r="P39" s="1135"/>
      <c r="Q39" s="247"/>
      <c r="R39" s="246"/>
      <c r="S39" s="335"/>
      <c r="T39" s="335"/>
    </row>
    <row r="40" spans="1:30" s="325" customFormat="1" ht="33.75" customHeight="1">
      <c r="A40" s="327"/>
      <c r="B40" s="1078"/>
      <c r="C40" s="1169" t="s">
        <v>488</v>
      </c>
      <c r="D40" s="1145"/>
      <c r="E40" s="411" t="s">
        <v>489</v>
      </c>
      <c r="F40" s="1160" t="s">
        <v>446</v>
      </c>
      <c r="G40" s="1161"/>
      <c r="H40" s="1161"/>
      <c r="I40" s="1161"/>
      <c r="J40" s="1161"/>
      <c r="K40" s="1161"/>
      <c r="L40" s="1161"/>
      <c r="M40" s="1138" t="s">
        <v>318</v>
      </c>
      <c r="N40" s="1138"/>
      <c r="O40" s="1134" t="str">
        <f>IF(O16&gt;2000,(O58+((O16/10-200)/250)),"")</f>
        <v/>
      </c>
      <c r="P40" s="1135"/>
      <c r="Q40" s="330"/>
      <c r="R40" s="329"/>
      <c r="S40" s="335"/>
      <c r="T40" s="335"/>
      <c r="U40" s="397"/>
      <c r="V40" s="397"/>
      <c r="W40" s="397"/>
      <c r="X40" s="397"/>
      <c r="Y40" s="397"/>
      <c r="Z40" s="398"/>
      <c r="AA40" s="398"/>
      <c r="AB40" s="398"/>
      <c r="AC40" s="398"/>
      <c r="AD40" s="398"/>
    </row>
    <row r="41" spans="1:30" ht="33.75" customHeight="1" thickBot="1">
      <c r="B41" s="1079"/>
      <c r="C41" s="1171"/>
      <c r="D41" s="1172"/>
      <c r="E41" s="412" t="s">
        <v>490</v>
      </c>
      <c r="F41" s="1162" t="s">
        <v>446</v>
      </c>
      <c r="G41" s="1163"/>
      <c r="H41" s="1163"/>
      <c r="I41" s="1163"/>
      <c r="J41" s="1163"/>
      <c r="K41" s="1163"/>
      <c r="L41" s="1163"/>
      <c r="M41" s="1066" t="s">
        <v>316</v>
      </c>
      <c r="N41" s="1066"/>
      <c r="O41" s="1140" t="str">
        <f>IF(O16&gt;2000,(O60+((O16/10-200)/250)),"")</f>
        <v/>
      </c>
      <c r="P41" s="1141"/>
      <c r="Q41" s="247"/>
      <c r="R41" s="246"/>
      <c r="S41" s="335"/>
      <c r="T41" s="335"/>
    </row>
    <row r="42" spans="1:30" ht="7.5" customHeight="1">
      <c r="I42" s="219"/>
    </row>
    <row r="43" spans="1:30" s="206" customFormat="1" ht="20.25" customHeight="1" thickBot="1">
      <c r="B43" s="413" t="s">
        <v>491</v>
      </c>
      <c r="C43" s="217"/>
      <c r="E43" s="212"/>
      <c r="F43" s="212"/>
      <c r="I43" s="218"/>
      <c r="O43" s="1157" t="s">
        <v>367</v>
      </c>
      <c r="P43" s="1157"/>
      <c r="S43" s="392"/>
      <c r="T43" s="392"/>
      <c r="U43" s="392"/>
      <c r="V43" s="392"/>
      <c r="W43" s="392"/>
      <c r="X43" s="392"/>
      <c r="Y43" s="392"/>
      <c r="Z43" s="399"/>
      <c r="AA43" s="399"/>
      <c r="AB43" s="399"/>
      <c r="AC43" s="399"/>
      <c r="AD43" s="399"/>
    </row>
    <row r="44" spans="1:30" s="223" customFormat="1" ht="15.75" customHeight="1">
      <c r="B44" s="1158" t="s">
        <v>360</v>
      </c>
      <c r="C44" s="1155"/>
      <c r="D44" s="1155"/>
      <c r="E44" s="292">
        <v>50</v>
      </c>
      <c r="F44" s="1155">
        <v>70</v>
      </c>
      <c r="G44" s="1155">
        <v>100</v>
      </c>
      <c r="H44" s="1155">
        <v>150</v>
      </c>
      <c r="I44" s="1155">
        <v>200</v>
      </c>
      <c r="J44" s="1155">
        <v>300</v>
      </c>
      <c r="K44" s="1155">
        <v>400</v>
      </c>
      <c r="L44" s="1155">
        <v>500</v>
      </c>
      <c r="M44" s="1155">
        <v>700</v>
      </c>
      <c r="N44" s="292">
        <v>1000</v>
      </c>
      <c r="O44" s="1151">
        <f>O16</f>
        <v>259</v>
      </c>
      <c r="P44" s="1152"/>
      <c r="S44" s="336"/>
      <c r="T44" s="336"/>
      <c r="U44" s="336"/>
      <c r="V44" s="336"/>
      <c r="W44" s="336"/>
      <c r="X44" s="336"/>
      <c r="Y44" s="336"/>
    </row>
    <row r="45" spans="1:30" s="224" customFormat="1" ht="15.75" customHeight="1">
      <c r="B45" s="1159"/>
      <c r="C45" s="1156"/>
      <c r="D45" s="1156"/>
      <c r="E45" s="293" t="s">
        <v>362</v>
      </c>
      <c r="F45" s="1156"/>
      <c r="G45" s="1156"/>
      <c r="H45" s="1156"/>
      <c r="I45" s="1156"/>
      <c r="J45" s="1156"/>
      <c r="K45" s="1156"/>
      <c r="L45" s="1156"/>
      <c r="M45" s="1156"/>
      <c r="N45" s="293" t="s">
        <v>363</v>
      </c>
      <c r="O45" s="1153"/>
      <c r="P45" s="1154"/>
      <c r="S45" s="337"/>
      <c r="T45" s="337"/>
      <c r="U45" s="337"/>
      <c r="V45" s="337"/>
      <c r="W45" s="337"/>
      <c r="X45" s="337"/>
      <c r="Y45" s="337"/>
    </row>
    <row r="46" spans="1:30" s="209" customFormat="1" ht="34.5" customHeight="1" thickBot="1">
      <c r="B46" s="1011" t="s">
        <v>361</v>
      </c>
      <c r="C46" s="1012"/>
      <c r="D46" s="1012"/>
      <c r="E46" s="294">
        <v>17</v>
      </c>
      <c r="F46" s="294">
        <v>24</v>
      </c>
      <c r="G46" s="294">
        <v>28</v>
      </c>
      <c r="H46" s="294">
        <v>30</v>
      </c>
      <c r="I46" s="294">
        <v>37</v>
      </c>
      <c r="J46" s="294">
        <v>38</v>
      </c>
      <c r="K46" s="294">
        <v>38</v>
      </c>
      <c r="L46" s="294">
        <v>39</v>
      </c>
      <c r="M46" s="294">
        <v>45</v>
      </c>
      <c r="N46" s="294">
        <v>54</v>
      </c>
      <c r="O46" s="1047">
        <f>K49</f>
        <v>37.6</v>
      </c>
      <c r="P46" s="1048"/>
      <c r="S46" s="397"/>
      <c r="T46" s="397"/>
      <c r="U46" s="397"/>
      <c r="V46" s="397"/>
      <c r="W46" s="397"/>
      <c r="X46" s="397"/>
      <c r="Y46" s="397"/>
      <c r="Z46" s="400"/>
      <c r="AA46" s="400"/>
      <c r="AB46" s="400"/>
      <c r="AC46" s="400"/>
      <c r="AD46" s="400"/>
    </row>
    <row r="47" spans="1:30" s="209" customFormat="1" ht="12.75" customHeight="1">
      <c r="C47" s="210"/>
      <c r="E47" s="210"/>
      <c r="F47" s="210"/>
      <c r="S47" s="397"/>
      <c r="T47" s="397"/>
      <c r="U47" s="397"/>
      <c r="V47" s="397"/>
      <c r="W47" s="397"/>
      <c r="X47" s="397"/>
      <c r="Y47" s="397"/>
      <c r="Z47" s="400"/>
      <c r="AA47" s="400"/>
      <c r="AB47" s="400"/>
      <c r="AC47" s="400"/>
      <c r="AD47" s="400"/>
    </row>
    <row r="48" spans="1:30" s="209" customFormat="1" ht="21" customHeight="1">
      <c r="B48" s="206" t="s">
        <v>369</v>
      </c>
      <c r="C48" s="210"/>
      <c r="E48" s="210"/>
      <c r="F48" s="210"/>
      <c r="S48" s="397"/>
      <c r="T48" s="397"/>
      <c r="U48" s="397"/>
      <c r="V48" s="397"/>
      <c r="W48" s="397"/>
      <c r="X48" s="397"/>
      <c r="Y48" s="397"/>
      <c r="Z48" s="400"/>
      <c r="AA48" s="400"/>
      <c r="AB48" s="400"/>
      <c r="AC48" s="400"/>
      <c r="AD48" s="400"/>
    </row>
    <row r="49" spans="1:30" s="209" customFormat="1" ht="18" customHeight="1">
      <c r="B49" s="1017">
        <f>IF(O44&lt;=E44,E46,IF(O44&lt;F44,E46,IF(O44&lt;G44,F46,IF(O44&lt;H44,G46,IF(O44&lt;I44,H46,IF(O44&lt;J44,I46,IF(O44&lt;K44,J46,IF(O44&lt;L44,K46,IF(O44&lt;M44,L46,IF(O44&lt;N44,M46,N46))))))))))</f>
        <v>37</v>
      </c>
      <c r="C49" s="1018" t="s">
        <v>64</v>
      </c>
      <c r="D49" s="225">
        <f>IF(O44&lt;E44,E46,IF(O44&lt;F44,F46,IF(O44&lt;G44,G46,IF(O44&lt;H44,H46,IF(O44&lt;I44,I46,IF(O44&lt;J44,J46,IF(O44&lt;K44,K46,IF(O44&lt;L44,L46,IF(O44&lt;M44,M46,IF(O44&lt;N44,N46,N46))))))))))</f>
        <v>38</v>
      </c>
      <c r="E49" s="106" t="s">
        <v>65</v>
      </c>
      <c r="F49" s="225">
        <f>B49</f>
        <v>37</v>
      </c>
      <c r="G49" s="1018" t="s">
        <v>66</v>
      </c>
      <c r="H49" s="1016">
        <f>IF(O44&lt;E44,O44-E44,IF(O44&lt;F44,O44-E44,IF(O44&lt;G44,O44-F44,IF(O44&lt;H44,O44-G44,IF(O44&lt;I44,O44-H44,IF(O44&lt;J44,O44-I44,IF(O44&lt;K44,O44-J44,IF(O44&lt;L44,O44-K44,IF(O44&lt;M44,O44-L44,IF(O44&lt;N44,O44-M44,O44-N44))))))))))</f>
        <v>59</v>
      </c>
      <c r="I49" s="1016"/>
      <c r="J49" s="1018" t="s">
        <v>5</v>
      </c>
      <c r="K49" s="1014">
        <f>ROUND(B49+((D49-F49)/D50)*H49,1)</f>
        <v>37.6</v>
      </c>
      <c r="L49" s="1013" t="s">
        <v>370</v>
      </c>
      <c r="N49" s="143"/>
      <c r="S49" s="397"/>
      <c r="T49" s="397"/>
      <c r="U49" s="397"/>
      <c r="V49" s="397"/>
      <c r="W49" s="397"/>
      <c r="X49" s="397"/>
      <c r="Y49" s="397"/>
      <c r="Z49" s="400"/>
      <c r="AA49" s="400"/>
      <c r="AB49" s="400"/>
      <c r="AC49" s="400"/>
      <c r="AD49" s="400"/>
    </row>
    <row r="50" spans="1:30" s="209" customFormat="1" ht="18" customHeight="1">
      <c r="B50" s="1017"/>
      <c r="C50" s="1018"/>
      <c r="D50" s="1015">
        <f>IF(O44&lt;E44,50,IF(O44&lt;F44,20,IF(O44&lt;G44,30,IF(O44&lt;H44,50,IF(O44&lt;I44,50,IF(O44&lt;J44,100,IF(O44&lt;K44,100,IF(O44&lt;L44,100,IF(O44&lt;M44,200,IF(O44&lt;N44,300,300))))))))))</f>
        <v>100</v>
      </c>
      <c r="E50" s="1015"/>
      <c r="F50" s="1015"/>
      <c r="G50" s="1018"/>
      <c r="H50" s="1016"/>
      <c r="I50" s="1016"/>
      <c r="J50" s="1018"/>
      <c r="K50" s="1014"/>
      <c r="L50" s="1013"/>
      <c r="M50" s="143"/>
      <c r="N50" s="143"/>
      <c r="S50" s="397"/>
      <c r="T50" s="397"/>
      <c r="U50" s="397"/>
      <c r="V50" s="397"/>
      <c r="W50" s="397"/>
      <c r="X50" s="397"/>
      <c r="Y50" s="397"/>
      <c r="Z50" s="400"/>
      <c r="AA50" s="400"/>
      <c r="AB50" s="400"/>
      <c r="AC50" s="400"/>
      <c r="AD50" s="400"/>
    </row>
    <row r="51" spans="1:30" s="209" customFormat="1" ht="9" customHeight="1">
      <c r="B51" s="146"/>
      <c r="C51" s="210"/>
      <c r="E51" s="210"/>
      <c r="F51" s="210"/>
      <c r="S51" s="397"/>
      <c r="T51" s="397"/>
      <c r="U51" s="397"/>
      <c r="V51" s="397"/>
      <c r="W51" s="397"/>
      <c r="X51" s="397"/>
      <c r="Y51" s="397"/>
      <c r="Z51" s="400"/>
      <c r="AA51" s="400"/>
      <c r="AB51" s="400"/>
      <c r="AC51" s="400"/>
      <c r="AD51" s="400"/>
    </row>
    <row r="52" spans="1:30" s="209" customFormat="1" ht="28.5" customHeight="1" thickBot="1">
      <c r="B52" s="642" t="s">
        <v>448</v>
      </c>
      <c r="C52" s="210"/>
      <c r="E52" s="210"/>
      <c r="F52" s="210"/>
      <c r="S52" s="397"/>
      <c r="T52" s="397"/>
      <c r="U52" s="397"/>
      <c r="V52" s="397"/>
      <c r="W52" s="397"/>
      <c r="X52" s="397"/>
      <c r="Y52" s="397"/>
      <c r="Z52" s="400"/>
      <c r="AA52" s="400"/>
      <c r="AB52" s="400"/>
      <c r="AC52" s="400"/>
      <c r="AD52" s="400"/>
    </row>
    <row r="53" spans="1:30" ht="28.5" customHeight="1">
      <c r="B53" s="1067" t="s">
        <v>449</v>
      </c>
      <c r="C53" s="1070" t="s">
        <v>450</v>
      </c>
      <c r="D53" s="1036" t="s">
        <v>451</v>
      </c>
      <c r="E53" s="1037"/>
      <c r="F53" s="1030" t="s">
        <v>452</v>
      </c>
      <c r="G53" s="1031"/>
      <c r="H53" s="1031"/>
      <c r="I53" s="1031"/>
      <c r="J53" s="1031"/>
      <c r="K53" s="1031"/>
      <c r="L53" s="1031"/>
      <c r="M53" s="1031"/>
      <c r="N53" s="1031"/>
      <c r="O53" s="1031"/>
      <c r="P53" s="1032"/>
    </row>
    <row r="54" spans="1:30" s="325" customFormat="1" ht="28.5" customHeight="1">
      <c r="A54" s="327"/>
      <c r="B54" s="1068"/>
      <c r="C54" s="1071"/>
      <c r="D54" s="1038"/>
      <c r="E54" s="1039"/>
      <c r="F54" s="1043" t="str">
        <f>CONCATENATE("구조물비중 = ",O17," / ",O16)</f>
        <v>구조물비중 = 174.7473 / 259</v>
      </c>
      <c r="G54" s="1044"/>
      <c r="H54" s="1044"/>
      <c r="I54" s="1044"/>
      <c r="J54" s="1044"/>
      <c r="K54" s="1044"/>
      <c r="L54" s="1044"/>
      <c r="M54" s="1040" t="s">
        <v>453</v>
      </c>
      <c r="N54" s="1040"/>
      <c r="O54" s="1045">
        <f>ROUND(O17/O16,4)</f>
        <v>0.67469999999999997</v>
      </c>
      <c r="P54" s="1046"/>
      <c r="S54" s="397"/>
      <c r="T54" s="397"/>
      <c r="U54" s="397"/>
      <c r="V54" s="397"/>
      <c r="W54" s="397"/>
      <c r="X54" s="397"/>
      <c r="Y54" s="397"/>
      <c r="Z54" s="398"/>
      <c r="AA54" s="398"/>
      <c r="AB54" s="398"/>
      <c r="AC54" s="398"/>
      <c r="AD54" s="398"/>
    </row>
    <row r="55" spans="1:30" ht="28.5" customHeight="1">
      <c r="B55" s="1068"/>
      <c r="C55" s="1071"/>
      <c r="D55" s="1092" t="s">
        <v>454</v>
      </c>
      <c r="E55" s="1093"/>
      <c r="F55" s="1033" t="s">
        <v>455</v>
      </c>
      <c r="G55" s="1034"/>
      <c r="H55" s="1034"/>
      <c r="I55" s="1034"/>
      <c r="J55" s="1034"/>
      <c r="K55" s="1034"/>
      <c r="L55" s="1034"/>
      <c r="M55" s="1034"/>
      <c r="N55" s="1034"/>
      <c r="O55" s="1034"/>
      <c r="P55" s="1035"/>
    </row>
    <row r="56" spans="1:30" s="325" customFormat="1" ht="28.5" customHeight="1">
      <c r="A56" s="327"/>
      <c r="B56" s="1068"/>
      <c r="C56" s="1072"/>
      <c r="D56" s="1094"/>
      <c r="E56" s="1095"/>
      <c r="F56" s="1043" t="str">
        <f>CONCATENATE("건설사업관리기간보정계수 = {[54-54)/54}×0.1")</f>
        <v>건설사업관리기간보정계수 = {[54-54)/54}×0.1</v>
      </c>
      <c r="G56" s="1043"/>
      <c r="H56" s="1043"/>
      <c r="I56" s="1043"/>
      <c r="J56" s="1043"/>
      <c r="K56" s="1043"/>
      <c r="L56" s="1043"/>
      <c r="M56" s="1040" t="s">
        <v>453</v>
      </c>
      <c r="N56" s="1040"/>
      <c r="O56" s="1045">
        <f>((54-54)/54)*0.1</f>
        <v>0</v>
      </c>
      <c r="P56" s="1046"/>
      <c r="S56" s="397"/>
      <c r="T56" s="397"/>
      <c r="U56" s="397"/>
      <c r="V56" s="397"/>
      <c r="W56" s="397"/>
      <c r="X56" s="397"/>
      <c r="Y56" s="397"/>
      <c r="Z56" s="398"/>
      <c r="AA56" s="398"/>
      <c r="AB56" s="398"/>
      <c r="AC56" s="398"/>
      <c r="AD56" s="398"/>
    </row>
    <row r="57" spans="1:30" ht="28.5" customHeight="1">
      <c r="B57" s="1068"/>
      <c r="C57" s="1024" t="s">
        <v>456</v>
      </c>
      <c r="D57" s="1025"/>
      <c r="E57" s="1026"/>
      <c r="F57" s="1033" t="s">
        <v>457</v>
      </c>
      <c r="G57" s="1034"/>
      <c r="H57" s="1034"/>
      <c r="I57" s="1034"/>
      <c r="J57" s="1034"/>
      <c r="K57" s="1034"/>
      <c r="L57" s="1034"/>
      <c r="M57" s="1034"/>
      <c r="N57" s="1034"/>
      <c r="O57" s="1034"/>
      <c r="P57" s="1035"/>
    </row>
    <row r="58" spans="1:30" s="325" customFormat="1" ht="28.5" customHeight="1">
      <c r="A58" s="327"/>
      <c r="B58" s="1068"/>
      <c r="C58" s="1096"/>
      <c r="D58" s="1097"/>
      <c r="E58" s="1098"/>
      <c r="F58" s="1043" t="str">
        <f>CONCATENATE("공사난이도 = 0.011*200*(1-0.0025*200)+",O56,"+(0.1*",O54,")+0.2")</f>
        <v>공사난이도 = 0.011*200*(1-0.0025*200)+0+(0.1*0.6747)+0.2</v>
      </c>
      <c r="G58" s="1044"/>
      <c r="H58" s="1044"/>
      <c r="I58" s="1044"/>
      <c r="J58" s="1044"/>
      <c r="K58" s="1044"/>
      <c r="L58" s="1044"/>
      <c r="M58" s="1040" t="s">
        <v>453</v>
      </c>
      <c r="N58" s="1040"/>
      <c r="O58" s="1041">
        <f>ROUND(0.011*200*(1-0.0025*200)+0+(0.1*O54)+0.2,4)</f>
        <v>1.3674999999999999</v>
      </c>
      <c r="P58" s="1042"/>
      <c r="S58" s="397"/>
      <c r="T58" s="397"/>
      <c r="U58" s="397"/>
      <c r="V58" s="397"/>
      <c r="W58" s="397"/>
      <c r="X58" s="397"/>
      <c r="Y58" s="397"/>
      <c r="Z58" s="398"/>
      <c r="AA58" s="398"/>
      <c r="AB58" s="398"/>
      <c r="AC58" s="398"/>
      <c r="AD58" s="398"/>
    </row>
    <row r="59" spans="1:30" ht="28.5" customHeight="1">
      <c r="B59" s="1068"/>
      <c r="C59" s="1024" t="s">
        <v>458</v>
      </c>
      <c r="D59" s="1025"/>
      <c r="E59" s="1026"/>
      <c r="F59" s="1033" t="s">
        <v>459</v>
      </c>
      <c r="G59" s="1034"/>
      <c r="H59" s="1034"/>
      <c r="I59" s="1034"/>
      <c r="J59" s="1034"/>
      <c r="K59" s="1034"/>
      <c r="L59" s="1034"/>
      <c r="M59" s="1034"/>
      <c r="N59" s="1034"/>
      <c r="O59" s="1034"/>
      <c r="P59" s="1035"/>
    </row>
    <row r="60" spans="1:30" s="325" customFormat="1" ht="28.5" customHeight="1" thickBot="1">
      <c r="A60" s="327"/>
      <c r="B60" s="1069"/>
      <c r="C60" s="1027"/>
      <c r="D60" s="1028"/>
      <c r="E60" s="1029"/>
      <c r="F60" s="1019" t="str">
        <f>CONCATENATE("공사난이도 = 0.015*200*(1-0.0011*200)")</f>
        <v>공사난이도 = 0.015*200*(1-0.0011*200)</v>
      </c>
      <c r="G60" s="1020"/>
      <c r="H60" s="1020"/>
      <c r="I60" s="1020"/>
      <c r="J60" s="1020"/>
      <c r="K60" s="1020"/>
      <c r="L60" s="1020"/>
      <c r="M60" s="1021" t="s">
        <v>453</v>
      </c>
      <c r="N60" s="1021"/>
      <c r="O60" s="1022">
        <f>ROUND(0.015*200*(1-0.0011*200),4)</f>
        <v>2.34</v>
      </c>
      <c r="P60" s="1023"/>
      <c r="S60" s="397"/>
      <c r="T60" s="397"/>
      <c r="U60" s="397"/>
      <c r="V60" s="397"/>
      <c r="W60" s="397"/>
      <c r="X60" s="397"/>
      <c r="Y60" s="397"/>
      <c r="Z60" s="398"/>
      <c r="AA60" s="398"/>
      <c r="AB60" s="398"/>
      <c r="AC60" s="398"/>
      <c r="AD60" s="398"/>
    </row>
    <row r="61" spans="1:30" ht="28.5" customHeight="1"/>
    <row r="62" spans="1:30" ht="28.5" customHeight="1"/>
    <row r="63" spans="1:30" ht="28.5" customHeight="1"/>
    <row r="64" spans="1:30" ht="28.5" customHeight="1"/>
  </sheetData>
  <mergeCells count="163">
    <mergeCell ref="C38:D39"/>
    <mergeCell ref="S10:U10"/>
    <mergeCell ref="C40:D41"/>
    <mergeCell ref="C31:E32"/>
    <mergeCell ref="C33:E33"/>
    <mergeCell ref="C34:E34"/>
    <mergeCell ref="C35:E35"/>
    <mergeCell ref="F35:L35"/>
    <mergeCell ref="F17:L17"/>
    <mergeCell ref="F33:L33"/>
    <mergeCell ref="F34:L34"/>
    <mergeCell ref="F32:L32"/>
    <mergeCell ref="F31:L31"/>
    <mergeCell ref="F30:L30"/>
    <mergeCell ref="F28:L28"/>
    <mergeCell ref="F26:L26"/>
    <mergeCell ref="F25:L25"/>
    <mergeCell ref="F27:L27"/>
    <mergeCell ref="C16:E17"/>
    <mergeCell ref="C18:E20"/>
    <mergeCell ref="C21:E25"/>
    <mergeCell ref="C26:E26"/>
    <mergeCell ref="C29:E30"/>
    <mergeCell ref="F19:L19"/>
    <mergeCell ref="O41:P41"/>
    <mergeCell ref="D36:E36"/>
    <mergeCell ref="D37:E37"/>
    <mergeCell ref="C36:C37"/>
    <mergeCell ref="F37:L37"/>
    <mergeCell ref="M37:N37"/>
    <mergeCell ref="O44:P45"/>
    <mergeCell ref="M44:M45"/>
    <mergeCell ref="H44:H45"/>
    <mergeCell ref="I44:I45"/>
    <mergeCell ref="J44:J45"/>
    <mergeCell ref="K44:K45"/>
    <mergeCell ref="L44:L45"/>
    <mergeCell ref="O43:P43"/>
    <mergeCell ref="B44:D45"/>
    <mergeCell ref="F44:F45"/>
    <mergeCell ref="G44:G45"/>
    <mergeCell ref="F38:L38"/>
    <mergeCell ref="F41:L41"/>
    <mergeCell ref="F36:L36"/>
    <mergeCell ref="F39:L39"/>
    <mergeCell ref="F40:L40"/>
    <mergeCell ref="O40:P40"/>
    <mergeCell ref="O37:P37"/>
    <mergeCell ref="O36:P36"/>
    <mergeCell ref="O38:P38"/>
    <mergeCell ref="O39:P39"/>
    <mergeCell ref="O33:P33"/>
    <mergeCell ref="O34:P34"/>
    <mergeCell ref="M40:N40"/>
    <mergeCell ref="M39:N39"/>
    <mergeCell ref="M36:N36"/>
    <mergeCell ref="M38:N38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F5:G5"/>
    <mergeCell ref="F6:G6"/>
    <mergeCell ref="F29:L29"/>
    <mergeCell ref="H6:L12"/>
    <mergeCell ref="H5:L5"/>
    <mergeCell ref="F16:L16"/>
    <mergeCell ref="F15:L15"/>
    <mergeCell ref="C12:E12"/>
    <mergeCell ref="B15:E15"/>
    <mergeCell ref="B6:B12"/>
    <mergeCell ref="C6:E6"/>
    <mergeCell ref="C5:E5"/>
    <mergeCell ref="F24:L24"/>
    <mergeCell ref="F18:L18"/>
    <mergeCell ref="B53:B60"/>
    <mergeCell ref="C53:C56"/>
    <mergeCell ref="B33:B35"/>
    <mergeCell ref="B36:B41"/>
    <mergeCell ref="B16:B32"/>
    <mergeCell ref="F7:G7"/>
    <mergeCell ref="F8:G8"/>
    <mergeCell ref="F9:G9"/>
    <mergeCell ref="F10:G10"/>
    <mergeCell ref="F11:G11"/>
    <mergeCell ref="C7:E7"/>
    <mergeCell ref="C8:E8"/>
    <mergeCell ref="C9:E9"/>
    <mergeCell ref="C10:E10"/>
    <mergeCell ref="C11:E11"/>
    <mergeCell ref="F12:G12"/>
    <mergeCell ref="C27:E28"/>
    <mergeCell ref="F21:L21"/>
    <mergeCell ref="F20:L20"/>
    <mergeCell ref="F23:L23"/>
    <mergeCell ref="F22:L22"/>
    <mergeCell ref="F58:L58"/>
    <mergeCell ref="D55:E56"/>
    <mergeCell ref="C57:E58"/>
    <mergeCell ref="O46:P46"/>
    <mergeCell ref="O24:P24"/>
    <mergeCell ref="O25:P25"/>
    <mergeCell ref="O26:P26"/>
    <mergeCell ref="O27:P27"/>
    <mergeCell ref="O28:P28"/>
    <mergeCell ref="O29:P29"/>
    <mergeCell ref="M35:N35"/>
    <mergeCell ref="M31:N31"/>
    <mergeCell ref="M32:N32"/>
    <mergeCell ref="M33:N33"/>
    <mergeCell ref="M34:N34"/>
    <mergeCell ref="M25:N25"/>
    <mergeCell ref="M26:N26"/>
    <mergeCell ref="M27:N27"/>
    <mergeCell ref="M28:N28"/>
    <mergeCell ref="M29:N29"/>
    <mergeCell ref="M24:N24"/>
    <mergeCell ref="O30:P30"/>
    <mergeCell ref="O31:P31"/>
    <mergeCell ref="O32:P32"/>
    <mergeCell ref="M30:N30"/>
    <mergeCell ref="O35:P35"/>
    <mergeCell ref="M41:N41"/>
    <mergeCell ref="F60:L60"/>
    <mergeCell ref="M60:N60"/>
    <mergeCell ref="O60:P60"/>
    <mergeCell ref="C59:E60"/>
    <mergeCell ref="F53:P53"/>
    <mergeCell ref="F55:P55"/>
    <mergeCell ref="F57:P57"/>
    <mergeCell ref="F59:P59"/>
    <mergeCell ref="D53:E54"/>
    <mergeCell ref="M58:N58"/>
    <mergeCell ref="O58:P58"/>
    <mergeCell ref="F54:L54"/>
    <mergeCell ref="M54:N54"/>
    <mergeCell ref="O54:P54"/>
    <mergeCell ref="F56:L56"/>
    <mergeCell ref="M56:N56"/>
    <mergeCell ref="O56:P56"/>
    <mergeCell ref="B46:D46"/>
    <mergeCell ref="L49:L50"/>
    <mergeCell ref="K49:K50"/>
    <mergeCell ref="D50:F50"/>
    <mergeCell ref="H49:I50"/>
    <mergeCell ref="B49:B50"/>
    <mergeCell ref="C49:C50"/>
    <mergeCell ref="G49:G50"/>
    <mergeCell ref="J49:J50"/>
  </mergeCells>
  <phoneticPr fontId="32" type="noConversion"/>
  <printOptions horizontalCentered="1"/>
  <pageMargins left="0.19685039370078741" right="0.19685039370078741" top="0.45" bottom="0.27559055118110237" header="0.23622047244094491" footer="0.23622047244094491"/>
  <pageSetup paperSize="9" scale="65" orientation="portrait" r:id="rId1"/>
  <rowBreaks count="1" manualBreakCount="1">
    <brk id="50" max="1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P65"/>
  <sheetViews>
    <sheetView showZeros="0" view="pageBreakPreview" zoomScaleSheetLayoutView="100" workbookViewId="0">
      <pane xSplit="6" ySplit="6" topLeftCell="G7" activePane="bottomRight" state="frozen"/>
      <selection activeCell="Q11" sqref="Q11"/>
      <selection pane="topRight" activeCell="Q11" sqref="Q11"/>
      <selection pane="bottomLeft" activeCell="Q11" sqref="Q11"/>
      <selection pane="bottomRight" activeCell="J50" sqref="J50"/>
    </sheetView>
  </sheetViews>
  <sheetFormatPr defaultColWidth="8.88671875" defaultRowHeight="14.25"/>
  <cols>
    <col min="1" max="1" width="4.77734375" style="149" customWidth="1"/>
    <col min="2" max="2" width="9.21875" style="149" customWidth="1"/>
    <col min="3" max="3" width="8.77734375" style="149" customWidth="1"/>
    <col min="4" max="4" width="12.88671875" style="149" customWidth="1"/>
    <col min="5" max="5" width="6.44140625" style="149" customWidth="1"/>
    <col min="6" max="6" width="8.88671875" style="149"/>
    <col min="7" max="9" width="6.5546875" style="149" customWidth="1"/>
    <col min="10" max="10" width="6.77734375" style="283" customWidth="1"/>
    <col min="11" max="11" width="4.77734375" style="205" customWidth="1"/>
    <col min="12" max="12" width="6.6640625" style="157" customWidth="1"/>
    <col min="13" max="13" width="7.33203125" style="157" customWidth="1"/>
    <col min="14" max="14" width="7.5546875" style="157" customWidth="1"/>
    <col min="15" max="16" width="8.88671875" style="157"/>
    <col min="17" max="16384" width="8.88671875" style="149"/>
  </cols>
  <sheetData>
    <row r="1" spans="1:16" ht="26.25" customHeight="1">
      <c r="A1" s="339" t="s">
        <v>655</v>
      </c>
    </row>
    <row r="2" spans="1:16" s="273" customFormat="1" ht="30.75" customHeight="1">
      <c r="A2" s="1185" t="s">
        <v>656</v>
      </c>
      <c r="B2" s="1186"/>
      <c r="C2" s="1186"/>
      <c r="D2" s="1186"/>
      <c r="E2" s="1186"/>
      <c r="F2" s="1186"/>
      <c r="G2" s="1186"/>
      <c r="H2" s="1186"/>
      <c r="I2" s="1186"/>
      <c r="J2" s="283"/>
      <c r="L2" s="157"/>
      <c r="M2" s="157"/>
      <c r="N2" s="157"/>
      <c r="O2" s="157"/>
      <c r="P2" s="157"/>
    </row>
    <row r="3" spans="1:16" ht="18.75" customHeight="1" thickBot="1">
      <c r="A3" s="268" t="s">
        <v>501</v>
      </c>
    </row>
    <row r="4" spans="1:16" ht="14.25" customHeight="1">
      <c r="A4" s="1254" t="s">
        <v>400</v>
      </c>
      <c r="B4" s="1255"/>
      <c r="C4" s="1255"/>
      <c r="D4" s="1256"/>
      <c r="E4" s="406" t="s">
        <v>276</v>
      </c>
      <c r="F4" s="1239" t="s">
        <v>275</v>
      </c>
      <c r="G4" s="1237" t="s">
        <v>196</v>
      </c>
      <c r="H4" s="1238"/>
      <c r="I4" s="1238"/>
      <c r="J4" s="304" t="s">
        <v>244</v>
      </c>
      <c r="K4" s="1206" t="s">
        <v>326</v>
      </c>
      <c r="L4" s="1212" t="s">
        <v>324</v>
      </c>
      <c r="M4" s="1227" t="s">
        <v>498</v>
      </c>
      <c r="N4" s="1228"/>
    </row>
    <row r="5" spans="1:16">
      <c r="A5" s="1241" t="s">
        <v>197</v>
      </c>
      <c r="B5" s="1243" t="s">
        <v>401</v>
      </c>
      <c r="C5" s="1244"/>
      <c r="D5" s="1245"/>
      <c r="E5" s="303" t="s">
        <v>277</v>
      </c>
      <c r="F5" s="1240"/>
      <c r="G5" s="1249" t="s">
        <v>199</v>
      </c>
      <c r="H5" s="1250"/>
      <c r="I5" s="1251"/>
      <c r="J5" s="305" t="s">
        <v>245</v>
      </c>
      <c r="K5" s="1207"/>
      <c r="L5" s="1213"/>
      <c r="M5" s="1229"/>
      <c r="N5" s="1230"/>
    </row>
    <row r="6" spans="1:16" ht="15" thickBot="1">
      <c r="A6" s="1242"/>
      <c r="B6" s="1246"/>
      <c r="C6" s="1247"/>
      <c r="D6" s="1248"/>
      <c r="E6" s="446" t="s">
        <v>278</v>
      </c>
      <c r="F6" s="442" t="s">
        <v>247</v>
      </c>
      <c r="G6" s="440" t="s">
        <v>200</v>
      </c>
      <c r="H6" s="440" t="s">
        <v>201</v>
      </c>
      <c r="I6" s="440" t="s">
        <v>202</v>
      </c>
      <c r="J6" s="441" t="s">
        <v>246</v>
      </c>
      <c r="K6" s="1208"/>
      <c r="L6" s="1214"/>
      <c r="M6" s="447" t="s">
        <v>500</v>
      </c>
      <c r="N6" s="445" t="s">
        <v>499</v>
      </c>
    </row>
    <row r="7" spans="1:16" s="194" customFormat="1">
      <c r="A7" s="1188" t="s">
        <v>279</v>
      </c>
      <c r="B7" s="1215" t="s">
        <v>203</v>
      </c>
      <c r="C7" s="1216"/>
      <c r="D7" s="1217"/>
      <c r="E7" s="345" t="s">
        <v>21</v>
      </c>
      <c r="F7" s="177">
        <v>7</v>
      </c>
      <c r="G7" s="156"/>
      <c r="H7" s="156"/>
      <c r="I7" s="156"/>
      <c r="J7" s="419"/>
      <c r="K7" s="454">
        <f>'산정근거(입력변수)'!$F$6</f>
        <v>1</v>
      </c>
      <c r="L7" s="425">
        <f>IF(K7=0,"",1)</f>
        <v>1</v>
      </c>
      <c r="M7" s="444">
        <f t="shared" ref="M7:M38" si="0">IF(K7=0,"",ROUND((PRODUCT(F7:J7)*K7*L7),1))</f>
        <v>7</v>
      </c>
      <c r="N7" s="443"/>
      <c r="O7" s="157"/>
      <c r="P7" s="157"/>
    </row>
    <row r="8" spans="1:16" s="194" customFormat="1">
      <c r="A8" s="1188"/>
      <c r="B8" s="1197" t="s">
        <v>205</v>
      </c>
      <c r="C8" s="1198"/>
      <c r="D8" s="1199"/>
      <c r="E8" s="150" t="s">
        <v>21</v>
      </c>
      <c r="F8" s="159">
        <v>20.5</v>
      </c>
      <c r="G8" s="151"/>
      <c r="H8" s="151"/>
      <c r="I8" s="151"/>
      <c r="J8" s="418"/>
      <c r="K8" s="452">
        <f>'산정근거(입력변수)'!$F$6</f>
        <v>1</v>
      </c>
      <c r="L8" s="426">
        <f t="shared" ref="L8:L10" si="1">IF(K8=0,"",1)</f>
        <v>1</v>
      </c>
      <c r="M8" s="431">
        <f t="shared" si="0"/>
        <v>20.5</v>
      </c>
      <c r="N8" s="432"/>
      <c r="O8" s="157"/>
      <c r="P8" s="157"/>
    </row>
    <row r="9" spans="1:16" s="194" customFormat="1">
      <c r="A9" s="1188"/>
      <c r="B9" s="1197" t="s">
        <v>248</v>
      </c>
      <c r="C9" s="1198"/>
      <c r="D9" s="1199"/>
      <c r="E9" s="150" t="s">
        <v>21</v>
      </c>
      <c r="F9" s="159">
        <v>27.3</v>
      </c>
      <c r="G9" s="151"/>
      <c r="H9" s="151"/>
      <c r="I9" s="151"/>
      <c r="J9" s="418"/>
      <c r="K9" s="452"/>
      <c r="L9" s="426" t="str">
        <f t="shared" si="1"/>
        <v/>
      </c>
      <c r="M9" s="431" t="str">
        <f t="shared" si="0"/>
        <v/>
      </c>
      <c r="N9" s="432"/>
      <c r="O9" s="157"/>
      <c r="P9" s="157"/>
    </row>
    <row r="10" spans="1:16" s="194" customFormat="1" ht="22.5" customHeight="1">
      <c r="A10" s="1188"/>
      <c r="B10" s="1197" t="s">
        <v>249</v>
      </c>
      <c r="C10" s="1198"/>
      <c r="D10" s="1199"/>
      <c r="E10" s="150" t="s">
        <v>21</v>
      </c>
      <c r="F10" s="159">
        <v>22.3</v>
      </c>
      <c r="G10" s="151"/>
      <c r="H10" s="151"/>
      <c r="I10" s="151"/>
      <c r="J10" s="418"/>
      <c r="K10" s="452"/>
      <c r="L10" s="426" t="str">
        <f t="shared" si="1"/>
        <v/>
      </c>
      <c r="M10" s="431" t="str">
        <f t="shared" si="0"/>
        <v/>
      </c>
      <c r="N10" s="432"/>
      <c r="O10" s="157"/>
      <c r="P10" s="157"/>
    </row>
    <row r="11" spans="1:16" s="194" customFormat="1">
      <c r="A11" s="1188"/>
      <c r="B11" s="1197" t="s">
        <v>210</v>
      </c>
      <c r="C11" s="1198"/>
      <c r="D11" s="1199"/>
      <c r="E11" s="150" t="s">
        <v>250</v>
      </c>
      <c r="F11" s="159">
        <v>0.3</v>
      </c>
      <c r="G11" s="226">
        <f>'산정근거(입력변수)'!$O$33</f>
        <v>1</v>
      </c>
      <c r="H11" s="227"/>
      <c r="I11" s="227"/>
      <c r="J11" s="417">
        <f>IF('산정근거(입력변수)'!$O$16&lt;=2000,'산정근거(입력변수)'!$O$38,'산정근거(입력변수)'!$O$40)</f>
        <v>0.522222725</v>
      </c>
      <c r="K11" s="452">
        <v>1</v>
      </c>
      <c r="L11" s="426">
        <f>IF(K11=0,"",'산정근거(입력변수)'!O26)</f>
        <v>924</v>
      </c>
      <c r="M11" s="431">
        <f t="shared" si="0"/>
        <v>144.80000000000001</v>
      </c>
      <c r="N11" s="432"/>
      <c r="O11" s="157"/>
      <c r="P11" s="157"/>
    </row>
    <row r="12" spans="1:16" s="194" customFormat="1">
      <c r="A12" s="1188"/>
      <c r="B12" s="1197" t="s">
        <v>212</v>
      </c>
      <c r="C12" s="1198"/>
      <c r="D12" s="1199"/>
      <c r="E12" s="150" t="s">
        <v>21</v>
      </c>
      <c r="F12" s="159">
        <v>31</v>
      </c>
      <c r="G12" s="227"/>
      <c r="H12" s="227"/>
      <c r="I12" s="227"/>
      <c r="J12" s="418"/>
      <c r="K12" s="452"/>
      <c r="L12" s="426" t="str">
        <f>IF(K12=0,"",1)</f>
        <v/>
      </c>
      <c r="M12" s="431" t="str">
        <f t="shared" si="0"/>
        <v/>
      </c>
      <c r="N12" s="432"/>
      <c r="O12" s="157"/>
      <c r="P12" s="157"/>
    </row>
    <row r="13" spans="1:16" s="194" customFormat="1">
      <c r="A13" s="1188"/>
      <c r="B13" s="1252" t="s">
        <v>293</v>
      </c>
      <c r="C13" s="1220" t="s">
        <v>251</v>
      </c>
      <c r="D13" s="1221"/>
      <c r="E13" s="1218" t="s">
        <v>21</v>
      </c>
      <c r="F13" s="159">
        <v>27.3</v>
      </c>
      <c r="G13" s="227"/>
      <c r="H13" s="227"/>
      <c r="I13" s="227"/>
      <c r="J13" s="418"/>
      <c r="K13" s="452"/>
      <c r="L13" s="426" t="str">
        <f>IF(K13=0,"",1)</f>
        <v/>
      </c>
      <c r="M13" s="431" t="str">
        <f t="shared" si="0"/>
        <v/>
      </c>
      <c r="N13" s="432"/>
      <c r="O13" s="157"/>
      <c r="P13" s="157"/>
    </row>
    <row r="14" spans="1:16" s="194" customFormat="1">
      <c r="A14" s="1196"/>
      <c r="B14" s="1253"/>
      <c r="C14" s="1220" t="s">
        <v>252</v>
      </c>
      <c r="D14" s="1221"/>
      <c r="E14" s="1219"/>
      <c r="F14" s="159">
        <v>54.6</v>
      </c>
      <c r="G14" s="227"/>
      <c r="H14" s="227"/>
      <c r="I14" s="227"/>
      <c r="J14" s="418"/>
      <c r="K14" s="452">
        <f>'산정근거(입력변수)'!$F$6</f>
        <v>1</v>
      </c>
      <c r="L14" s="426">
        <f>IF(K14=0,"",1)</f>
        <v>1</v>
      </c>
      <c r="M14" s="431">
        <f t="shared" si="0"/>
        <v>54.6</v>
      </c>
      <c r="N14" s="433">
        <f>SUM(M7:M14)</f>
        <v>226.9</v>
      </c>
      <c r="O14" s="157"/>
      <c r="P14" s="157"/>
    </row>
    <row r="15" spans="1:16" s="194" customFormat="1" hidden="1">
      <c r="A15" s="1209" t="s">
        <v>280</v>
      </c>
      <c r="B15" s="1200" t="s">
        <v>216</v>
      </c>
      <c r="C15" s="1201"/>
      <c r="D15" s="1202"/>
      <c r="E15" s="295" t="s">
        <v>21</v>
      </c>
      <c r="F15" s="296">
        <v>43.7</v>
      </c>
      <c r="G15" s="297"/>
      <c r="H15" s="297"/>
      <c r="I15" s="297"/>
      <c r="J15" s="416"/>
      <c r="K15" s="452">
        <f>'산정근거(입력변수)'!$F$7</f>
        <v>0</v>
      </c>
      <c r="L15" s="427" t="str">
        <f>IF(K15=0,"",1)</f>
        <v/>
      </c>
      <c r="M15" s="434" t="str">
        <f t="shared" si="0"/>
        <v/>
      </c>
      <c r="N15" s="435"/>
      <c r="O15" s="157"/>
      <c r="P15" s="157"/>
    </row>
    <row r="16" spans="1:16" s="194" customFormat="1" hidden="1">
      <c r="A16" s="1210"/>
      <c r="B16" s="1200" t="s">
        <v>218</v>
      </c>
      <c r="C16" s="1201"/>
      <c r="D16" s="1202"/>
      <c r="E16" s="295" t="s">
        <v>21</v>
      </c>
      <c r="F16" s="296">
        <v>21.6</v>
      </c>
      <c r="G16" s="298">
        <f>'산정근거(입력변수)'!$O$33</f>
        <v>1</v>
      </c>
      <c r="H16" s="297"/>
      <c r="I16" s="297"/>
      <c r="J16" s="415">
        <f>IF('산정근거(입력변수)'!$O$16&lt;=2000,'산정근거(입력변수)'!$O$38,'산정근거(입력변수)'!$O$40)</f>
        <v>0.522222725</v>
      </c>
      <c r="K16" s="452">
        <f>'산정근거(입력변수)'!$F$7</f>
        <v>0</v>
      </c>
      <c r="L16" s="427" t="str">
        <f t="shared" ref="L16:L21" si="2">IF(K16=0,"",1)</f>
        <v/>
      </c>
      <c r="M16" s="434" t="str">
        <f t="shared" si="0"/>
        <v/>
      </c>
      <c r="N16" s="435"/>
      <c r="O16" s="157"/>
      <c r="P16" s="157"/>
    </row>
    <row r="17" spans="1:16" s="194" customFormat="1" hidden="1">
      <c r="A17" s="1210"/>
      <c r="B17" s="1200" t="s">
        <v>220</v>
      </c>
      <c r="C17" s="1201"/>
      <c r="D17" s="1202"/>
      <c r="E17" s="295" t="s">
        <v>21</v>
      </c>
      <c r="F17" s="296">
        <v>21.3</v>
      </c>
      <c r="G17" s="298">
        <f>'산정근거(입력변수)'!$O$33</f>
        <v>1</v>
      </c>
      <c r="H17" s="297"/>
      <c r="I17" s="297"/>
      <c r="J17" s="415">
        <f>IF('산정근거(입력변수)'!$O$16&lt;=2000,'산정근거(입력변수)'!$O$38,'산정근거(입력변수)'!$O$40)</f>
        <v>0.522222725</v>
      </c>
      <c r="K17" s="452">
        <f>'산정근거(입력변수)'!$F$7</f>
        <v>0</v>
      </c>
      <c r="L17" s="427" t="str">
        <f t="shared" si="2"/>
        <v/>
      </c>
      <c r="M17" s="434" t="str">
        <f t="shared" si="0"/>
        <v/>
      </c>
      <c r="N17" s="435"/>
      <c r="O17" s="157"/>
      <c r="P17" s="157"/>
    </row>
    <row r="18" spans="1:16" s="194" customFormat="1" hidden="1">
      <c r="A18" s="1210"/>
      <c r="B18" s="1200" t="s">
        <v>253</v>
      </c>
      <c r="C18" s="1201"/>
      <c r="D18" s="1202"/>
      <c r="E18" s="295" t="s">
        <v>21</v>
      </c>
      <c r="F18" s="296">
        <v>31</v>
      </c>
      <c r="G18" s="297"/>
      <c r="H18" s="297"/>
      <c r="I18" s="297"/>
      <c r="J18" s="416"/>
      <c r="K18" s="452">
        <f>'산정근거(입력변수)'!$F$7</f>
        <v>0</v>
      </c>
      <c r="L18" s="427" t="str">
        <f t="shared" si="2"/>
        <v/>
      </c>
      <c r="M18" s="434" t="str">
        <f t="shared" si="0"/>
        <v/>
      </c>
      <c r="N18" s="435"/>
      <c r="O18" s="157"/>
      <c r="P18" s="157"/>
    </row>
    <row r="19" spans="1:16" s="194" customFormat="1" hidden="1">
      <c r="A19" s="1210"/>
      <c r="B19" s="1200" t="s">
        <v>221</v>
      </c>
      <c r="C19" s="1201"/>
      <c r="D19" s="1202"/>
      <c r="E19" s="295" t="s">
        <v>21</v>
      </c>
      <c r="F19" s="296">
        <v>18</v>
      </c>
      <c r="G19" s="297"/>
      <c r="H19" s="297"/>
      <c r="I19" s="297"/>
      <c r="J19" s="415">
        <f>IF('산정근거(입력변수)'!$O$16&lt;=2000,'산정근거(입력변수)'!$O$38,'산정근거(입력변수)'!$O$40)</f>
        <v>0.522222725</v>
      </c>
      <c r="K19" s="452">
        <f>'산정근거(입력변수)'!$F$7</f>
        <v>0</v>
      </c>
      <c r="L19" s="427" t="str">
        <f t="shared" si="2"/>
        <v/>
      </c>
      <c r="M19" s="434" t="str">
        <f t="shared" si="0"/>
        <v/>
      </c>
      <c r="N19" s="435"/>
      <c r="O19" s="157"/>
      <c r="P19" s="157"/>
    </row>
    <row r="20" spans="1:16" s="194" customFormat="1" ht="15.75" hidden="1" customHeight="1">
      <c r="A20" s="1211"/>
      <c r="B20" s="1200" t="s">
        <v>285</v>
      </c>
      <c r="C20" s="1201"/>
      <c r="D20" s="1202"/>
      <c r="E20" s="295" t="s">
        <v>21</v>
      </c>
      <c r="F20" s="296">
        <v>11.4</v>
      </c>
      <c r="G20" s="297"/>
      <c r="H20" s="297"/>
      <c r="I20" s="297"/>
      <c r="J20" s="416"/>
      <c r="K20" s="452">
        <f>'산정근거(입력변수)'!$F$7</f>
        <v>0</v>
      </c>
      <c r="L20" s="427" t="str">
        <f t="shared" si="2"/>
        <v/>
      </c>
      <c r="M20" s="434" t="str">
        <f t="shared" si="0"/>
        <v/>
      </c>
      <c r="N20" s="436">
        <f>SUM(M15:M20)</f>
        <v>0</v>
      </c>
      <c r="O20" s="157"/>
      <c r="P20" s="157"/>
    </row>
    <row r="21" spans="1:16" s="194" customFormat="1" hidden="1">
      <c r="A21" s="1187" t="s">
        <v>281</v>
      </c>
      <c r="B21" s="1197" t="s">
        <v>225</v>
      </c>
      <c r="C21" s="1198"/>
      <c r="D21" s="1199"/>
      <c r="E21" s="150" t="s">
        <v>21</v>
      </c>
      <c r="F21" s="159">
        <v>17.100000000000001</v>
      </c>
      <c r="G21" s="227"/>
      <c r="H21" s="227"/>
      <c r="I21" s="227"/>
      <c r="J21" s="418"/>
      <c r="K21" s="452">
        <f>'산정근거(입력변수)'!$F$8</f>
        <v>0</v>
      </c>
      <c r="L21" s="426" t="str">
        <f t="shared" si="2"/>
        <v/>
      </c>
      <c r="M21" s="431" t="str">
        <f t="shared" si="0"/>
        <v/>
      </c>
      <c r="N21" s="432"/>
      <c r="O21" s="157"/>
      <c r="P21" s="157"/>
    </row>
    <row r="22" spans="1:16" s="194" customFormat="1" hidden="1">
      <c r="A22" s="1188"/>
      <c r="B22" s="1203" t="s">
        <v>227</v>
      </c>
      <c r="C22" s="1204"/>
      <c r="D22" s="1205"/>
      <c r="E22" s="344" t="s">
        <v>373</v>
      </c>
      <c r="F22" s="195">
        <v>3.2</v>
      </c>
      <c r="G22" s="228">
        <f>'산정근거(입력변수)'!$O$33</f>
        <v>1</v>
      </c>
      <c r="H22" s="229"/>
      <c r="I22" s="229"/>
      <c r="J22" s="420">
        <f>IF('산정근거(입력변수)'!$O$16&lt;=2000,'산정근거(입력변수)'!$O$38,'산정근거(입력변수)'!$O$40)</f>
        <v>0.522222725</v>
      </c>
      <c r="K22" s="452">
        <f>'산정근거(입력변수)'!$F$8</f>
        <v>0</v>
      </c>
      <c r="L22" s="428">
        <f>'산정근거(입력변수)'!$O$21</f>
        <v>0</v>
      </c>
      <c r="M22" s="431" t="str">
        <f t="shared" si="0"/>
        <v/>
      </c>
      <c r="N22" s="432"/>
      <c r="O22" s="157"/>
      <c r="P22" s="157"/>
    </row>
    <row r="23" spans="1:16" s="194" customFormat="1" hidden="1">
      <c r="A23" s="1188"/>
      <c r="B23" s="1197" t="s">
        <v>229</v>
      </c>
      <c r="C23" s="1198"/>
      <c r="D23" s="1199"/>
      <c r="E23" s="150" t="s">
        <v>21</v>
      </c>
      <c r="F23" s="159">
        <v>22.5</v>
      </c>
      <c r="G23" s="226">
        <f>'산정근거(입력변수)'!$O$33</f>
        <v>1</v>
      </c>
      <c r="H23" s="227"/>
      <c r="I23" s="227"/>
      <c r="J23" s="417">
        <f>IF('산정근거(입력변수)'!$O$16&lt;=2000,'산정근거(입력변수)'!$O$38,'산정근거(입력변수)'!$O$40)</f>
        <v>0.522222725</v>
      </c>
      <c r="K23" s="452">
        <f>'산정근거(입력변수)'!$F$8</f>
        <v>0</v>
      </c>
      <c r="L23" s="426" t="str">
        <f>IF(K23=0,"",1)</f>
        <v/>
      </c>
      <c r="M23" s="431" t="str">
        <f t="shared" si="0"/>
        <v/>
      </c>
      <c r="N23" s="432"/>
      <c r="O23" s="157"/>
      <c r="P23" s="157"/>
    </row>
    <row r="24" spans="1:16" s="194" customFormat="1" hidden="1">
      <c r="A24" s="1188"/>
      <c r="B24" s="1197" t="s">
        <v>254</v>
      </c>
      <c r="C24" s="1198"/>
      <c r="D24" s="1199"/>
      <c r="E24" s="150" t="s">
        <v>21</v>
      </c>
      <c r="F24" s="159">
        <v>90.6</v>
      </c>
      <c r="G24" s="227"/>
      <c r="H24" s="227"/>
      <c r="I24" s="227"/>
      <c r="J24" s="417">
        <f>IF('산정근거(입력변수)'!$O$16&lt;=2000,'산정근거(입력변수)'!$O$38,'산정근거(입력변수)'!$O$40)</f>
        <v>0.522222725</v>
      </c>
      <c r="K24" s="452">
        <f>'산정근거(입력변수)'!$F$8</f>
        <v>0</v>
      </c>
      <c r="L24" s="426" t="str">
        <f>IF(K24=0,"",1)</f>
        <v/>
      </c>
      <c r="M24" s="431" t="str">
        <f t="shared" si="0"/>
        <v/>
      </c>
      <c r="N24" s="432"/>
      <c r="O24" s="157"/>
      <c r="P24" s="157"/>
    </row>
    <row r="25" spans="1:16" s="194" customFormat="1" hidden="1">
      <c r="A25" s="1188"/>
      <c r="B25" s="1203" t="s">
        <v>232</v>
      </c>
      <c r="C25" s="1204"/>
      <c r="D25" s="1205"/>
      <c r="E25" s="344" t="s">
        <v>373</v>
      </c>
      <c r="F25" s="195">
        <v>5.7</v>
      </c>
      <c r="G25" s="228">
        <f>'산정근거(입력변수)'!$O$33</f>
        <v>1</v>
      </c>
      <c r="H25" s="228">
        <f>'산정근거(입력변수)'!$O$34</f>
        <v>1.2</v>
      </c>
      <c r="I25" s="229"/>
      <c r="J25" s="420">
        <f>IF('산정근거(입력변수)'!$O$16&lt;=2000,'산정근거(입력변수)'!$O$38,'산정근거(입력변수)'!$O$40)</f>
        <v>0.522222725</v>
      </c>
      <c r="K25" s="452">
        <f>'산정근거(입력변수)'!$F$8</f>
        <v>0</v>
      </c>
      <c r="L25" s="428">
        <f>'산정근거(입력변수)'!$O$21</f>
        <v>0</v>
      </c>
      <c r="M25" s="431" t="str">
        <f t="shared" si="0"/>
        <v/>
      </c>
      <c r="N25" s="432"/>
      <c r="O25" s="157"/>
      <c r="P25" s="157"/>
    </row>
    <row r="26" spans="1:16" s="194" customFormat="1" hidden="1">
      <c r="A26" s="1188"/>
      <c r="B26" s="1197" t="s">
        <v>234</v>
      </c>
      <c r="C26" s="1198"/>
      <c r="D26" s="1199"/>
      <c r="E26" s="150" t="s">
        <v>224</v>
      </c>
      <c r="F26" s="159">
        <v>3.7</v>
      </c>
      <c r="G26" s="226">
        <f>'산정근거(입력변수)'!$O$33</f>
        <v>1</v>
      </c>
      <c r="H26" s="227"/>
      <c r="I26" s="227"/>
      <c r="J26" s="418"/>
      <c r="K26" s="452">
        <f>'산정근거(입력변수)'!$F$8</f>
        <v>0</v>
      </c>
      <c r="L26" s="426">
        <f>'산정근거(입력변수)'!O27</f>
        <v>0</v>
      </c>
      <c r="M26" s="431" t="str">
        <f t="shared" si="0"/>
        <v/>
      </c>
      <c r="N26" s="432"/>
      <c r="O26" s="157"/>
      <c r="P26" s="157"/>
    </row>
    <row r="27" spans="1:16" s="194" customFormat="1" hidden="1">
      <c r="A27" s="1188"/>
      <c r="B27" s="1197" t="s">
        <v>235</v>
      </c>
      <c r="C27" s="1198"/>
      <c r="D27" s="1199"/>
      <c r="E27" s="150" t="s">
        <v>21</v>
      </c>
      <c r="F27" s="159">
        <v>6.8</v>
      </c>
      <c r="G27" s="227"/>
      <c r="H27" s="227"/>
      <c r="I27" s="227"/>
      <c r="J27" s="418"/>
      <c r="K27" s="452">
        <f>'산정근거(입력변수)'!$F$8</f>
        <v>0</v>
      </c>
      <c r="L27" s="426" t="str">
        <f>IF(K27=0,"",1)</f>
        <v/>
      </c>
      <c r="M27" s="431" t="str">
        <f t="shared" si="0"/>
        <v/>
      </c>
      <c r="N27" s="432"/>
      <c r="O27" s="157"/>
      <c r="P27" s="157"/>
    </row>
    <row r="28" spans="1:16" s="194" customFormat="1" hidden="1">
      <c r="A28" s="1196"/>
      <c r="B28" s="1197" t="s">
        <v>237</v>
      </c>
      <c r="C28" s="1198"/>
      <c r="D28" s="1199"/>
      <c r="E28" s="150" t="s">
        <v>224</v>
      </c>
      <c r="F28" s="159">
        <v>2.5</v>
      </c>
      <c r="G28" s="227"/>
      <c r="H28" s="227"/>
      <c r="I28" s="227"/>
      <c r="J28" s="418"/>
      <c r="K28" s="452">
        <f>'산정근거(입력변수)'!$F$8</f>
        <v>0</v>
      </c>
      <c r="L28" s="426">
        <f>'산정근거(입력변수)'!O28</f>
        <v>0</v>
      </c>
      <c r="M28" s="431" t="str">
        <f t="shared" si="0"/>
        <v/>
      </c>
      <c r="N28" s="433">
        <f>SUM(M21:M28)</f>
        <v>0</v>
      </c>
      <c r="O28" s="157"/>
      <c r="P28" s="157"/>
    </row>
    <row r="29" spans="1:16" s="194" customFormat="1" hidden="1">
      <c r="A29" s="1209" t="s">
        <v>282</v>
      </c>
      <c r="B29" s="1200" t="s">
        <v>239</v>
      </c>
      <c r="C29" s="1201"/>
      <c r="D29" s="1202"/>
      <c r="E29" s="295" t="s">
        <v>21</v>
      </c>
      <c r="F29" s="296">
        <v>13.9</v>
      </c>
      <c r="G29" s="297"/>
      <c r="H29" s="297"/>
      <c r="I29" s="297"/>
      <c r="J29" s="416"/>
      <c r="K29" s="452">
        <f>'산정근거(입력변수)'!$F$9</f>
        <v>0</v>
      </c>
      <c r="L29" s="427" t="str">
        <f>IF(K29=0,"",1)</f>
        <v/>
      </c>
      <c r="M29" s="434" t="str">
        <f t="shared" si="0"/>
        <v/>
      </c>
      <c r="N29" s="435"/>
      <c r="O29" s="157"/>
      <c r="P29" s="157"/>
    </row>
    <row r="30" spans="1:16" s="194" customFormat="1" hidden="1">
      <c r="A30" s="1210"/>
      <c r="B30" s="1193" t="s">
        <v>240</v>
      </c>
      <c r="C30" s="1194"/>
      <c r="D30" s="1195"/>
      <c r="E30" s="299" t="s">
        <v>373</v>
      </c>
      <c r="F30" s="300">
        <v>5.9</v>
      </c>
      <c r="G30" s="301">
        <f>'산정근거(입력변수)'!$O$33</f>
        <v>1</v>
      </c>
      <c r="H30" s="302"/>
      <c r="I30" s="302"/>
      <c r="J30" s="421">
        <f>IF('산정근거(입력변수)'!$O$16&lt;=2000,'산정근거(입력변수)'!$O$38,'산정근거(입력변수)'!$O$40)</f>
        <v>0.522222725</v>
      </c>
      <c r="K30" s="452">
        <f>'산정근거(입력변수)'!$F$9</f>
        <v>0</v>
      </c>
      <c r="L30" s="429">
        <f>'산정근거(입력변수)'!$O$22</f>
        <v>0</v>
      </c>
      <c r="M30" s="434" t="str">
        <f t="shared" si="0"/>
        <v/>
      </c>
      <c r="N30" s="435"/>
      <c r="O30" s="157"/>
      <c r="P30" s="157"/>
    </row>
    <row r="31" spans="1:16" s="194" customFormat="1" hidden="1">
      <c r="A31" s="1210"/>
      <c r="B31" s="1200" t="s">
        <v>241</v>
      </c>
      <c r="C31" s="1201"/>
      <c r="D31" s="1202"/>
      <c r="E31" s="295" t="s">
        <v>21</v>
      </c>
      <c r="F31" s="296">
        <v>23.3</v>
      </c>
      <c r="G31" s="298">
        <f>'산정근거(입력변수)'!$O$33</f>
        <v>1</v>
      </c>
      <c r="H31" s="297"/>
      <c r="I31" s="297"/>
      <c r="J31" s="415">
        <f>IF('산정근거(입력변수)'!$O$16&lt;=2000,'산정근거(입력변수)'!$O$38,'산정근거(입력변수)'!$O$40)</f>
        <v>0.522222725</v>
      </c>
      <c r="K31" s="452">
        <f>'산정근거(입력변수)'!$F$9</f>
        <v>0</v>
      </c>
      <c r="L31" s="427" t="str">
        <f t="shared" ref="L31:L32" si="3">IF(K31=0,"",1)</f>
        <v/>
      </c>
      <c r="M31" s="434" t="str">
        <f t="shared" si="0"/>
        <v/>
      </c>
      <c r="N31" s="435"/>
      <c r="O31" s="157"/>
      <c r="P31" s="157"/>
    </row>
    <row r="32" spans="1:16" s="194" customFormat="1" hidden="1">
      <c r="A32" s="1210"/>
      <c r="B32" s="1200" t="s">
        <v>255</v>
      </c>
      <c r="C32" s="1201"/>
      <c r="D32" s="1202"/>
      <c r="E32" s="295" t="s">
        <v>21</v>
      </c>
      <c r="F32" s="296">
        <v>123.3</v>
      </c>
      <c r="G32" s="297"/>
      <c r="H32" s="297"/>
      <c r="I32" s="297"/>
      <c r="J32" s="415">
        <f>IF('산정근거(입력변수)'!$O$16&lt;=2000,'산정근거(입력변수)'!$O$38,'산정근거(입력변수)'!$O$40)</f>
        <v>0.522222725</v>
      </c>
      <c r="K32" s="452">
        <f>'산정근거(입력변수)'!$F$9</f>
        <v>0</v>
      </c>
      <c r="L32" s="427" t="str">
        <f t="shared" si="3"/>
        <v/>
      </c>
      <c r="M32" s="434" t="str">
        <f t="shared" si="0"/>
        <v/>
      </c>
      <c r="N32" s="435"/>
      <c r="O32" s="157"/>
      <c r="P32" s="157"/>
    </row>
    <row r="33" spans="1:16" s="194" customFormat="1" hidden="1">
      <c r="A33" s="1210"/>
      <c r="B33" s="1193" t="s">
        <v>242</v>
      </c>
      <c r="C33" s="1194"/>
      <c r="D33" s="1195"/>
      <c r="E33" s="299" t="s">
        <v>373</v>
      </c>
      <c r="F33" s="300">
        <v>10.5</v>
      </c>
      <c r="G33" s="301">
        <f>'산정근거(입력변수)'!$O$33</f>
        <v>1</v>
      </c>
      <c r="H33" s="301">
        <f>'산정근거(입력변수)'!$O$34</f>
        <v>1.2</v>
      </c>
      <c r="I33" s="302"/>
      <c r="J33" s="421">
        <f>IF('산정근거(입력변수)'!$O$16&lt;=2000,'산정근거(입력변수)'!$O$38,'산정근거(입력변수)'!$O$40)</f>
        <v>0.522222725</v>
      </c>
      <c r="K33" s="452">
        <f>'산정근거(입력변수)'!$F$9</f>
        <v>0</v>
      </c>
      <c r="L33" s="429">
        <f>'산정근거(입력변수)'!$O$22</f>
        <v>0</v>
      </c>
      <c r="M33" s="434" t="str">
        <f t="shared" si="0"/>
        <v/>
      </c>
      <c r="N33" s="435"/>
      <c r="O33" s="157"/>
      <c r="P33" s="157"/>
    </row>
    <row r="34" spans="1:16" s="194" customFormat="1" hidden="1">
      <c r="A34" s="1210"/>
      <c r="B34" s="1200" t="s">
        <v>256</v>
      </c>
      <c r="C34" s="1201"/>
      <c r="D34" s="1202"/>
      <c r="E34" s="295" t="s">
        <v>224</v>
      </c>
      <c r="F34" s="296">
        <v>8.1</v>
      </c>
      <c r="G34" s="298">
        <f>'산정근거(입력변수)'!$O$33</f>
        <v>1</v>
      </c>
      <c r="H34" s="297"/>
      <c r="I34" s="297"/>
      <c r="J34" s="416"/>
      <c r="K34" s="452">
        <f>'산정근거(입력변수)'!$F$9</f>
        <v>0</v>
      </c>
      <c r="L34" s="427">
        <f>'산정근거(입력변수)'!O29</f>
        <v>0</v>
      </c>
      <c r="M34" s="434" t="str">
        <f t="shared" si="0"/>
        <v/>
      </c>
      <c r="N34" s="435"/>
      <c r="O34" s="157"/>
      <c r="P34" s="157"/>
    </row>
    <row r="35" spans="1:16" s="194" customFormat="1" hidden="1">
      <c r="A35" s="1210"/>
      <c r="B35" s="1200" t="s">
        <v>257</v>
      </c>
      <c r="C35" s="1201"/>
      <c r="D35" s="1202"/>
      <c r="E35" s="295" t="s">
        <v>21</v>
      </c>
      <c r="F35" s="296">
        <v>10.199999999999999</v>
      </c>
      <c r="G35" s="297"/>
      <c r="H35" s="297"/>
      <c r="I35" s="297"/>
      <c r="J35" s="416"/>
      <c r="K35" s="452">
        <f>'산정근거(입력변수)'!$F$9</f>
        <v>0</v>
      </c>
      <c r="L35" s="427" t="str">
        <f t="shared" ref="L35:L36" si="4">IF(K35=0,"",1)</f>
        <v/>
      </c>
      <c r="M35" s="434" t="str">
        <f t="shared" si="0"/>
        <v/>
      </c>
      <c r="N35" s="435"/>
      <c r="O35" s="157"/>
      <c r="P35" s="157"/>
    </row>
    <row r="36" spans="1:16" s="194" customFormat="1" hidden="1">
      <c r="A36" s="1210"/>
      <c r="B36" s="1200" t="s">
        <v>235</v>
      </c>
      <c r="C36" s="1201"/>
      <c r="D36" s="1202"/>
      <c r="E36" s="295" t="s">
        <v>21</v>
      </c>
      <c r="F36" s="296">
        <v>8.3000000000000007</v>
      </c>
      <c r="G36" s="297"/>
      <c r="H36" s="297"/>
      <c r="I36" s="297"/>
      <c r="J36" s="416"/>
      <c r="K36" s="452">
        <f>'산정근거(입력변수)'!$F$9</f>
        <v>0</v>
      </c>
      <c r="L36" s="427" t="str">
        <f t="shared" si="4"/>
        <v/>
      </c>
      <c r="M36" s="434" t="str">
        <f t="shared" si="0"/>
        <v/>
      </c>
      <c r="N36" s="435"/>
      <c r="O36" s="157"/>
      <c r="P36" s="157"/>
    </row>
    <row r="37" spans="1:16" s="194" customFormat="1" hidden="1">
      <c r="A37" s="1210"/>
      <c r="B37" s="1200" t="s">
        <v>237</v>
      </c>
      <c r="C37" s="1201"/>
      <c r="D37" s="1202"/>
      <c r="E37" s="295" t="s">
        <v>224</v>
      </c>
      <c r="F37" s="296">
        <v>6.4</v>
      </c>
      <c r="G37" s="297"/>
      <c r="H37" s="297"/>
      <c r="I37" s="297"/>
      <c r="J37" s="416"/>
      <c r="K37" s="452">
        <f>'산정근거(입력변수)'!$F$9</f>
        <v>0</v>
      </c>
      <c r="L37" s="427">
        <f>'산정근거(입력변수)'!O30</f>
        <v>0</v>
      </c>
      <c r="M37" s="434" t="str">
        <f t="shared" si="0"/>
        <v/>
      </c>
      <c r="N37" s="435"/>
      <c r="O37" s="157"/>
      <c r="P37" s="157"/>
    </row>
    <row r="38" spans="1:16" s="194" customFormat="1" hidden="1">
      <c r="A38" s="1211"/>
      <c r="B38" s="1200" t="s">
        <v>243</v>
      </c>
      <c r="C38" s="1201"/>
      <c r="D38" s="1202"/>
      <c r="E38" s="295" t="s">
        <v>21</v>
      </c>
      <c r="F38" s="296">
        <v>16.899999999999999</v>
      </c>
      <c r="G38" s="297"/>
      <c r="H38" s="297"/>
      <c r="I38" s="297"/>
      <c r="J38" s="416"/>
      <c r="K38" s="452">
        <f>'산정근거(입력변수)'!$F$9</f>
        <v>0</v>
      </c>
      <c r="L38" s="427" t="str">
        <f t="shared" ref="L38:L40" si="5">IF(K38=0,"",1)</f>
        <v/>
      </c>
      <c r="M38" s="434" t="str">
        <f t="shared" si="0"/>
        <v/>
      </c>
      <c r="N38" s="436">
        <f>SUM(M29:M38)</f>
        <v>0</v>
      </c>
      <c r="O38" s="157"/>
      <c r="P38" s="157"/>
    </row>
    <row r="39" spans="1:16" s="194" customFormat="1" hidden="1">
      <c r="A39" s="1187" t="s">
        <v>258</v>
      </c>
      <c r="B39" s="1197" t="s">
        <v>204</v>
      </c>
      <c r="C39" s="1198"/>
      <c r="D39" s="1199"/>
      <c r="E39" s="150" t="s">
        <v>21</v>
      </c>
      <c r="F39" s="159">
        <v>37.700000000000003</v>
      </c>
      <c r="G39" s="227"/>
      <c r="H39" s="227"/>
      <c r="I39" s="227"/>
      <c r="J39" s="418"/>
      <c r="K39" s="452">
        <f>'산정근거(입력변수)'!$F$10</f>
        <v>0</v>
      </c>
      <c r="L39" s="426" t="str">
        <f t="shared" si="5"/>
        <v/>
      </c>
      <c r="M39" s="431" t="str">
        <f t="shared" ref="M39:M61" si="6">IF(K39=0,"",ROUND((PRODUCT(F39:J39)*K39*L39),1))</f>
        <v/>
      </c>
      <c r="N39" s="432"/>
      <c r="O39" s="157"/>
      <c r="P39" s="157"/>
    </row>
    <row r="40" spans="1:16" s="194" customFormat="1" hidden="1">
      <c r="A40" s="1188"/>
      <c r="B40" s="1197" t="s">
        <v>206</v>
      </c>
      <c r="C40" s="1198"/>
      <c r="D40" s="1199"/>
      <c r="E40" s="150" t="s">
        <v>21</v>
      </c>
      <c r="F40" s="159">
        <v>27.5</v>
      </c>
      <c r="G40" s="227"/>
      <c r="H40" s="227"/>
      <c r="I40" s="227"/>
      <c r="J40" s="418"/>
      <c r="K40" s="452">
        <f>'산정근거(입력변수)'!$F$10</f>
        <v>0</v>
      </c>
      <c r="L40" s="426" t="str">
        <f t="shared" si="5"/>
        <v/>
      </c>
      <c r="M40" s="431" t="str">
        <f t="shared" si="6"/>
        <v/>
      </c>
      <c r="N40" s="432"/>
      <c r="O40" s="157"/>
      <c r="P40" s="157"/>
    </row>
    <row r="41" spans="1:16" s="194" customFormat="1" hidden="1">
      <c r="A41" s="1188"/>
      <c r="B41" s="1203" t="s">
        <v>207</v>
      </c>
      <c r="C41" s="1204"/>
      <c r="D41" s="1205"/>
      <c r="E41" s="344" t="s">
        <v>374</v>
      </c>
      <c r="F41" s="195">
        <v>0.6</v>
      </c>
      <c r="G41" s="229"/>
      <c r="H41" s="229"/>
      <c r="I41" s="229"/>
      <c r="J41" s="422"/>
      <c r="K41" s="452">
        <f>'산정근거(입력변수)'!$F$10</f>
        <v>0</v>
      </c>
      <c r="L41" s="428" t="str">
        <f>IF(K41=0,"",'산정근거(입력변수)'!$O$19)</f>
        <v/>
      </c>
      <c r="M41" s="431" t="str">
        <f t="shared" si="6"/>
        <v/>
      </c>
      <c r="N41" s="433">
        <f>SUM(M39:M41)</f>
        <v>0</v>
      </c>
      <c r="O41" s="157"/>
      <c r="P41" s="157"/>
    </row>
    <row r="42" spans="1:16" s="194" customFormat="1">
      <c r="A42" s="1209" t="s">
        <v>283</v>
      </c>
      <c r="B42" s="1200" t="s">
        <v>208</v>
      </c>
      <c r="C42" s="1201"/>
      <c r="D42" s="1202"/>
      <c r="E42" s="295" t="s">
        <v>21</v>
      </c>
      <c r="F42" s="296">
        <v>110.1</v>
      </c>
      <c r="G42" s="297"/>
      <c r="H42" s="298">
        <f>'산정근거(입력변수)'!$O$34</f>
        <v>1.2</v>
      </c>
      <c r="I42" s="297"/>
      <c r="J42" s="416"/>
      <c r="K42" s="452">
        <f>'산정근거(입력변수)'!$F$11</f>
        <v>1</v>
      </c>
      <c r="L42" s="427">
        <f>IF(K42=0,"",1)</f>
        <v>1</v>
      </c>
      <c r="M42" s="434">
        <f t="shared" si="6"/>
        <v>132.1</v>
      </c>
      <c r="N42" s="435"/>
      <c r="O42" s="157"/>
      <c r="P42" s="596"/>
    </row>
    <row r="43" spans="1:16" s="194" customFormat="1">
      <c r="A43" s="1210"/>
      <c r="B43" s="1193" t="s">
        <v>211</v>
      </c>
      <c r="C43" s="1194"/>
      <c r="D43" s="1195"/>
      <c r="E43" s="299" t="s">
        <v>372</v>
      </c>
      <c r="F43" s="300">
        <v>2.2000000000000002</v>
      </c>
      <c r="G43" s="301">
        <f>'산정근거(입력변수)'!$O$33</f>
        <v>1</v>
      </c>
      <c r="H43" s="301">
        <f>'산정근거(입력변수)'!$O$34</f>
        <v>1.2</v>
      </c>
      <c r="I43" s="302"/>
      <c r="J43" s="421">
        <f>IF('산정근거(입력변수)'!$O$16&lt;=2000,'산정근거(입력변수)'!$O$38,'산정근거(입력변수)'!$O$40)</f>
        <v>0.522222725</v>
      </c>
      <c r="K43" s="452">
        <f>'산정근거(입력변수)'!$F$11</f>
        <v>1</v>
      </c>
      <c r="L43" s="427">
        <f>IF(K43=0,"",'산정근거(입력변수)'!O20)</f>
        <v>902</v>
      </c>
      <c r="M43" s="434">
        <f t="shared" si="6"/>
        <v>1243.5999999999999</v>
      </c>
      <c r="N43" s="435"/>
      <c r="O43" s="157"/>
      <c r="P43" s="596"/>
    </row>
    <row r="44" spans="1:16" s="194" customFormat="1">
      <c r="A44" s="1210"/>
      <c r="B44" s="1193" t="s">
        <v>213</v>
      </c>
      <c r="C44" s="1194"/>
      <c r="D44" s="1195"/>
      <c r="E44" s="299" t="s">
        <v>374</v>
      </c>
      <c r="F44" s="300">
        <v>1.8</v>
      </c>
      <c r="G44" s="302"/>
      <c r="H44" s="302"/>
      <c r="I44" s="302"/>
      <c r="J44" s="421">
        <f>IF('산정근거(입력변수)'!$O$16&lt;=2000,'산정근거(입력변수)'!$O$38,'산정근거(입력변수)'!$O$40)</f>
        <v>0.522222725</v>
      </c>
      <c r="K44" s="452">
        <f>'산정근거(입력변수)'!$F$11</f>
        <v>1</v>
      </c>
      <c r="L44" s="429">
        <f>IF(K44=0,"",'산정근거(입력변수)'!$O$19)</f>
        <v>41</v>
      </c>
      <c r="M44" s="434">
        <f t="shared" si="6"/>
        <v>38.5</v>
      </c>
      <c r="N44" s="435"/>
      <c r="O44" s="157"/>
      <c r="P44" s="596"/>
    </row>
    <row r="45" spans="1:16" s="194" customFormat="1">
      <c r="A45" s="1210"/>
      <c r="B45" s="1193" t="s">
        <v>214</v>
      </c>
      <c r="C45" s="1194"/>
      <c r="D45" s="1195"/>
      <c r="E45" s="299" t="s">
        <v>374</v>
      </c>
      <c r="F45" s="300">
        <v>11</v>
      </c>
      <c r="G45" s="301">
        <f>'산정근거(입력변수)'!$O$33</f>
        <v>1</v>
      </c>
      <c r="H45" s="301">
        <f>'산정근거(입력변수)'!$O$34</f>
        <v>1.2</v>
      </c>
      <c r="I45" s="301">
        <f>'산정근거(입력변수)'!$O$35</f>
        <v>0.8</v>
      </c>
      <c r="J45" s="421">
        <f>IF('산정근거(입력변수)'!$O$16&lt;=2000,'산정근거(입력변수)'!$O$38,'산정근거(입력변수)'!$O$40)</f>
        <v>0.522222725</v>
      </c>
      <c r="K45" s="452">
        <f>'산정근거(입력변수)'!$F$11</f>
        <v>1</v>
      </c>
      <c r="L45" s="429">
        <f>IF(K45=0,"",'산정근거(입력변수)'!$O$19)</f>
        <v>41</v>
      </c>
      <c r="M45" s="434">
        <f t="shared" si="6"/>
        <v>226.1</v>
      </c>
      <c r="N45" s="435"/>
      <c r="O45" s="157"/>
      <c r="P45" s="596"/>
    </row>
    <row r="46" spans="1:16" s="194" customFormat="1">
      <c r="A46" s="1210"/>
      <c r="B46" s="1193" t="s">
        <v>215</v>
      </c>
      <c r="C46" s="1194"/>
      <c r="D46" s="1195"/>
      <c r="E46" s="299" t="s">
        <v>374</v>
      </c>
      <c r="F46" s="300">
        <v>6</v>
      </c>
      <c r="G46" s="301">
        <f>'산정근거(입력변수)'!$O$33</f>
        <v>1</v>
      </c>
      <c r="H46" s="302"/>
      <c r="I46" s="302"/>
      <c r="J46" s="421">
        <f>IF('산정근거(입력변수)'!$O$16&lt;=2000,'산정근거(입력변수)'!$O$38,'산정근거(입력변수)'!$O$40)</f>
        <v>0.522222725</v>
      </c>
      <c r="K46" s="452">
        <f>'산정근거(입력변수)'!$F$11</f>
        <v>1</v>
      </c>
      <c r="L46" s="429">
        <f>IF(K46=0,"",'산정근거(입력변수)'!$O$19)</f>
        <v>41</v>
      </c>
      <c r="M46" s="434">
        <f t="shared" si="6"/>
        <v>128.5</v>
      </c>
      <c r="N46" s="435"/>
      <c r="O46" s="157"/>
      <c r="P46" s="596"/>
    </row>
    <row r="47" spans="1:16" s="194" customFormat="1">
      <c r="A47" s="1210"/>
      <c r="B47" s="1193" t="s">
        <v>217</v>
      </c>
      <c r="C47" s="1194"/>
      <c r="D47" s="1195"/>
      <c r="E47" s="299" t="s">
        <v>374</v>
      </c>
      <c r="F47" s="300">
        <v>5</v>
      </c>
      <c r="G47" s="301">
        <f>'산정근거(입력변수)'!$O$33</f>
        <v>1</v>
      </c>
      <c r="H47" s="302"/>
      <c r="I47" s="302"/>
      <c r="J47" s="421">
        <f>IF('산정근거(입력변수)'!$O$16&lt;=2000,'산정근거(입력변수)'!$O$38,'산정근거(입력변수)'!$O$40)</f>
        <v>0.522222725</v>
      </c>
      <c r="K47" s="452">
        <f>'산정근거(입력변수)'!$F$11</f>
        <v>1</v>
      </c>
      <c r="L47" s="429">
        <f>IF(K47=0,"",'산정근거(입력변수)'!$O$19)</f>
        <v>41</v>
      </c>
      <c r="M47" s="434">
        <f t="shared" si="6"/>
        <v>107.1</v>
      </c>
      <c r="N47" s="435"/>
      <c r="O47" s="157"/>
      <c r="P47" s="596"/>
    </row>
    <row r="48" spans="1:16" s="194" customFormat="1">
      <c r="A48" s="1210"/>
      <c r="B48" s="1193" t="s">
        <v>219</v>
      </c>
      <c r="C48" s="1194"/>
      <c r="D48" s="1195"/>
      <c r="E48" s="299" t="s">
        <v>374</v>
      </c>
      <c r="F48" s="300">
        <v>5.5</v>
      </c>
      <c r="G48" s="302"/>
      <c r="H48" s="302"/>
      <c r="I48" s="302"/>
      <c r="J48" s="421">
        <f>IF('산정근거(입력변수)'!$O$16&lt;=2000,'산정근거(입력변수)'!$O$38,'산정근거(입력변수)'!$O$40)</f>
        <v>0.522222725</v>
      </c>
      <c r="K48" s="452">
        <f>'산정근거(입력변수)'!$F$11</f>
        <v>1</v>
      </c>
      <c r="L48" s="429">
        <f>IF(K48=0,"",'산정근거(입력변수)'!$O$19)</f>
        <v>41</v>
      </c>
      <c r="M48" s="434">
        <f t="shared" si="6"/>
        <v>117.8</v>
      </c>
      <c r="N48" s="435"/>
      <c r="O48" s="157"/>
      <c r="P48" s="596"/>
    </row>
    <row r="49" spans="1:16" s="194" customFormat="1">
      <c r="A49" s="1210"/>
      <c r="B49" s="1193" t="s">
        <v>259</v>
      </c>
      <c r="C49" s="1194"/>
      <c r="D49" s="1195"/>
      <c r="E49" s="299" t="s">
        <v>374</v>
      </c>
      <c r="F49" s="300">
        <v>22</v>
      </c>
      <c r="G49" s="301">
        <f>'산정근거(입력변수)'!$O$33</f>
        <v>1</v>
      </c>
      <c r="H49" s="301">
        <f>'산정근거(입력변수)'!$O$34</f>
        <v>1.2</v>
      </c>
      <c r="I49" s="302"/>
      <c r="J49" s="421">
        <v>1</v>
      </c>
      <c r="K49" s="452">
        <f>'산정근거(입력변수)'!$F$11</f>
        <v>1</v>
      </c>
      <c r="L49" s="429">
        <f>IF(K49=0,"",'산정근거(입력변수)'!$O$19)</f>
        <v>41</v>
      </c>
      <c r="M49" s="434">
        <f t="shared" si="6"/>
        <v>1082.4000000000001</v>
      </c>
      <c r="N49" s="435"/>
      <c r="O49" s="157"/>
      <c r="P49" s="596"/>
    </row>
    <row r="50" spans="1:16" s="205" customFormat="1">
      <c r="A50" s="1210"/>
      <c r="B50" s="341" t="s">
        <v>396</v>
      </c>
      <c r="C50" s="342"/>
      <c r="D50" s="343"/>
      <c r="E50" s="299" t="s">
        <v>397</v>
      </c>
      <c r="F50" s="300">
        <v>3.5</v>
      </c>
      <c r="G50" s="301"/>
      <c r="H50" s="301"/>
      <c r="I50" s="302"/>
      <c r="J50" s="421">
        <f>IF('산정근거(입력변수)'!$O$16&lt;=2000,'산정근거(입력변수)'!$O$38,'산정근거(입력변수)'!$O$40)</f>
        <v>0.522222725</v>
      </c>
      <c r="K50" s="452">
        <f>'산정근거(입력변수)'!$F$11</f>
        <v>1</v>
      </c>
      <c r="L50" s="429">
        <f>IF(K50=0,"",'산정근거(입력변수)'!$O$19)</f>
        <v>41</v>
      </c>
      <c r="M50" s="434">
        <f t="shared" si="6"/>
        <v>74.900000000000006</v>
      </c>
      <c r="N50" s="435"/>
      <c r="O50" s="157"/>
      <c r="P50" s="596"/>
    </row>
    <row r="51" spans="1:16" s="194" customFormat="1">
      <c r="A51" s="1210"/>
      <c r="B51" s="1193" t="s">
        <v>222</v>
      </c>
      <c r="C51" s="1194"/>
      <c r="D51" s="1195"/>
      <c r="E51" s="299" t="s">
        <v>374</v>
      </c>
      <c r="F51" s="300">
        <v>13.4</v>
      </c>
      <c r="G51" s="302"/>
      <c r="H51" s="302"/>
      <c r="I51" s="302"/>
      <c r="J51" s="421">
        <f>IF('산정근거(입력변수)'!$O$16&lt;=2000,'산정근거(입력변수)'!$O$38,'산정근거(입력변수)'!$O$40)</f>
        <v>0.522222725</v>
      </c>
      <c r="K51" s="452">
        <f>'산정근거(입력변수)'!$F$11</f>
        <v>1</v>
      </c>
      <c r="L51" s="429">
        <f>IF(K51=0,"",'산정근거(입력변수)'!$O$19)</f>
        <v>41</v>
      </c>
      <c r="M51" s="434">
        <f t="shared" si="6"/>
        <v>286.89999999999998</v>
      </c>
      <c r="N51" s="435"/>
      <c r="O51" s="157"/>
      <c r="P51" s="596"/>
    </row>
    <row r="52" spans="1:16" s="194" customFormat="1">
      <c r="A52" s="1210"/>
      <c r="B52" s="1200" t="s">
        <v>223</v>
      </c>
      <c r="C52" s="1201"/>
      <c r="D52" s="1202"/>
      <c r="E52" s="295" t="s">
        <v>224</v>
      </c>
      <c r="F52" s="296">
        <v>5.2</v>
      </c>
      <c r="G52" s="297"/>
      <c r="H52" s="297"/>
      <c r="I52" s="297"/>
      <c r="J52" s="416"/>
      <c r="K52" s="452">
        <f>'산정근거(입력변수)'!$F$11</f>
        <v>1</v>
      </c>
      <c r="L52" s="427">
        <f>IF(K52=0,"",'산정근거(입력변수)'!O31)</f>
        <v>6.833333333333333</v>
      </c>
      <c r="M52" s="434">
        <f t="shared" si="6"/>
        <v>35.5</v>
      </c>
      <c r="N52" s="435"/>
      <c r="O52" s="157"/>
      <c r="P52" s="596"/>
    </row>
    <row r="53" spans="1:16" s="194" customFormat="1">
      <c r="A53" s="1210"/>
      <c r="B53" s="1200" t="s">
        <v>226</v>
      </c>
      <c r="C53" s="1201"/>
      <c r="D53" s="1202"/>
      <c r="E53" s="295" t="s">
        <v>21</v>
      </c>
      <c r="F53" s="296">
        <v>6.1</v>
      </c>
      <c r="G53" s="297"/>
      <c r="H53" s="297"/>
      <c r="I53" s="297"/>
      <c r="J53" s="416"/>
      <c r="K53" s="452">
        <f>'산정근거(입력변수)'!$F$11</f>
        <v>1</v>
      </c>
      <c r="L53" s="427">
        <f>IF(K53=0,"",1)</f>
        <v>1</v>
      </c>
      <c r="M53" s="434">
        <f t="shared" si="6"/>
        <v>6.1</v>
      </c>
      <c r="N53" s="435"/>
      <c r="O53" s="157"/>
      <c r="P53" s="596"/>
    </row>
    <row r="54" spans="1:16" s="194" customFormat="1">
      <c r="A54" s="1210"/>
      <c r="B54" s="1193" t="s">
        <v>228</v>
      </c>
      <c r="C54" s="1194"/>
      <c r="D54" s="1195"/>
      <c r="E54" s="299" t="s">
        <v>374</v>
      </c>
      <c r="F54" s="300">
        <v>1.5</v>
      </c>
      <c r="G54" s="302"/>
      <c r="H54" s="302"/>
      <c r="I54" s="302"/>
      <c r="J54" s="423"/>
      <c r="K54" s="452">
        <v>1</v>
      </c>
      <c r="L54" s="429">
        <f>IF(K54=0,"",'산정근거(입력변수)'!$O$19)</f>
        <v>41</v>
      </c>
      <c r="M54" s="434">
        <f t="shared" si="6"/>
        <v>61.5</v>
      </c>
      <c r="N54" s="435"/>
      <c r="O54" s="157"/>
      <c r="P54" s="596">
        <f>F54*J54*K54*L54</f>
        <v>0</v>
      </c>
    </row>
    <row r="55" spans="1:16" s="194" customFormat="1">
      <c r="A55" s="1210"/>
      <c r="B55" s="1193" t="s">
        <v>230</v>
      </c>
      <c r="C55" s="1194"/>
      <c r="D55" s="1195"/>
      <c r="E55" s="299" t="s">
        <v>375</v>
      </c>
      <c r="F55" s="300">
        <v>6.3</v>
      </c>
      <c r="G55" s="302"/>
      <c r="H55" s="302"/>
      <c r="I55" s="302"/>
      <c r="J55" s="421">
        <f>IF('산정근거(입력변수)'!$O$16&lt;=2000,'산정근거(입력변수)'!$O$38,'산정근거(입력변수)'!$O$40)</f>
        <v>0.522222725</v>
      </c>
      <c r="K55" s="452">
        <f>'산정근거(입력변수)'!$F$11</f>
        <v>1</v>
      </c>
      <c r="L55" s="429">
        <f>IF(K55=0,"",'산정근거(입력변수)'!O18)</f>
        <v>3.4166666666666665</v>
      </c>
      <c r="M55" s="434">
        <f t="shared" si="6"/>
        <v>11.2</v>
      </c>
      <c r="N55" s="435"/>
      <c r="O55" s="157"/>
      <c r="P55" s="596"/>
    </row>
    <row r="56" spans="1:16" s="194" customFormat="1">
      <c r="A56" s="1210"/>
      <c r="B56" s="1193" t="s">
        <v>231</v>
      </c>
      <c r="C56" s="1194"/>
      <c r="D56" s="1195"/>
      <c r="E56" s="299" t="s">
        <v>224</v>
      </c>
      <c r="F56" s="300">
        <v>4.5999999999999996</v>
      </c>
      <c r="G56" s="302"/>
      <c r="H56" s="302"/>
      <c r="I56" s="302"/>
      <c r="J56" s="423"/>
      <c r="K56" s="452">
        <f>'산정근거(입력변수)'!$F$11</f>
        <v>1</v>
      </c>
      <c r="L56" s="430">
        <f>IF(K56=0,"",'산정근거(입력변수)'!O32)</f>
        <v>3</v>
      </c>
      <c r="M56" s="434">
        <f t="shared" si="6"/>
        <v>13.8</v>
      </c>
      <c r="N56" s="435"/>
      <c r="O56" s="157"/>
      <c r="P56" s="596">
        <f t="shared" ref="P56" si="7">F56*J56*K56*L56</f>
        <v>0</v>
      </c>
    </row>
    <row r="57" spans="1:16" s="273" customFormat="1">
      <c r="A57" s="1257"/>
      <c r="B57" s="1190" t="s">
        <v>233</v>
      </c>
      <c r="C57" s="1190"/>
      <c r="D57" s="1190"/>
      <c r="E57" s="351" t="s">
        <v>376</v>
      </c>
      <c r="F57" s="352">
        <v>0.9</v>
      </c>
      <c r="G57" s="353"/>
      <c r="H57" s="353"/>
      <c r="I57" s="353"/>
      <c r="J57" s="424">
        <f>IF('산정근거(입력변수)'!$O$16&lt;=2000,'산정근거(입력변수)'!$O$38,'산정근거(입력변수)'!$O$40)</f>
        <v>0.522222725</v>
      </c>
      <c r="K57" s="453">
        <f>'산정근거(입력변수)'!$F$11</f>
        <v>1</v>
      </c>
      <c r="L57" s="427">
        <f>IF(K57=0,"",'산정근거(입력변수)'!O25)</f>
        <v>924</v>
      </c>
      <c r="M57" s="434">
        <f>IF(K57=0,"",ROUND((PRODUCT(F57:J57)*K57*L57),1))</f>
        <v>434.3</v>
      </c>
      <c r="N57" s="436">
        <f>SUM(M42:M57)</f>
        <v>4000.2999999999997</v>
      </c>
      <c r="O57" s="157"/>
      <c r="P57" s="596"/>
    </row>
    <row r="58" spans="1:16" s="194" customFormat="1" ht="24.75" customHeight="1">
      <c r="A58" s="1187" t="s">
        <v>284</v>
      </c>
      <c r="B58" s="1191" t="s">
        <v>289</v>
      </c>
      <c r="C58" s="1192"/>
      <c r="D58" s="346" t="s">
        <v>290</v>
      </c>
      <c r="E58" s="347" t="s">
        <v>21</v>
      </c>
      <c r="F58" s="177">
        <v>22.1</v>
      </c>
      <c r="G58" s="348">
        <f>'산정근거(입력변수)'!$O$33</f>
        <v>1</v>
      </c>
      <c r="H58" s="349"/>
      <c r="I58" s="349"/>
      <c r="J58" s="350"/>
      <c r="K58" s="454">
        <v>1</v>
      </c>
      <c r="L58" s="425">
        <f t="shared" ref="L58:L61" si="8">IF(K58=0,"",1)</f>
        <v>1</v>
      </c>
      <c r="M58" s="431">
        <f t="shared" si="6"/>
        <v>22.1</v>
      </c>
      <c r="N58" s="432"/>
      <c r="O58" s="157"/>
      <c r="P58" s="157"/>
    </row>
    <row r="59" spans="1:16" s="194" customFormat="1">
      <c r="A59" s="1188"/>
      <c r="B59" s="1197" t="s">
        <v>236</v>
      </c>
      <c r="C59" s="1198"/>
      <c r="D59" s="1199"/>
      <c r="E59" s="150" t="s">
        <v>21</v>
      </c>
      <c r="F59" s="159">
        <v>29</v>
      </c>
      <c r="G59" s="227"/>
      <c r="H59" s="227"/>
      <c r="I59" s="227"/>
      <c r="J59" s="284"/>
      <c r="K59" s="452">
        <f>'산정근거(입력변수)'!$F$12</f>
        <v>1</v>
      </c>
      <c r="L59" s="426">
        <f t="shared" si="8"/>
        <v>1</v>
      </c>
      <c r="M59" s="431">
        <f t="shared" si="6"/>
        <v>29</v>
      </c>
      <c r="N59" s="432"/>
      <c r="O59" s="157"/>
      <c r="P59" s="157"/>
    </row>
    <row r="60" spans="1:16" s="194" customFormat="1">
      <c r="A60" s="1188"/>
      <c r="B60" s="1197" t="s">
        <v>238</v>
      </c>
      <c r="C60" s="1198"/>
      <c r="D60" s="1199"/>
      <c r="E60" s="150" t="s">
        <v>21</v>
      </c>
      <c r="F60" s="159">
        <v>20.8</v>
      </c>
      <c r="G60" s="227"/>
      <c r="H60" s="227"/>
      <c r="I60" s="227"/>
      <c r="J60" s="284"/>
      <c r="K60" s="452"/>
      <c r="L60" s="426" t="str">
        <f t="shared" si="8"/>
        <v/>
      </c>
      <c r="M60" s="431" t="str">
        <f t="shared" si="6"/>
        <v/>
      </c>
      <c r="N60" s="432"/>
      <c r="O60" s="157"/>
      <c r="P60" s="157"/>
    </row>
    <row r="61" spans="1:16" s="194" customFormat="1" ht="15" customHeight="1" thickBot="1">
      <c r="A61" s="1189"/>
      <c r="B61" s="1224" t="s">
        <v>260</v>
      </c>
      <c r="C61" s="1225"/>
      <c r="D61" s="1226"/>
      <c r="E61" s="173" t="s">
        <v>21</v>
      </c>
      <c r="F61" s="174">
        <v>25.3</v>
      </c>
      <c r="G61" s="230"/>
      <c r="H61" s="230"/>
      <c r="I61" s="230"/>
      <c r="J61" s="285"/>
      <c r="K61" s="452">
        <f>'산정근거(입력변수)'!$F$12</f>
        <v>1</v>
      </c>
      <c r="L61" s="437">
        <f t="shared" si="8"/>
        <v>1</v>
      </c>
      <c r="M61" s="438">
        <f t="shared" si="6"/>
        <v>25.3</v>
      </c>
      <c r="N61" s="439">
        <f>SUM(M58:M61)</f>
        <v>76.400000000000006</v>
      </c>
      <c r="O61" s="157"/>
      <c r="P61" s="157"/>
    </row>
    <row r="62" spans="1:16" s="194" customFormat="1" ht="18.75" customHeight="1" thickBot="1">
      <c r="A62" s="1233"/>
      <c r="B62" s="1233"/>
      <c r="C62" s="1233"/>
      <c r="D62" s="1233"/>
      <c r="E62" s="1233"/>
      <c r="F62" s="1233"/>
      <c r="G62" s="1233"/>
      <c r="H62" s="1233"/>
      <c r="I62" s="1234"/>
      <c r="J62" s="1222" t="s">
        <v>462</v>
      </c>
      <c r="K62" s="1222"/>
      <c r="L62" s="1223"/>
      <c r="M62" s="643">
        <f>SUM(M42:M57)</f>
        <v>4000.2999999999997</v>
      </c>
      <c r="N62" s="1231">
        <f>SUM(N61,N57,N41,N38,N28,N20,N14)</f>
        <v>4303.5999999999995</v>
      </c>
      <c r="O62" s="157"/>
      <c r="P62" s="157"/>
    </row>
    <row r="63" spans="1:16" s="205" customFormat="1" ht="18.75" customHeight="1" thickBot="1">
      <c r="A63" s="1235"/>
      <c r="B63" s="1235"/>
      <c r="C63" s="1235"/>
      <c r="D63" s="1235"/>
      <c r="E63" s="1235"/>
      <c r="F63" s="1235"/>
      <c r="G63" s="1235"/>
      <c r="H63" s="1235"/>
      <c r="I63" s="1236"/>
      <c r="J63" s="1222" t="s">
        <v>463</v>
      </c>
      <c r="K63" s="1222"/>
      <c r="L63" s="1223"/>
      <c r="M63" s="644">
        <f>SUM(M7:M41,M58:M61)</f>
        <v>303.3</v>
      </c>
      <c r="N63" s="1232"/>
      <c r="O63" s="157"/>
      <c r="P63" s="157"/>
    </row>
    <row r="64" spans="1:16" s="194" customFormat="1" ht="10.5" customHeight="1">
      <c r="A64" s="201"/>
      <c r="B64" s="202"/>
      <c r="C64" s="202"/>
      <c r="D64" s="202"/>
      <c r="E64" s="201"/>
      <c r="F64" s="203"/>
      <c r="G64" s="204"/>
      <c r="K64" s="204"/>
      <c r="L64" s="235"/>
      <c r="M64" s="236"/>
      <c r="N64" s="709">
        <f>ROUND(N62/22,2)</f>
        <v>195.62</v>
      </c>
      <c r="O64" s="157"/>
      <c r="P64" s="157"/>
    </row>
    <row r="65" spans="10:16" s="194" customFormat="1">
      <c r="J65" s="283"/>
      <c r="K65" s="205"/>
      <c r="N65" s="157"/>
      <c r="O65" s="157"/>
      <c r="P65" s="157"/>
    </row>
  </sheetData>
  <mergeCells count="77">
    <mergeCell ref="M4:N5"/>
    <mergeCell ref="N62:N63"/>
    <mergeCell ref="A62:I63"/>
    <mergeCell ref="J63:L63"/>
    <mergeCell ref="G4:I4"/>
    <mergeCell ref="F4:F5"/>
    <mergeCell ref="A5:A6"/>
    <mergeCell ref="B5:D6"/>
    <mergeCell ref="G5:I5"/>
    <mergeCell ref="B11:D11"/>
    <mergeCell ref="B12:D12"/>
    <mergeCell ref="B13:B14"/>
    <mergeCell ref="C13:D13"/>
    <mergeCell ref="A4:D4"/>
    <mergeCell ref="A42:A57"/>
    <mergeCell ref="B45:D45"/>
    <mergeCell ref="J62:L62"/>
    <mergeCell ref="B24:D24"/>
    <mergeCell ref="B25:D25"/>
    <mergeCell ref="B56:D56"/>
    <mergeCell ref="B54:D54"/>
    <mergeCell ref="B52:D52"/>
    <mergeCell ref="B53:D53"/>
    <mergeCell ref="B49:D49"/>
    <mergeCell ref="B51:D51"/>
    <mergeCell ref="B61:D61"/>
    <mergeCell ref="B59:D59"/>
    <mergeCell ref="B60:D60"/>
    <mergeCell ref="B46:D46"/>
    <mergeCell ref="B48:D48"/>
    <mergeCell ref="B39:D39"/>
    <mergeCell ref="B40:D40"/>
    <mergeCell ref="L4:L6"/>
    <mergeCell ref="B47:D47"/>
    <mergeCell ref="B20:D20"/>
    <mergeCell ref="B7:D7"/>
    <mergeCell ref="B8:D8"/>
    <mergeCell ref="B9:D9"/>
    <mergeCell ref="B42:D42"/>
    <mergeCell ref="B43:D43"/>
    <mergeCell ref="B44:D44"/>
    <mergeCell ref="B22:D22"/>
    <mergeCell ref="B23:D23"/>
    <mergeCell ref="B26:D26"/>
    <mergeCell ref="B27:D27"/>
    <mergeCell ref="E13:E14"/>
    <mergeCell ref="C14:D14"/>
    <mergeCell ref="B32:D32"/>
    <mergeCell ref="K4:K6"/>
    <mergeCell ref="A39:A41"/>
    <mergeCell ref="B36:D36"/>
    <mergeCell ref="B37:D37"/>
    <mergeCell ref="B34:D34"/>
    <mergeCell ref="B35:D35"/>
    <mergeCell ref="B31:D31"/>
    <mergeCell ref="B38:D38"/>
    <mergeCell ref="A15:A20"/>
    <mergeCell ref="B15:D15"/>
    <mergeCell ref="B16:D16"/>
    <mergeCell ref="B17:D17"/>
    <mergeCell ref="B18:D18"/>
    <mergeCell ref="B19:D19"/>
    <mergeCell ref="A29:A38"/>
    <mergeCell ref="B33:D33"/>
    <mergeCell ref="A2:I2"/>
    <mergeCell ref="A58:A61"/>
    <mergeCell ref="B57:D57"/>
    <mergeCell ref="B58:C58"/>
    <mergeCell ref="B55:D55"/>
    <mergeCell ref="A7:A14"/>
    <mergeCell ref="B10:D10"/>
    <mergeCell ref="B28:D28"/>
    <mergeCell ref="B29:D29"/>
    <mergeCell ref="B30:D30"/>
    <mergeCell ref="A21:A28"/>
    <mergeCell ref="B21:D21"/>
    <mergeCell ref="B41:D41"/>
  </mergeCells>
  <phoneticPr fontId="32" type="noConversion"/>
  <printOptions horizontalCentered="1"/>
  <pageMargins left="0.31496062992125984" right="0.27559055118110237" top="0.61" bottom="0.43" header="0.31496062992125984" footer="0.31496062992125984"/>
  <pageSetup paperSize="9" scale="77" orientation="portrait" horizontalDpi="4294967292" r:id="rId1"/>
  <ignoredErrors>
    <ignoredError sqref="L22 L28 L30 L37 L41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5"/>
  <sheetViews>
    <sheetView view="pageBreakPreview" zoomScale="110" zoomScaleNormal="100" zoomScaleSheetLayoutView="110" workbookViewId="0">
      <selection activeCell="G19" sqref="G19"/>
    </sheetView>
  </sheetViews>
  <sheetFormatPr defaultRowHeight="14.25"/>
  <cols>
    <col min="3" max="12" width="8.44140625" customWidth="1"/>
  </cols>
  <sheetData>
    <row r="1" spans="1:13" ht="18.75">
      <c r="A1" s="685" t="s">
        <v>74</v>
      </c>
      <c r="B1" s="686"/>
      <c r="C1" s="686"/>
      <c r="D1" s="686"/>
      <c r="E1" s="686"/>
      <c r="F1" s="686"/>
      <c r="G1" s="686"/>
      <c r="H1" s="686"/>
      <c r="I1" s="686"/>
      <c r="J1" s="686"/>
      <c r="K1" s="686"/>
      <c r="L1" s="686"/>
      <c r="M1" s="687"/>
    </row>
    <row r="2" spans="1:13" hidden="1">
      <c r="A2" s="688" t="s">
        <v>75</v>
      </c>
      <c r="B2" s="689"/>
      <c r="C2" s="690"/>
      <c r="D2" s="690"/>
      <c r="E2" s="690"/>
      <c r="F2" s="690"/>
      <c r="G2" s="690"/>
      <c r="H2" s="690"/>
      <c r="I2" s="690"/>
      <c r="J2" s="690"/>
      <c r="K2" s="690"/>
      <c r="L2" s="690"/>
      <c r="M2" s="691"/>
    </row>
    <row r="3" spans="1:13" hidden="1">
      <c r="A3" s="688" t="s">
        <v>76</v>
      </c>
      <c r="B3" s="692"/>
      <c r="C3" s="690"/>
      <c r="D3" s="690"/>
      <c r="E3" s="690"/>
      <c r="F3" s="690"/>
      <c r="G3" s="690"/>
      <c r="H3" s="690"/>
      <c r="I3" s="690"/>
      <c r="J3" s="690"/>
      <c r="K3" s="690"/>
      <c r="L3" s="690"/>
      <c r="M3" s="691"/>
    </row>
    <row r="4" spans="1:13" hidden="1">
      <c r="A4" s="688" t="s">
        <v>77</v>
      </c>
      <c r="B4" s="690"/>
      <c r="C4" s="690"/>
      <c r="D4" s="690"/>
      <c r="E4" s="690"/>
      <c r="F4" s="690"/>
      <c r="G4" s="690"/>
      <c r="H4" s="690"/>
      <c r="I4" s="690"/>
      <c r="J4" s="690"/>
      <c r="K4" s="690"/>
      <c r="L4" s="690"/>
      <c r="M4" s="691"/>
    </row>
    <row r="5" spans="1:13" hidden="1">
      <c r="A5" s="688" t="s">
        <v>78</v>
      </c>
      <c r="B5" s="690"/>
      <c r="C5" s="690"/>
      <c r="D5" s="690"/>
      <c r="E5" s="690"/>
      <c r="F5" s="690"/>
      <c r="G5" s="690"/>
      <c r="H5" s="690"/>
      <c r="I5" s="690"/>
      <c r="J5" s="690"/>
      <c r="K5" s="690"/>
      <c r="L5" s="690"/>
      <c r="M5" s="691"/>
    </row>
    <row r="6" spans="1:13" hidden="1">
      <c r="A6" s="693" t="s">
        <v>79</v>
      </c>
      <c r="B6" s="690"/>
      <c r="C6" s="690"/>
      <c r="D6" s="690"/>
      <c r="E6" s="690"/>
      <c r="F6" s="690"/>
      <c r="G6" s="690"/>
      <c r="H6" s="690"/>
      <c r="I6" s="690"/>
      <c r="J6" s="690"/>
      <c r="K6" s="690"/>
      <c r="L6" s="690"/>
      <c r="M6" s="691"/>
    </row>
    <row r="7" spans="1:13" hidden="1">
      <c r="A7" s="694"/>
      <c r="B7" s="695"/>
      <c r="C7" s="695"/>
      <c r="D7" s="695"/>
      <c r="E7" s="695"/>
      <c r="F7" s="695"/>
      <c r="G7" s="695"/>
      <c r="H7" s="695"/>
      <c r="I7" s="695"/>
      <c r="J7" s="695"/>
      <c r="K7" s="695"/>
      <c r="L7" s="695"/>
      <c r="M7" s="696"/>
    </row>
    <row r="8" spans="1:13">
      <c r="A8" s="697" t="s">
        <v>668</v>
      </c>
      <c r="B8" s="698"/>
      <c r="C8" s="699"/>
      <c r="D8" s="695"/>
      <c r="E8" s="695"/>
      <c r="F8" s="695"/>
      <c r="G8" s="695"/>
      <c r="H8" s="695"/>
      <c r="I8" s="695"/>
      <c r="J8" s="695"/>
      <c r="K8" s="695"/>
      <c r="L8" s="695"/>
      <c r="M8" s="696"/>
    </row>
    <row r="9" spans="1:13">
      <c r="A9" s="1262" t="s">
        <v>81</v>
      </c>
      <c r="B9" s="1263"/>
      <c r="C9" s="1268" t="s">
        <v>82</v>
      </c>
      <c r="D9" s="1269"/>
      <c r="E9" s="1269"/>
      <c r="F9" s="1269"/>
      <c r="G9" s="1269"/>
      <c r="H9" s="1269"/>
      <c r="I9" s="1269"/>
      <c r="J9" s="1269"/>
      <c r="K9" s="1269"/>
      <c r="L9" s="1270"/>
      <c r="M9" s="700" t="s">
        <v>83</v>
      </c>
    </row>
    <row r="10" spans="1:13">
      <c r="A10" s="1264"/>
      <c r="B10" s="1265"/>
      <c r="C10" s="1271" t="s">
        <v>84</v>
      </c>
      <c r="D10" s="1272"/>
      <c r="E10" s="1271" t="s">
        <v>85</v>
      </c>
      <c r="F10" s="1272"/>
      <c r="G10" s="1271" t="s">
        <v>86</v>
      </c>
      <c r="H10" s="1272"/>
      <c r="I10" s="1271" t="s">
        <v>87</v>
      </c>
      <c r="J10" s="1272"/>
      <c r="K10" s="1271" t="s">
        <v>88</v>
      </c>
      <c r="L10" s="1272"/>
      <c r="M10" s="701" t="s">
        <v>89</v>
      </c>
    </row>
    <row r="11" spans="1:13">
      <c r="A11" s="1264"/>
      <c r="B11" s="1265"/>
      <c r="C11" s="1273"/>
      <c r="D11" s="1274"/>
      <c r="E11" s="1273" t="s">
        <v>90</v>
      </c>
      <c r="F11" s="1274"/>
      <c r="G11" s="1273" t="s">
        <v>91</v>
      </c>
      <c r="H11" s="1274"/>
      <c r="I11" s="1273" t="s">
        <v>92</v>
      </c>
      <c r="J11" s="1274"/>
      <c r="K11" s="1273" t="s">
        <v>93</v>
      </c>
      <c r="L11" s="1274"/>
      <c r="M11" s="701" t="s">
        <v>94</v>
      </c>
    </row>
    <row r="12" spans="1:13">
      <c r="A12" s="1266"/>
      <c r="B12" s="1267"/>
      <c r="C12" s="684" t="s">
        <v>95</v>
      </c>
      <c r="D12" s="684" t="s">
        <v>96</v>
      </c>
      <c r="E12" s="684" t="s">
        <v>95</v>
      </c>
      <c r="F12" s="684" t="s">
        <v>96</v>
      </c>
      <c r="G12" s="684" t="s">
        <v>95</v>
      </c>
      <c r="H12" s="684" t="s">
        <v>96</v>
      </c>
      <c r="I12" s="684" t="s">
        <v>95</v>
      </c>
      <c r="J12" s="684" t="s">
        <v>96</v>
      </c>
      <c r="K12" s="684" t="s">
        <v>95</v>
      </c>
      <c r="L12" s="684" t="s">
        <v>96</v>
      </c>
      <c r="M12" s="702" t="s">
        <v>97</v>
      </c>
    </row>
    <row r="13" spans="1:13">
      <c r="A13" s="1258" t="s">
        <v>98</v>
      </c>
      <c r="B13" s="1259"/>
      <c r="C13" s="96">
        <v>0.80100000000000005</v>
      </c>
      <c r="D13" s="96">
        <v>0.127</v>
      </c>
      <c r="E13" s="96">
        <v>0.77800000000000002</v>
      </c>
      <c r="F13" s="96">
        <v>0.124</v>
      </c>
      <c r="G13" s="96">
        <v>0.753</v>
      </c>
      <c r="H13" s="96">
        <v>0.12</v>
      </c>
      <c r="I13" s="96">
        <v>0.73</v>
      </c>
      <c r="J13" s="96">
        <v>0.11700000000000001</v>
      </c>
      <c r="K13" s="96">
        <v>0.70499999999999996</v>
      </c>
      <c r="L13" s="96">
        <v>0.112</v>
      </c>
      <c r="M13" s="703">
        <v>3</v>
      </c>
    </row>
    <row r="14" spans="1:13">
      <c r="A14" s="1258" t="s">
        <v>99</v>
      </c>
      <c r="B14" s="1259"/>
      <c r="C14" s="96">
        <v>0.90900000000000003</v>
      </c>
      <c r="D14" s="96">
        <v>0.14499999999999999</v>
      </c>
      <c r="E14" s="96">
        <v>0.88200000000000001</v>
      </c>
      <c r="F14" s="96">
        <v>0.14099999999999999</v>
      </c>
      <c r="G14" s="96">
        <v>0.85399999999999998</v>
      </c>
      <c r="H14" s="96">
        <v>0.13600000000000001</v>
      </c>
      <c r="I14" s="96">
        <v>0.82599999999999996</v>
      </c>
      <c r="J14" s="96">
        <v>0.13200000000000001</v>
      </c>
      <c r="K14" s="96">
        <v>0.79900000000000004</v>
      </c>
      <c r="L14" s="96">
        <v>0.127</v>
      </c>
      <c r="M14" s="703">
        <v>5</v>
      </c>
    </row>
    <row r="15" spans="1:13">
      <c r="A15" s="1258" t="s">
        <v>100</v>
      </c>
      <c r="B15" s="1259"/>
      <c r="C15" s="96">
        <v>1.002</v>
      </c>
      <c r="D15" s="96">
        <v>0.16</v>
      </c>
      <c r="E15" s="96">
        <v>0.97299999999999998</v>
      </c>
      <c r="F15" s="96">
        <v>0.155</v>
      </c>
      <c r="G15" s="96">
        <v>0.94299999999999995</v>
      </c>
      <c r="H15" s="96">
        <v>0.15</v>
      </c>
      <c r="I15" s="96">
        <v>0.91300000000000003</v>
      </c>
      <c r="J15" s="96">
        <v>0.14499999999999999</v>
      </c>
      <c r="K15" s="96">
        <v>0.88200000000000001</v>
      </c>
      <c r="L15" s="96">
        <v>0.14099999999999999</v>
      </c>
      <c r="M15" s="703">
        <v>5</v>
      </c>
    </row>
    <row r="16" spans="1:13">
      <c r="A16" s="1258" t="s">
        <v>101</v>
      </c>
      <c r="B16" s="1259"/>
      <c r="C16" s="96">
        <v>0.72099999999999997</v>
      </c>
      <c r="D16" s="96">
        <v>0.115</v>
      </c>
      <c r="E16" s="96">
        <v>0.7</v>
      </c>
      <c r="F16" s="96">
        <v>0.112</v>
      </c>
      <c r="G16" s="96">
        <v>0.67800000000000005</v>
      </c>
      <c r="H16" s="96">
        <v>0.108</v>
      </c>
      <c r="I16" s="96">
        <v>0.65600000000000003</v>
      </c>
      <c r="J16" s="96">
        <v>0.105</v>
      </c>
      <c r="K16" s="96">
        <v>0.69340000000000002</v>
      </c>
      <c r="L16" s="96">
        <v>0.10100000000000001</v>
      </c>
      <c r="M16" s="703">
        <v>3</v>
      </c>
    </row>
    <row r="17" spans="1:13">
      <c r="A17" s="1258" t="s">
        <v>102</v>
      </c>
      <c r="B17" s="1259"/>
      <c r="C17" s="96">
        <v>0.72099999999999997</v>
      </c>
      <c r="D17" s="96">
        <v>0.115</v>
      </c>
      <c r="E17" s="96">
        <v>0.7</v>
      </c>
      <c r="F17" s="96">
        <v>0.112</v>
      </c>
      <c r="G17" s="96">
        <v>0.67800000000000005</v>
      </c>
      <c r="H17" s="96">
        <v>0.108</v>
      </c>
      <c r="I17" s="96">
        <v>0.65600000000000003</v>
      </c>
      <c r="J17" s="96">
        <v>0.105</v>
      </c>
      <c r="K17" s="96">
        <v>0.63400000000000001</v>
      </c>
      <c r="L17" s="96">
        <v>0.10100000000000001</v>
      </c>
      <c r="M17" s="703">
        <v>3</v>
      </c>
    </row>
    <row r="18" spans="1:13">
      <c r="A18" s="1258" t="s">
        <v>103</v>
      </c>
      <c r="B18" s="1259"/>
      <c r="C18" s="96">
        <v>0.81799999999999995</v>
      </c>
      <c r="D18" s="96">
        <v>0.13100000000000001</v>
      </c>
      <c r="E18" s="96">
        <v>0.79300000000000004</v>
      </c>
      <c r="F18" s="96">
        <v>0.127</v>
      </c>
      <c r="G18" s="96">
        <v>0.76800000000000002</v>
      </c>
      <c r="H18" s="96">
        <v>0.123</v>
      </c>
      <c r="I18" s="96">
        <v>0.74399999999999999</v>
      </c>
      <c r="J18" s="96">
        <v>0.11899999999999999</v>
      </c>
      <c r="K18" s="96">
        <v>0.72</v>
      </c>
      <c r="L18" s="96">
        <v>0.114</v>
      </c>
      <c r="M18" s="703">
        <v>5</v>
      </c>
    </row>
    <row r="19" spans="1:13">
      <c r="A19" s="1260" t="s">
        <v>104</v>
      </c>
      <c r="B19" s="1261"/>
      <c r="C19" s="97">
        <v>0.81799999999999995</v>
      </c>
      <c r="D19" s="97">
        <v>0.13100000000000001</v>
      </c>
      <c r="E19" s="97">
        <v>0.79300000000000004</v>
      </c>
      <c r="F19" s="97">
        <v>0.127</v>
      </c>
      <c r="G19" s="97">
        <v>0.76800000000000002</v>
      </c>
      <c r="H19" s="97">
        <v>0.123</v>
      </c>
      <c r="I19" s="97">
        <v>0.74399999999999999</v>
      </c>
      <c r="J19" s="97">
        <v>0.11899999999999999</v>
      </c>
      <c r="K19" s="97">
        <v>0.72</v>
      </c>
      <c r="L19" s="97">
        <v>0.114</v>
      </c>
      <c r="M19" s="704">
        <v>5</v>
      </c>
    </row>
    <row r="20" spans="1:13">
      <c r="A20" s="1258" t="s">
        <v>105</v>
      </c>
      <c r="B20" s="1259"/>
      <c r="C20" s="96">
        <v>0.69410000000000005</v>
      </c>
      <c r="D20" s="96">
        <v>0.10199999999999999</v>
      </c>
      <c r="E20" s="96">
        <v>0.622</v>
      </c>
      <c r="F20" s="96">
        <v>0.1</v>
      </c>
      <c r="G20" s="96">
        <v>0.60199999999999998</v>
      </c>
      <c r="H20" s="96">
        <v>9.6000000000000002E-2</v>
      </c>
      <c r="I20" s="96">
        <v>0.58299999999999996</v>
      </c>
      <c r="J20" s="96">
        <v>9.2999999999999999E-2</v>
      </c>
      <c r="K20" s="96">
        <v>0.56499999999999995</v>
      </c>
      <c r="L20" s="96">
        <v>0.09</v>
      </c>
      <c r="M20" s="703">
        <v>3</v>
      </c>
    </row>
    <row r="21" spans="1:13">
      <c r="A21" s="1258" t="s">
        <v>106</v>
      </c>
      <c r="B21" s="1259"/>
      <c r="C21" s="96">
        <v>1.002</v>
      </c>
      <c r="D21" s="96">
        <v>0.16</v>
      </c>
      <c r="E21" s="96">
        <v>0.97299999999999998</v>
      </c>
      <c r="F21" s="96">
        <v>0.155</v>
      </c>
      <c r="G21" s="96">
        <v>0.94299999999999995</v>
      </c>
      <c r="H21" s="96">
        <v>0.15</v>
      </c>
      <c r="I21" s="96">
        <v>0.91300000000000003</v>
      </c>
      <c r="J21" s="96">
        <v>0.14499999999999999</v>
      </c>
      <c r="K21" s="96">
        <v>0.88200000000000001</v>
      </c>
      <c r="L21" s="96">
        <v>0.14099999999999999</v>
      </c>
      <c r="M21" s="703">
        <v>4</v>
      </c>
    </row>
    <row r="22" spans="1:13">
      <c r="A22" s="1258" t="s">
        <v>107</v>
      </c>
      <c r="B22" s="1259"/>
      <c r="C22" s="96">
        <v>1.002</v>
      </c>
      <c r="D22" s="96">
        <v>0.16</v>
      </c>
      <c r="E22" s="96">
        <v>0.97299999999999998</v>
      </c>
      <c r="F22" s="96">
        <v>0.155</v>
      </c>
      <c r="G22" s="96">
        <v>0.94299999999999995</v>
      </c>
      <c r="H22" s="96">
        <v>0.15</v>
      </c>
      <c r="I22" s="96">
        <v>0.91300000000000003</v>
      </c>
      <c r="J22" s="96">
        <v>0.14499999999999999</v>
      </c>
      <c r="K22" s="96">
        <v>0.88200000000000001</v>
      </c>
      <c r="L22" s="96">
        <v>0.14099999999999999</v>
      </c>
      <c r="M22" s="703">
        <v>4</v>
      </c>
    </row>
    <row r="23" spans="1:13">
      <c r="A23" s="1258" t="s">
        <v>108</v>
      </c>
      <c r="B23" s="1259"/>
      <c r="C23" s="96">
        <v>0.85499999999999998</v>
      </c>
      <c r="D23" s="96">
        <v>0.13600000000000001</v>
      </c>
      <c r="E23" s="96">
        <v>0.82899999999999996</v>
      </c>
      <c r="F23" s="96">
        <v>0.13200000000000001</v>
      </c>
      <c r="G23" s="96">
        <v>0.80300000000000005</v>
      </c>
      <c r="H23" s="96">
        <v>0.128</v>
      </c>
      <c r="I23" s="96">
        <v>0.77800000000000002</v>
      </c>
      <c r="J23" s="96">
        <v>0.124</v>
      </c>
      <c r="K23" s="96">
        <v>0.752</v>
      </c>
      <c r="L23" s="96">
        <v>0.12</v>
      </c>
      <c r="M23" s="703">
        <v>3</v>
      </c>
    </row>
    <row r="24" spans="1:13">
      <c r="A24" s="1258" t="s">
        <v>109</v>
      </c>
      <c r="B24" s="1259"/>
      <c r="C24" s="96">
        <v>1.111</v>
      </c>
      <c r="D24" s="96">
        <v>0.17699999999999999</v>
      </c>
      <c r="E24" s="96">
        <v>1.0780000000000001</v>
      </c>
      <c r="F24" s="96">
        <v>0.17199999999999999</v>
      </c>
      <c r="G24" s="96">
        <v>1.0449999999999999</v>
      </c>
      <c r="H24" s="96">
        <v>0.16700000000000001</v>
      </c>
      <c r="I24" s="96">
        <v>1.0109999999999999</v>
      </c>
      <c r="J24" s="96">
        <v>0.161</v>
      </c>
      <c r="K24" s="96">
        <v>0.97799999999999998</v>
      </c>
      <c r="L24" s="96">
        <v>0.156</v>
      </c>
      <c r="M24" s="703">
        <v>2</v>
      </c>
    </row>
    <row r="25" spans="1:13">
      <c r="A25" s="1258" t="s">
        <v>110</v>
      </c>
      <c r="B25" s="1259"/>
      <c r="C25" s="96">
        <v>0.874</v>
      </c>
      <c r="D25" s="96">
        <v>0.14000000000000001</v>
      </c>
      <c r="E25" s="96">
        <v>0.84799999999999998</v>
      </c>
      <c r="F25" s="96">
        <v>0.13600000000000001</v>
      </c>
      <c r="G25" s="96">
        <v>0.82199999999999995</v>
      </c>
      <c r="H25" s="96">
        <v>0.13200000000000001</v>
      </c>
      <c r="I25" s="96">
        <v>0.79600000000000004</v>
      </c>
      <c r="J25" s="96">
        <v>0.127</v>
      </c>
      <c r="K25" s="96">
        <v>0.77</v>
      </c>
      <c r="L25" s="96">
        <v>0.123</v>
      </c>
      <c r="M25" s="703">
        <v>2</v>
      </c>
    </row>
    <row r="26" spans="1:13">
      <c r="A26" s="1258" t="s">
        <v>111</v>
      </c>
      <c r="B26" s="1259"/>
      <c r="C26" s="96">
        <v>0.874</v>
      </c>
      <c r="D26" s="96">
        <v>0.14000000000000001</v>
      </c>
      <c r="E26" s="96">
        <v>0.84799999999999998</v>
      </c>
      <c r="F26" s="96">
        <v>0.13600000000000001</v>
      </c>
      <c r="G26" s="96">
        <v>0.82199999999999995</v>
      </c>
      <c r="H26" s="96">
        <v>0.13200000000000001</v>
      </c>
      <c r="I26" s="96">
        <v>0.79600000000000004</v>
      </c>
      <c r="J26" s="96">
        <v>0.127</v>
      </c>
      <c r="K26" s="96">
        <v>0.77</v>
      </c>
      <c r="L26" s="96">
        <v>0.123</v>
      </c>
      <c r="M26" s="703">
        <v>2</v>
      </c>
    </row>
    <row r="27" spans="1:13">
      <c r="A27" s="1258" t="s">
        <v>112</v>
      </c>
      <c r="B27" s="1259"/>
      <c r="C27" s="96">
        <v>0.93799999999999994</v>
      </c>
      <c r="D27" s="96">
        <v>0.15</v>
      </c>
      <c r="E27" s="96">
        <v>0.90900000000000003</v>
      </c>
      <c r="F27" s="96">
        <v>0.14499999999999999</v>
      </c>
      <c r="G27" s="96">
        <v>0.88200000000000001</v>
      </c>
      <c r="H27" s="96">
        <v>0.14099999999999999</v>
      </c>
      <c r="I27" s="96">
        <v>0.85299999999999998</v>
      </c>
      <c r="J27" s="96">
        <v>0.13600000000000001</v>
      </c>
      <c r="K27" s="96">
        <v>0.82499999999999996</v>
      </c>
      <c r="L27" s="96">
        <v>0.13200000000000001</v>
      </c>
      <c r="M27" s="703">
        <v>3</v>
      </c>
    </row>
    <row r="28" spans="1:13">
      <c r="A28" s="1258" t="s">
        <v>113</v>
      </c>
      <c r="B28" s="1259"/>
      <c r="C28" s="96">
        <v>0.874</v>
      </c>
      <c r="D28" s="96">
        <v>0.14000000000000001</v>
      </c>
      <c r="E28" s="96">
        <v>0.84799999999999998</v>
      </c>
      <c r="F28" s="96">
        <v>0.13600000000000001</v>
      </c>
      <c r="G28" s="96">
        <v>0.82199999999999995</v>
      </c>
      <c r="H28" s="96">
        <v>0.13200000000000001</v>
      </c>
      <c r="I28" s="96">
        <v>0.79600000000000004</v>
      </c>
      <c r="J28" s="96">
        <v>0.127</v>
      </c>
      <c r="K28" s="96">
        <v>0.77</v>
      </c>
      <c r="L28" s="96">
        <v>0.123</v>
      </c>
      <c r="M28" s="703">
        <v>2</v>
      </c>
    </row>
    <row r="29" spans="1:13">
      <c r="A29" s="1258" t="s">
        <v>114</v>
      </c>
      <c r="B29" s="1259"/>
      <c r="C29" s="96">
        <v>0.48099999999999998</v>
      </c>
      <c r="D29" s="96">
        <v>7.6999999999999999E-2</v>
      </c>
      <c r="E29" s="96">
        <v>0.46700000000000003</v>
      </c>
      <c r="F29" s="96">
        <v>7.3999999999999996E-2</v>
      </c>
      <c r="G29" s="96">
        <v>0.45300000000000001</v>
      </c>
      <c r="H29" s="96">
        <v>7.2999999999999995E-2</v>
      </c>
      <c r="I29" s="96">
        <v>0.438</v>
      </c>
      <c r="J29" s="96">
        <v>7.0000000000000007E-2</v>
      </c>
      <c r="K29" s="96">
        <v>0.42299999999999999</v>
      </c>
      <c r="L29" s="96">
        <v>6.8000000000000005E-2</v>
      </c>
      <c r="M29" s="703">
        <v>3</v>
      </c>
    </row>
    <row r="30" spans="1:13">
      <c r="A30" s="1258" t="s">
        <v>115</v>
      </c>
      <c r="B30" s="1259"/>
      <c r="C30" s="96">
        <v>0.48099999999999998</v>
      </c>
      <c r="D30" s="96">
        <v>7.6999999999999999E-2</v>
      </c>
      <c r="E30" s="96">
        <v>0.46700000000000003</v>
      </c>
      <c r="F30" s="96">
        <v>7.3999999999999996E-2</v>
      </c>
      <c r="G30" s="96">
        <v>0.45300000000000001</v>
      </c>
      <c r="H30" s="96">
        <v>7.2999999999999995E-2</v>
      </c>
      <c r="I30" s="96">
        <v>0.438</v>
      </c>
      <c r="J30" s="96">
        <v>7.0000000000000007E-2</v>
      </c>
      <c r="K30" s="96">
        <v>0.42299999999999999</v>
      </c>
      <c r="L30" s="96">
        <v>6.8000000000000005E-2</v>
      </c>
      <c r="M30" s="703">
        <v>2</v>
      </c>
    </row>
    <row r="31" spans="1:13">
      <c r="A31" s="1258" t="s">
        <v>116</v>
      </c>
      <c r="B31" s="1259"/>
      <c r="C31" s="96">
        <v>0.57799999999999996</v>
      </c>
      <c r="D31" s="96">
        <v>9.1999999999999998E-2</v>
      </c>
      <c r="E31" s="96">
        <v>0.56000000000000005</v>
      </c>
      <c r="F31" s="96">
        <v>0.09</v>
      </c>
      <c r="G31" s="96">
        <v>0.54200000000000004</v>
      </c>
      <c r="H31" s="96">
        <v>8.6999999999999994E-2</v>
      </c>
      <c r="I31" s="96">
        <v>0.52500000000000002</v>
      </c>
      <c r="J31" s="96">
        <v>8.4000000000000005E-2</v>
      </c>
      <c r="K31" s="96">
        <v>0.50800000000000001</v>
      </c>
      <c r="L31" s="96">
        <v>8.1000000000000003E-2</v>
      </c>
      <c r="M31" s="703">
        <v>3</v>
      </c>
    </row>
    <row r="32" spans="1:13">
      <c r="A32" s="1258" t="s">
        <v>117</v>
      </c>
      <c r="B32" s="1259"/>
      <c r="C32" s="96">
        <v>0.59899999999999998</v>
      </c>
      <c r="D32" s="96">
        <v>9.6000000000000002E-2</v>
      </c>
      <c r="E32" s="96">
        <v>0.58099999999999996</v>
      </c>
      <c r="F32" s="96">
        <v>9.1999999999999998E-2</v>
      </c>
      <c r="G32" s="96">
        <v>0.56299999999999994</v>
      </c>
      <c r="H32" s="96">
        <v>0.09</v>
      </c>
      <c r="I32" s="96">
        <v>0.54500000000000004</v>
      </c>
      <c r="J32" s="96">
        <v>8.6999999999999994E-2</v>
      </c>
      <c r="K32" s="96">
        <v>0.52600000000000002</v>
      </c>
      <c r="L32" s="96">
        <v>8.4000000000000005E-2</v>
      </c>
      <c r="M32" s="703">
        <v>2</v>
      </c>
    </row>
    <row r="33" spans="1:13">
      <c r="A33" s="1258" t="s">
        <v>118</v>
      </c>
      <c r="B33" s="1259"/>
      <c r="C33" s="96">
        <v>0.59899999999999998</v>
      </c>
      <c r="D33" s="96">
        <v>9.6000000000000002E-2</v>
      </c>
      <c r="E33" s="96">
        <v>0.58099999999999996</v>
      </c>
      <c r="F33" s="96">
        <v>9.1999999999999998E-2</v>
      </c>
      <c r="G33" s="96">
        <v>0.56299999999999994</v>
      </c>
      <c r="H33" s="96">
        <v>0.09</v>
      </c>
      <c r="I33" s="96">
        <v>0.54500000000000004</v>
      </c>
      <c r="J33" s="96">
        <v>8.6999999999999994E-2</v>
      </c>
      <c r="K33" s="96">
        <v>0.52600000000000002</v>
      </c>
      <c r="L33" s="96">
        <v>8.4000000000000005E-2</v>
      </c>
      <c r="M33" s="703">
        <v>2</v>
      </c>
    </row>
    <row r="34" spans="1:13">
      <c r="A34" s="1258" t="s">
        <v>119</v>
      </c>
      <c r="B34" s="1259"/>
      <c r="C34" s="96">
        <v>0.62</v>
      </c>
      <c r="D34" s="96">
        <v>9.9000000000000005E-2</v>
      </c>
      <c r="E34" s="96">
        <v>0.60199999999999998</v>
      </c>
      <c r="F34" s="96">
        <v>9.6000000000000002E-2</v>
      </c>
      <c r="G34" s="96">
        <v>0.58299999999999996</v>
      </c>
      <c r="H34" s="96">
        <v>9.2999999999999999E-2</v>
      </c>
      <c r="I34" s="96">
        <v>0.56499999999999995</v>
      </c>
      <c r="J34" s="96">
        <v>0.09</v>
      </c>
      <c r="K34" s="96">
        <v>0.54600000000000004</v>
      </c>
      <c r="L34" s="96">
        <v>8.6999999999999994E-2</v>
      </c>
      <c r="M34" s="703">
        <v>3</v>
      </c>
    </row>
    <row r="35" spans="1:13" ht="15" thickBot="1">
      <c r="A35" s="705" t="s">
        <v>120</v>
      </c>
      <c r="B35" s="706"/>
      <c r="C35" s="706"/>
      <c r="D35" s="706"/>
      <c r="E35" s="706"/>
      <c r="F35" s="706"/>
      <c r="G35" s="706"/>
      <c r="H35" s="706"/>
      <c r="I35" s="706"/>
      <c r="J35" s="706"/>
      <c r="K35" s="706"/>
      <c r="L35" s="706"/>
      <c r="M35" s="707" t="s">
        <v>121</v>
      </c>
    </row>
  </sheetData>
  <mergeCells count="33">
    <mergeCell ref="A17:B17"/>
    <mergeCell ref="A9:B12"/>
    <mergeCell ref="C9:L9"/>
    <mergeCell ref="C10:D11"/>
    <mergeCell ref="E10:F10"/>
    <mergeCell ref="G10:H10"/>
    <mergeCell ref="I10:J10"/>
    <mergeCell ref="K10:L10"/>
    <mergeCell ref="E11:F11"/>
    <mergeCell ref="G11:H11"/>
    <mergeCell ref="I11:J11"/>
    <mergeCell ref="K11:L11"/>
    <mergeCell ref="A13:B13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0:B30"/>
    <mergeCell ref="A31:B31"/>
    <mergeCell ref="A32:B32"/>
    <mergeCell ref="A33:B33"/>
    <mergeCell ref="A34:B34"/>
  </mergeCells>
  <phoneticPr fontId="32" type="noConversion"/>
  <pageMargins left="0.7" right="0.7" top="0.75" bottom="0.75" header="0.3" footer="0.3"/>
  <pageSetup paperSize="9" scale="6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C41"/>
  <sheetViews>
    <sheetView view="pageBreakPreview" zoomScale="110" zoomScaleSheetLayoutView="110" workbookViewId="0">
      <selection activeCell="A6" sqref="A6"/>
    </sheetView>
  </sheetViews>
  <sheetFormatPr defaultRowHeight="14.25"/>
  <cols>
    <col min="1" max="3" width="20.44140625" customWidth="1"/>
    <col min="4" max="4" width="8.88671875" customWidth="1"/>
  </cols>
  <sheetData>
    <row r="1" spans="1:3">
      <c r="A1" s="160"/>
      <c r="B1" s="160"/>
      <c r="C1" s="160"/>
    </row>
    <row r="2" spans="1:3" ht="18.75">
      <c r="A2" s="1275" t="s">
        <v>502</v>
      </c>
      <c r="B2" s="1275"/>
      <c r="C2" s="1275"/>
    </row>
    <row r="3" spans="1:3">
      <c r="A3" s="160"/>
      <c r="B3" s="160"/>
      <c r="C3" s="160"/>
    </row>
    <row r="4" spans="1:3">
      <c r="A4" s="631" t="s">
        <v>702</v>
      </c>
      <c r="B4" s="631"/>
      <c r="C4" s="631"/>
    </row>
    <row r="5" spans="1:3">
      <c r="A5" s="631" t="s">
        <v>711</v>
      </c>
      <c r="B5" s="631"/>
      <c r="C5" s="631"/>
    </row>
    <row r="6" spans="1:3">
      <c r="A6" s="631" t="s">
        <v>657</v>
      </c>
      <c r="B6" s="631"/>
      <c r="C6" s="631"/>
    </row>
    <row r="7" spans="1:3">
      <c r="A7" s="631" t="s">
        <v>650</v>
      </c>
      <c r="B7" s="631"/>
      <c r="C7" s="631"/>
    </row>
    <row r="8" spans="1:3">
      <c r="A8" s="622" t="s">
        <v>703</v>
      </c>
      <c r="B8" s="622"/>
      <c r="C8" s="622"/>
    </row>
    <row r="9" spans="1:3">
      <c r="A9" s="631" t="s">
        <v>701</v>
      </c>
      <c r="B9" s="631"/>
      <c r="C9" s="631"/>
    </row>
    <row r="10" spans="1:3">
      <c r="A10" s="622"/>
      <c r="B10" s="622"/>
      <c r="C10" s="641" t="s">
        <v>637</v>
      </c>
    </row>
    <row r="11" spans="1:3" ht="20.25" customHeight="1">
      <c r="A11" s="632" t="s">
        <v>638</v>
      </c>
      <c r="B11" s="633" t="s">
        <v>503</v>
      </c>
      <c r="C11" s="633" t="s">
        <v>504</v>
      </c>
    </row>
    <row r="12" spans="1:3" ht="20.25" customHeight="1">
      <c r="A12" s="634" t="s">
        <v>648</v>
      </c>
      <c r="B12" s="635">
        <v>1919.42</v>
      </c>
      <c r="C12" s="636">
        <v>1906.98</v>
      </c>
    </row>
    <row r="13" spans="1:3" ht="20.25" customHeight="1">
      <c r="A13" s="637"/>
      <c r="B13" s="638"/>
      <c r="C13" s="638"/>
    </row>
    <row r="14" spans="1:3" ht="20.25" customHeight="1">
      <c r="A14" s="637"/>
      <c r="B14" s="638"/>
      <c r="C14" s="638"/>
    </row>
    <row r="15" spans="1:3" ht="20.25" customHeight="1">
      <c r="A15" s="637"/>
      <c r="B15" s="638"/>
      <c r="C15" s="638"/>
    </row>
    <row r="16" spans="1:3" ht="20.25" customHeight="1">
      <c r="A16" s="637"/>
      <c r="B16" s="638"/>
      <c r="C16" s="638"/>
    </row>
    <row r="17" spans="1:3" ht="20.25" customHeight="1">
      <c r="A17" s="637"/>
      <c r="B17" s="638"/>
      <c r="C17" s="638"/>
    </row>
    <row r="18" spans="1:3" ht="20.25" customHeight="1">
      <c r="A18" s="637"/>
      <c r="B18" s="638"/>
      <c r="C18" s="638"/>
    </row>
    <row r="19" spans="1:3" ht="20.25" customHeight="1">
      <c r="A19" s="639"/>
      <c r="B19" s="638"/>
      <c r="C19" s="638"/>
    </row>
    <row r="20" spans="1:3" ht="20.25" customHeight="1">
      <c r="A20" s="637"/>
      <c r="B20" s="638"/>
      <c r="C20" s="638"/>
    </row>
    <row r="21" spans="1:3" ht="20.25" customHeight="1">
      <c r="A21" s="637"/>
      <c r="B21" s="638"/>
      <c r="C21" s="638"/>
    </row>
    <row r="22" spans="1:3" ht="20.25" customHeight="1">
      <c r="A22" s="637"/>
      <c r="B22" s="638"/>
      <c r="C22" s="638"/>
    </row>
    <row r="23" spans="1:3" ht="20.25" customHeight="1">
      <c r="A23" s="637"/>
      <c r="B23" s="638"/>
      <c r="C23" s="638"/>
    </row>
    <row r="24" spans="1:3" ht="20.25" customHeight="1">
      <c r="A24" s="637"/>
      <c r="B24" s="638"/>
      <c r="C24" s="638"/>
    </row>
    <row r="25" spans="1:3" ht="20.25" customHeight="1">
      <c r="A25" s="637"/>
      <c r="B25" s="638"/>
      <c r="C25" s="638"/>
    </row>
    <row r="26" spans="1:3" ht="20.25" customHeight="1">
      <c r="A26" s="637"/>
      <c r="B26" s="638"/>
      <c r="C26" s="638"/>
    </row>
    <row r="27" spans="1:3" ht="20.25" customHeight="1">
      <c r="A27" s="637"/>
      <c r="B27" s="638"/>
      <c r="C27" s="638"/>
    </row>
    <row r="28" spans="1:3" ht="20.25" customHeight="1">
      <c r="A28" s="637"/>
      <c r="B28" s="638"/>
      <c r="C28" s="638"/>
    </row>
    <row r="29" spans="1:3" ht="11.25" customHeight="1" thickBot="1">
      <c r="A29" s="160"/>
      <c r="B29" s="160"/>
      <c r="C29" s="160"/>
    </row>
    <row r="30" spans="1:3" ht="21.75" customHeight="1" thickBot="1">
      <c r="A30" s="640" t="s">
        <v>505</v>
      </c>
      <c r="B30" s="623">
        <f>ROUND(B12/1.1,2)</f>
        <v>1744.93</v>
      </c>
      <c r="C30" s="624">
        <f>ROUND(C12/1.1,2)</f>
        <v>1733.62</v>
      </c>
    </row>
    <row r="31" spans="1:3">
      <c r="A31" s="160"/>
      <c r="B31" s="160"/>
      <c r="C31" s="160"/>
    </row>
    <row r="32" spans="1:3">
      <c r="A32" s="160"/>
      <c r="B32" s="160"/>
      <c r="C32" s="160"/>
    </row>
    <row r="33" spans="1:3">
      <c r="A33" s="160"/>
      <c r="B33" s="160"/>
      <c r="C33" s="160"/>
    </row>
    <row r="34" spans="1:3">
      <c r="A34" s="160"/>
      <c r="B34" s="160"/>
      <c r="C34" s="160"/>
    </row>
    <row r="35" spans="1:3">
      <c r="A35" s="160"/>
      <c r="B35" s="160"/>
      <c r="C35" s="160"/>
    </row>
    <row r="36" spans="1:3">
      <c r="A36" s="160"/>
      <c r="B36" s="160"/>
      <c r="C36" s="160"/>
    </row>
    <row r="37" spans="1:3">
      <c r="A37" s="160"/>
      <c r="B37" s="160"/>
      <c r="C37" s="160"/>
    </row>
    <row r="38" spans="1:3">
      <c r="A38" s="160"/>
      <c r="B38" s="160"/>
      <c r="C38" s="160"/>
    </row>
    <row r="39" spans="1:3">
      <c r="A39" s="160"/>
      <c r="B39" s="160"/>
      <c r="C39" s="160"/>
    </row>
    <row r="40" spans="1:3">
      <c r="A40" s="160"/>
      <c r="B40" s="160"/>
      <c r="C40" s="160"/>
    </row>
    <row r="41" spans="1:3">
      <c r="A41" s="160"/>
      <c r="B41" s="160"/>
      <c r="C41" s="160"/>
    </row>
  </sheetData>
  <mergeCells count="1">
    <mergeCell ref="A2:C2"/>
  </mergeCells>
  <phoneticPr fontId="3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A56"/>
  <sheetViews>
    <sheetView view="pageBreakPreview" topLeftCell="A4" zoomScale="80" zoomScaleSheetLayoutView="80" workbookViewId="0">
      <selection activeCell="O34" sqref="O34"/>
    </sheetView>
  </sheetViews>
  <sheetFormatPr defaultRowHeight="14.25"/>
  <cols>
    <col min="1" max="9" width="8.88671875" style="273"/>
    <col min="10" max="10" width="4" style="273" customWidth="1"/>
    <col min="11" max="16384" width="8.88671875" style="273"/>
  </cols>
  <sheetData>
    <row r="56" ht="25.5" customHeight="1"/>
  </sheetData>
  <phoneticPr fontId="32" type="noConversion"/>
  <pageMargins left="0.7" right="0.7" top="0.75" bottom="0.75" header="0.3" footer="0.3"/>
  <pageSetup paperSize="9" scale="77" orientation="portrait" r:id="rId1"/>
  <rowBreaks count="1" manualBreakCount="1">
    <brk id="56" max="9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56"/>
  <sheetViews>
    <sheetView view="pageBreakPreview" topLeftCell="A34" zoomScale="120" zoomScaleSheetLayoutView="120" workbookViewId="0">
      <selection activeCell="H17" sqref="H17"/>
    </sheetView>
  </sheetViews>
  <sheetFormatPr defaultRowHeight="14.25"/>
  <cols>
    <col min="1" max="5" width="9" style="273" customWidth="1"/>
    <col min="6" max="9" width="8.88671875" style="273"/>
    <col min="10" max="10" width="4" style="273" customWidth="1"/>
    <col min="11" max="16384" width="8.88671875" style="273"/>
  </cols>
  <sheetData>
    <row r="56" ht="25.5" customHeight="1"/>
  </sheetData>
  <phoneticPr fontId="32" type="noConversion"/>
  <printOptions horizontalCentered="1"/>
  <pageMargins left="0" right="0" top="0.98425196850393704" bottom="0" header="0" footer="0"/>
  <pageSetup paperSize="9" scale="140" orientation="portrait" r:id="rId1"/>
  <rowBreaks count="1" manualBreakCount="1">
    <brk id="36" max="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A1:J116"/>
  <sheetViews>
    <sheetView view="pageBreakPreview" topLeftCell="A43" zoomScale="70" zoomScaleSheetLayoutView="70" workbookViewId="0">
      <selection activeCell="R60" sqref="R60"/>
    </sheetView>
  </sheetViews>
  <sheetFormatPr defaultRowHeight="14.25"/>
  <cols>
    <col min="1" max="9" width="8.88671875" style="457"/>
    <col min="10" max="10" width="4.44140625" style="457" customWidth="1"/>
    <col min="11" max="16384" width="8.88671875" style="457"/>
  </cols>
  <sheetData>
    <row r="1" spans="1:10">
      <c r="A1" s="710"/>
      <c r="B1" s="711"/>
      <c r="C1" s="711"/>
      <c r="D1" s="711"/>
      <c r="E1" s="711"/>
      <c r="F1" s="711"/>
      <c r="G1" s="711"/>
      <c r="H1" s="711"/>
      <c r="I1" s="711"/>
      <c r="J1" s="712"/>
    </row>
    <row r="2" spans="1:10">
      <c r="A2" s="713"/>
      <c r="B2" s="714"/>
      <c r="C2" s="714"/>
      <c r="D2" s="714"/>
      <c r="E2" s="714"/>
      <c r="F2" s="714"/>
      <c r="G2" s="714"/>
      <c r="H2" s="714"/>
      <c r="I2" s="714"/>
      <c r="J2" s="715"/>
    </row>
    <row r="3" spans="1:10">
      <c r="A3" s="713"/>
      <c r="B3" s="714"/>
      <c r="C3" s="714"/>
      <c r="D3" s="714"/>
      <c r="E3" s="714"/>
      <c r="F3" s="714"/>
      <c r="G3" s="714"/>
      <c r="H3" s="714"/>
      <c r="I3" s="714"/>
      <c r="J3" s="715"/>
    </row>
    <row r="4" spans="1:10">
      <c r="A4" s="713"/>
      <c r="B4" s="714"/>
      <c r="C4" s="714"/>
      <c r="D4" s="714"/>
      <c r="E4" s="714"/>
      <c r="F4" s="714"/>
      <c r="G4" s="714"/>
      <c r="H4" s="714"/>
      <c r="I4" s="714"/>
      <c r="J4" s="715"/>
    </row>
    <row r="5" spans="1:10">
      <c r="A5" s="713"/>
      <c r="B5" s="714"/>
      <c r="C5" s="714"/>
      <c r="D5" s="714"/>
      <c r="E5" s="714"/>
      <c r="F5" s="714"/>
      <c r="G5" s="714"/>
      <c r="H5" s="714"/>
      <c r="I5" s="714"/>
      <c r="J5" s="715"/>
    </row>
    <row r="6" spans="1:10">
      <c r="A6" s="713"/>
      <c r="B6" s="714"/>
      <c r="C6" s="714"/>
      <c r="D6" s="714"/>
      <c r="E6" s="714"/>
      <c r="F6" s="714"/>
      <c r="G6" s="714"/>
      <c r="H6" s="714"/>
      <c r="I6" s="714"/>
      <c r="J6" s="715"/>
    </row>
    <row r="7" spans="1:10">
      <c r="A7" s="713"/>
      <c r="B7" s="714"/>
      <c r="C7" s="714"/>
      <c r="D7" s="714"/>
      <c r="E7" s="714"/>
      <c r="F7" s="714"/>
      <c r="G7" s="714"/>
      <c r="H7" s="714"/>
      <c r="I7" s="714"/>
      <c r="J7" s="715"/>
    </row>
    <row r="8" spans="1:10">
      <c r="A8" s="713"/>
      <c r="B8" s="714"/>
      <c r="C8" s="714"/>
      <c r="D8" s="714"/>
      <c r="E8" s="714"/>
      <c r="F8" s="714"/>
      <c r="G8" s="714"/>
      <c r="H8" s="714"/>
      <c r="I8" s="714"/>
      <c r="J8" s="715"/>
    </row>
    <row r="9" spans="1:10">
      <c r="A9" s="713"/>
      <c r="B9" s="714"/>
      <c r="C9" s="714"/>
      <c r="D9" s="714"/>
      <c r="E9" s="714"/>
      <c r="F9" s="714"/>
      <c r="G9" s="714"/>
      <c r="H9" s="714"/>
      <c r="I9" s="714"/>
      <c r="J9" s="715"/>
    </row>
    <row r="10" spans="1:10">
      <c r="A10" s="713"/>
      <c r="B10" s="714"/>
      <c r="C10" s="714"/>
      <c r="D10" s="714"/>
      <c r="E10" s="714"/>
      <c r="F10" s="714"/>
      <c r="G10" s="714"/>
      <c r="H10" s="714"/>
      <c r="I10" s="714"/>
      <c r="J10" s="715"/>
    </row>
    <row r="11" spans="1:10">
      <c r="A11" s="713"/>
      <c r="B11" s="714"/>
      <c r="C11" s="714"/>
      <c r="D11" s="714"/>
      <c r="E11" s="714"/>
      <c r="F11" s="714"/>
      <c r="G11" s="714"/>
      <c r="H11" s="714"/>
      <c r="I11" s="714"/>
      <c r="J11" s="715"/>
    </row>
    <row r="12" spans="1:10">
      <c r="A12" s="713"/>
      <c r="B12" s="714"/>
      <c r="C12" s="714"/>
      <c r="D12" s="714"/>
      <c r="E12" s="714"/>
      <c r="F12" s="714"/>
      <c r="G12" s="714"/>
      <c r="H12" s="714"/>
      <c r="I12" s="714"/>
      <c r="J12" s="715"/>
    </row>
    <row r="13" spans="1:10">
      <c r="A13" s="713"/>
      <c r="B13" s="714"/>
      <c r="C13" s="714"/>
      <c r="D13" s="714"/>
      <c r="E13" s="714"/>
      <c r="F13" s="714"/>
      <c r="G13" s="714"/>
      <c r="H13" s="714"/>
      <c r="I13" s="714"/>
      <c r="J13" s="715"/>
    </row>
    <row r="14" spans="1:10">
      <c r="A14" s="713"/>
      <c r="B14" s="714"/>
      <c r="C14" s="714"/>
      <c r="D14" s="714"/>
      <c r="E14" s="714"/>
      <c r="F14" s="714"/>
      <c r="G14" s="714"/>
      <c r="H14" s="714"/>
      <c r="I14" s="714"/>
      <c r="J14" s="715"/>
    </row>
    <row r="15" spans="1:10">
      <c r="A15" s="713"/>
      <c r="B15" s="714"/>
      <c r="C15" s="714"/>
      <c r="D15" s="714"/>
      <c r="E15" s="714"/>
      <c r="F15" s="714"/>
      <c r="G15" s="714"/>
      <c r="H15" s="714"/>
      <c r="I15" s="714"/>
      <c r="J15" s="715"/>
    </row>
    <row r="16" spans="1:10">
      <c r="A16" s="713"/>
      <c r="B16" s="714"/>
      <c r="C16" s="714"/>
      <c r="D16" s="714"/>
      <c r="E16" s="714"/>
      <c r="F16" s="714"/>
      <c r="G16" s="714"/>
      <c r="H16" s="714"/>
      <c r="I16" s="714"/>
      <c r="J16" s="715"/>
    </row>
    <row r="17" spans="1:10">
      <c r="A17" s="713"/>
      <c r="B17" s="714"/>
      <c r="C17" s="714"/>
      <c r="D17" s="714"/>
      <c r="E17" s="714"/>
      <c r="F17" s="714"/>
      <c r="G17" s="714"/>
      <c r="H17" s="714"/>
      <c r="I17" s="714"/>
      <c r="J17" s="715"/>
    </row>
    <row r="18" spans="1:10">
      <c r="A18" s="713"/>
      <c r="B18" s="714"/>
      <c r="C18" s="714"/>
      <c r="D18" s="714"/>
      <c r="E18" s="714"/>
      <c r="F18" s="714"/>
      <c r="G18" s="714"/>
      <c r="H18" s="714"/>
      <c r="I18" s="714"/>
      <c r="J18" s="715"/>
    </row>
    <row r="19" spans="1:10">
      <c r="A19" s="713"/>
      <c r="B19" s="714"/>
      <c r="C19" s="714"/>
      <c r="D19" s="714"/>
      <c r="E19" s="714"/>
      <c r="F19" s="714"/>
      <c r="G19" s="714"/>
      <c r="H19" s="714"/>
      <c r="I19" s="714"/>
      <c r="J19" s="715"/>
    </row>
    <row r="20" spans="1:10">
      <c r="A20" s="713"/>
      <c r="B20" s="714"/>
      <c r="C20" s="714"/>
      <c r="D20" s="714"/>
      <c r="E20" s="714"/>
      <c r="F20" s="714"/>
      <c r="G20" s="714"/>
      <c r="H20" s="714"/>
      <c r="I20" s="714"/>
      <c r="J20" s="715"/>
    </row>
    <row r="21" spans="1:10">
      <c r="A21" s="713"/>
      <c r="B21" s="714"/>
      <c r="C21" s="714"/>
      <c r="D21" s="714"/>
      <c r="E21" s="714"/>
      <c r="F21" s="714"/>
      <c r="G21" s="714"/>
      <c r="H21" s="714"/>
      <c r="I21" s="714"/>
      <c r="J21" s="715"/>
    </row>
    <row r="22" spans="1:10">
      <c r="A22" s="713"/>
      <c r="B22" s="714"/>
      <c r="C22" s="714"/>
      <c r="D22" s="714"/>
      <c r="E22" s="714"/>
      <c r="F22" s="714"/>
      <c r="G22" s="714"/>
      <c r="H22" s="714"/>
      <c r="I22" s="714"/>
      <c r="J22" s="715"/>
    </row>
    <row r="23" spans="1:10">
      <c r="A23" s="713"/>
      <c r="B23" s="714"/>
      <c r="C23" s="714"/>
      <c r="D23" s="714"/>
      <c r="E23" s="714"/>
      <c r="F23" s="714"/>
      <c r="G23" s="714"/>
      <c r="H23" s="714"/>
      <c r="I23" s="714"/>
      <c r="J23" s="715"/>
    </row>
    <row r="24" spans="1:10">
      <c r="A24" s="713"/>
      <c r="B24" s="714"/>
      <c r="C24" s="714"/>
      <c r="D24" s="714"/>
      <c r="E24" s="714"/>
      <c r="F24" s="714"/>
      <c r="G24" s="714"/>
      <c r="H24" s="714"/>
      <c r="I24" s="714"/>
      <c r="J24" s="715"/>
    </row>
    <row r="25" spans="1:10">
      <c r="A25" s="713"/>
      <c r="B25" s="714"/>
      <c r="C25" s="714"/>
      <c r="D25" s="714"/>
      <c r="E25" s="714"/>
      <c r="F25" s="714"/>
      <c r="G25" s="714"/>
      <c r="H25" s="714"/>
      <c r="I25" s="714"/>
      <c r="J25" s="715"/>
    </row>
    <row r="26" spans="1:10">
      <c r="A26" s="713"/>
      <c r="B26" s="714"/>
      <c r="C26" s="714"/>
      <c r="D26" s="714"/>
      <c r="E26" s="714"/>
      <c r="F26" s="714"/>
      <c r="G26" s="714"/>
      <c r="H26" s="714"/>
      <c r="I26" s="714"/>
      <c r="J26" s="715"/>
    </row>
    <row r="27" spans="1:10">
      <c r="A27" s="713"/>
      <c r="B27" s="714"/>
      <c r="C27" s="714"/>
      <c r="D27" s="714"/>
      <c r="E27" s="714"/>
      <c r="F27" s="714"/>
      <c r="G27" s="714"/>
      <c r="H27" s="714"/>
      <c r="I27" s="714"/>
      <c r="J27" s="715"/>
    </row>
    <row r="28" spans="1:10">
      <c r="A28" s="713"/>
      <c r="B28" s="714"/>
      <c r="C28" s="714"/>
      <c r="D28" s="714"/>
      <c r="E28" s="714"/>
      <c r="F28" s="714"/>
      <c r="G28" s="714"/>
      <c r="H28" s="714"/>
      <c r="I28" s="714"/>
      <c r="J28" s="715"/>
    </row>
    <row r="29" spans="1:10">
      <c r="A29" s="713"/>
      <c r="B29" s="714"/>
      <c r="C29" s="714"/>
      <c r="D29" s="714"/>
      <c r="E29" s="714"/>
      <c r="F29" s="714"/>
      <c r="G29" s="714"/>
      <c r="H29" s="714"/>
      <c r="I29" s="714"/>
      <c r="J29" s="715"/>
    </row>
    <row r="30" spans="1:10">
      <c r="A30" s="713"/>
      <c r="B30" s="714"/>
      <c r="C30" s="714"/>
      <c r="D30" s="714"/>
      <c r="E30" s="714"/>
      <c r="F30" s="714"/>
      <c r="G30" s="714"/>
      <c r="H30" s="714"/>
      <c r="I30" s="714"/>
      <c r="J30" s="715"/>
    </row>
    <row r="31" spans="1:10">
      <c r="A31" s="713"/>
      <c r="B31" s="714"/>
      <c r="C31" s="714"/>
      <c r="D31" s="714"/>
      <c r="E31" s="714"/>
      <c r="F31" s="714"/>
      <c r="G31" s="714"/>
      <c r="H31" s="714"/>
      <c r="I31" s="714"/>
      <c r="J31" s="715"/>
    </row>
    <row r="32" spans="1:10">
      <c r="A32" s="713"/>
      <c r="B32" s="714"/>
      <c r="C32" s="714"/>
      <c r="D32" s="714"/>
      <c r="E32" s="714"/>
      <c r="F32" s="714"/>
      <c r="G32" s="714"/>
      <c r="H32" s="714"/>
      <c r="I32" s="714"/>
      <c r="J32" s="715"/>
    </row>
    <row r="33" spans="1:10">
      <c r="A33" s="713"/>
      <c r="B33" s="714"/>
      <c r="C33" s="714"/>
      <c r="D33" s="714"/>
      <c r="E33" s="714"/>
      <c r="F33" s="714"/>
      <c r="G33" s="714"/>
      <c r="H33" s="714"/>
      <c r="I33" s="714"/>
      <c r="J33" s="715"/>
    </row>
    <row r="34" spans="1:10">
      <c r="A34" s="713"/>
      <c r="B34" s="714"/>
      <c r="C34" s="714"/>
      <c r="D34" s="714"/>
      <c r="E34" s="714"/>
      <c r="F34" s="714"/>
      <c r="G34" s="714"/>
      <c r="H34" s="714"/>
      <c r="I34" s="714"/>
      <c r="J34" s="715"/>
    </row>
    <row r="35" spans="1:10">
      <c r="A35" s="713"/>
      <c r="B35" s="714"/>
      <c r="C35" s="714"/>
      <c r="D35" s="714"/>
      <c r="E35" s="714"/>
      <c r="F35" s="714"/>
      <c r="G35" s="714"/>
      <c r="H35" s="714"/>
      <c r="I35" s="714"/>
      <c r="J35" s="715"/>
    </row>
    <row r="36" spans="1:10">
      <c r="A36" s="713"/>
      <c r="B36" s="714"/>
      <c r="C36" s="714"/>
      <c r="D36" s="714"/>
      <c r="E36" s="714"/>
      <c r="F36" s="714"/>
      <c r="G36" s="714"/>
      <c r="H36" s="714"/>
      <c r="I36" s="714"/>
      <c r="J36" s="715"/>
    </row>
    <row r="37" spans="1:10">
      <c r="A37" s="713"/>
      <c r="B37" s="714"/>
      <c r="C37" s="714"/>
      <c r="D37" s="714"/>
      <c r="E37" s="714"/>
      <c r="F37" s="714"/>
      <c r="G37" s="714"/>
      <c r="H37" s="714"/>
      <c r="I37" s="714"/>
      <c r="J37" s="715"/>
    </row>
    <row r="38" spans="1:10">
      <c r="A38" s="713"/>
      <c r="B38" s="714"/>
      <c r="C38" s="714"/>
      <c r="D38" s="714"/>
      <c r="E38" s="714"/>
      <c r="F38" s="714"/>
      <c r="G38" s="714"/>
      <c r="H38" s="714"/>
      <c r="I38" s="714"/>
      <c r="J38" s="715"/>
    </row>
    <row r="39" spans="1:10">
      <c r="A39" s="713"/>
      <c r="B39" s="714"/>
      <c r="C39" s="714"/>
      <c r="D39" s="714"/>
      <c r="E39" s="714"/>
      <c r="F39" s="714"/>
      <c r="G39" s="714"/>
      <c r="H39" s="714"/>
      <c r="I39" s="714"/>
      <c r="J39" s="715"/>
    </row>
    <row r="40" spans="1:10">
      <c r="A40" s="713"/>
      <c r="B40" s="714"/>
      <c r="C40" s="714"/>
      <c r="D40" s="714"/>
      <c r="E40" s="714"/>
      <c r="F40" s="714"/>
      <c r="G40" s="714"/>
      <c r="H40" s="714"/>
      <c r="I40" s="714"/>
      <c r="J40" s="715"/>
    </row>
    <row r="41" spans="1:10">
      <c r="A41" s="713"/>
      <c r="B41" s="714"/>
      <c r="C41" s="714"/>
      <c r="D41" s="714"/>
      <c r="E41" s="714"/>
      <c r="F41" s="714"/>
      <c r="G41" s="714"/>
      <c r="H41" s="714"/>
      <c r="I41" s="714"/>
      <c r="J41" s="715"/>
    </row>
    <row r="42" spans="1:10">
      <c r="A42" s="713"/>
      <c r="B42" s="714"/>
      <c r="C42" s="714"/>
      <c r="D42" s="714"/>
      <c r="E42" s="714"/>
      <c r="F42" s="714"/>
      <c r="G42" s="714"/>
      <c r="H42" s="714"/>
      <c r="I42" s="714"/>
      <c r="J42" s="715"/>
    </row>
    <row r="43" spans="1:10">
      <c r="A43" s="713"/>
      <c r="B43" s="714"/>
      <c r="C43" s="714"/>
      <c r="D43" s="714"/>
      <c r="E43" s="714"/>
      <c r="F43" s="714"/>
      <c r="G43" s="714"/>
      <c r="H43" s="714"/>
      <c r="I43" s="714"/>
      <c r="J43" s="715"/>
    </row>
    <row r="44" spans="1:10">
      <c r="A44" s="713"/>
      <c r="B44" s="714"/>
      <c r="C44" s="714"/>
      <c r="D44" s="714"/>
      <c r="E44" s="714"/>
      <c r="F44" s="714"/>
      <c r="G44" s="714"/>
      <c r="H44" s="714"/>
      <c r="I44" s="714"/>
      <c r="J44" s="715"/>
    </row>
    <row r="45" spans="1:10">
      <c r="A45" s="713"/>
      <c r="B45" s="714"/>
      <c r="C45" s="714"/>
      <c r="D45" s="714"/>
      <c r="E45" s="714"/>
      <c r="F45" s="714"/>
      <c r="G45" s="714"/>
      <c r="H45" s="714"/>
      <c r="I45" s="714"/>
      <c r="J45" s="715"/>
    </row>
    <row r="46" spans="1:10">
      <c r="A46" s="713"/>
      <c r="B46" s="714"/>
      <c r="C46" s="714"/>
      <c r="D46" s="714"/>
      <c r="E46" s="714"/>
      <c r="F46" s="714"/>
      <c r="G46" s="714"/>
      <c r="H46" s="714"/>
      <c r="I46" s="714"/>
      <c r="J46" s="715"/>
    </row>
    <row r="47" spans="1:10">
      <c r="A47" s="713"/>
      <c r="B47" s="714"/>
      <c r="C47" s="714"/>
      <c r="D47" s="714"/>
      <c r="E47" s="714"/>
      <c r="F47" s="714"/>
      <c r="G47" s="714"/>
      <c r="H47" s="714"/>
      <c r="I47" s="714"/>
      <c r="J47" s="715"/>
    </row>
    <row r="48" spans="1:10">
      <c r="A48" s="713"/>
      <c r="B48" s="714"/>
      <c r="C48" s="714"/>
      <c r="D48" s="714"/>
      <c r="E48" s="714"/>
      <c r="F48" s="714"/>
      <c r="G48" s="714"/>
      <c r="H48" s="714"/>
      <c r="I48" s="714"/>
      <c r="J48" s="715"/>
    </row>
    <row r="49" spans="1:10">
      <c r="A49" s="713"/>
      <c r="B49" s="714"/>
      <c r="C49" s="714"/>
      <c r="D49" s="714"/>
      <c r="E49" s="714"/>
      <c r="F49" s="714"/>
      <c r="G49" s="714"/>
      <c r="H49" s="714"/>
      <c r="I49" s="714"/>
      <c r="J49" s="715"/>
    </row>
    <row r="50" spans="1:10">
      <c r="A50" s="713"/>
      <c r="B50" s="714"/>
      <c r="C50" s="714"/>
      <c r="D50" s="714"/>
      <c r="E50" s="714"/>
      <c r="F50" s="714"/>
      <c r="G50" s="714"/>
      <c r="H50" s="714"/>
      <c r="I50" s="714"/>
      <c r="J50" s="715"/>
    </row>
    <row r="51" spans="1:10">
      <c r="A51" s="713"/>
      <c r="B51" s="714"/>
      <c r="C51" s="714"/>
      <c r="D51" s="714"/>
      <c r="E51" s="714"/>
      <c r="F51" s="714"/>
      <c r="G51" s="714"/>
      <c r="H51" s="714"/>
      <c r="I51" s="714"/>
      <c r="J51" s="715"/>
    </row>
    <row r="52" spans="1:10">
      <c r="A52" s="713"/>
      <c r="B52" s="714"/>
      <c r="C52" s="714"/>
      <c r="D52" s="714"/>
      <c r="E52" s="714"/>
      <c r="F52" s="714"/>
      <c r="G52" s="714"/>
      <c r="H52" s="714"/>
      <c r="I52" s="714"/>
      <c r="J52" s="715"/>
    </row>
    <row r="53" spans="1:10">
      <c r="A53" s="713"/>
      <c r="B53" s="714"/>
      <c r="C53" s="714"/>
      <c r="D53" s="714"/>
      <c r="E53" s="714"/>
      <c r="F53" s="714"/>
      <c r="G53" s="714"/>
      <c r="H53" s="714"/>
      <c r="I53" s="714"/>
      <c r="J53" s="715"/>
    </row>
    <row r="54" spans="1:10">
      <c r="A54" s="713"/>
      <c r="B54" s="714"/>
      <c r="C54" s="714"/>
      <c r="D54" s="714"/>
      <c r="E54" s="714"/>
      <c r="F54" s="714"/>
      <c r="G54" s="714"/>
      <c r="H54" s="714"/>
      <c r="I54" s="714"/>
      <c r="J54" s="715"/>
    </row>
    <row r="55" spans="1:10">
      <c r="A55" s="713"/>
      <c r="B55" s="714"/>
      <c r="C55" s="714"/>
      <c r="D55" s="714"/>
      <c r="E55" s="714"/>
      <c r="F55" s="714"/>
      <c r="G55" s="714"/>
      <c r="H55" s="714"/>
      <c r="I55" s="714"/>
      <c r="J55" s="715"/>
    </row>
    <row r="56" spans="1:10">
      <c r="A56" s="713"/>
      <c r="B56" s="714"/>
      <c r="C56" s="714"/>
      <c r="D56" s="714"/>
      <c r="E56" s="714"/>
      <c r="F56" s="714"/>
      <c r="G56" s="714"/>
      <c r="H56" s="714"/>
      <c r="I56" s="714"/>
      <c r="J56" s="715"/>
    </row>
    <row r="57" spans="1:10">
      <c r="A57" s="713"/>
      <c r="B57" s="714"/>
      <c r="C57" s="714"/>
      <c r="D57" s="714"/>
      <c r="E57" s="714"/>
      <c r="F57" s="714"/>
      <c r="G57" s="714"/>
      <c r="H57" s="714"/>
      <c r="I57" s="714"/>
      <c r="J57" s="715"/>
    </row>
    <row r="58" spans="1:10" ht="15" thickBot="1">
      <c r="A58" s="716"/>
      <c r="B58" s="717"/>
      <c r="C58" s="717"/>
      <c r="D58" s="717"/>
      <c r="E58" s="717"/>
      <c r="F58" s="717"/>
      <c r="G58" s="717"/>
      <c r="H58" s="717"/>
      <c r="I58" s="717"/>
      <c r="J58" s="718"/>
    </row>
    <row r="59" spans="1:10">
      <c r="A59" s="710"/>
      <c r="B59" s="711"/>
      <c r="C59" s="711"/>
      <c r="D59" s="711"/>
      <c r="E59" s="711"/>
      <c r="F59" s="711"/>
      <c r="G59" s="711"/>
      <c r="H59" s="711"/>
      <c r="I59" s="711"/>
      <c r="J59" s="712"/>
    </row>
    <row r="60" spans="1:10">
      <c r="A60" s="713"/>
      <c r="B60" s="714"/>
      <c r="C60" s="714"/>
      <c r="D60" s="714"/>
      <c r="E60" s="714"/>
      <c r="F60" s="714"/>
      <c r="G60" s="714"/>
      <c r="H60" s="714"/>
      <c r="I60" s="714"/>
      <c r="J60" s="715"/>
    </row>
    <row r="61" spans="1:10">
      <c r="A61" s="713"/>
      <c r="B61" s="714"/>
      <c r="C61" s="714"/>
      <c r="D61" s="714"/>
      <c r="E61" s="714"/>
      <c r="F61" s="714"/>
      <c r="G61" s="714"/>
      <c r="H61" s="714"/>
      <c r="I61" s="714"/>
      <c r="J61" s="715"/>
    </row>
    <row r="62" spans="1:10">
      <c r="A62" s="713"/>
      <c r="B62" s="714"/>
      <c r="C62" s="714"/>
      <c r="D62" s="714"/>
      <c r="E62" s="714"/>
      <c r="F62" s="714"/>
      <c r="G62" s="714"/>
      <c r="H62" s="714"/>
      <c r="I62" s="714"/>
      <c r="J62" s="715"/>
    </row>
    <row r="63" spans="1:10">
      <c r="A63" s="713"/>
      <c r="B63" s="714"/>
      <c r="C63" s="714"/>
      <c r="D63" s="714"/>
      <c r="E63" s="714"/>
      <c r="F63" s="714"/>
      <c r="G63" s="714"/>
      <c r="H63" s="714"/>
      <c r="I63" s="714"/>
      <c r="J63" s="715"/>
    </row>
    <row r="64" spans="1:10">
      <c r="A64" s="713"/>
      <c r="B64" s="714"/>
      <c r="C64" s="714"/>
      <c r="D64" s="714"/>
      <c r="E64" s="714"/>
      <c r="F64" s="714"/>
      <c r="G64" s="714"/>
      <c r="H64" s="714"/>
      <c r="I64" s="714"/>
      <c r="J64" s="715"/>
    </row>
    <row r="65" spans="1:10">
      <c r="A65" s="713"/>
      <c r="B65" s="714"/>
      <c r="C65" s="714"/>
      <c r="D65" s="714"/>
      <c r="E65" s="714"/>
      <c r="F65" s="714"/>
      <c r="G65" s="714"/>
      <c r="H65" s="714"/>
      <c r="I65" s="714"/>
      <c r="J65" s="715"/>
    </row>
    <row r="66" spans="1:10">
      <c r="A66" s="713"/>
      <c r="B66" s="714"/>
      <c r="C66" s="714"/>
      <c r="D66" s="714"/>
      <c r="E66" s="714"/>
      <c r="F66" s="714"/>
      <c r="G66" s="714"/>
      <c r="H66" s="714"/>
      <c r="I66" s="714"/>
      <c r="J66" s="715"/>
    </row>
    <row r="67" spans="1:10">
      <c r="A67" s="713"/>
      <c r="B67" s="714"/>
      <c r="C67" s="714"/>
      <c r="D67" s="714"/>
      <c r="E67" s="714"/>
      <c r="F67" s="714"/>
      <c r="G67" s="714"/>
      <c r="H67" s="714"/>
      <c r="I67" s="714"/>
      <c r="J67" s="715"/>
    </row>
    <row r="68" spans="1:10">
      <c r="A68" s="713"/>
      <c r="B68" s="714"/>
      <c r="C68" s="714"/>
      <c r="D68" s="714"/>
      <c r="E68" s="714"/>
      <c r="F68" s="714"/>
      <c r="G68" s="714"/>
      <c r="H68" s="714"/>
      <c r="I68" s="714"/>
      <c r="J68" s="715"/>
    </row>
    <row r="69" spans="1:10">
      <c r="A69" s="713"/>
      <c r="B69" s="714"/>
      <c r="C69" s="714"/>
      <c r="D69" s="714"/>
      <c r="E69" s="714"/>
      <c r="F69" s="714"/>
      <c r="G69" s="714"/>
      <c r="H69" s="714"/>
      <c r="I69" s="714"/>
      <c r="J69" s="715"/>
    </row>
    <row r="70" spans="1:10">
      <c r="A70" s="713"/>
      <c r="B70" s="714"/>
      <c r="C70" s="714"/>
      <c r="D70" s="714"/>
      <c r="E70" s="714"/>
      <c r="F70" s="714"/>
      <c r="G70" s="714"/>
      <c r="H70" s="714"/>
      <c r="I70" s="714"/>
      <c r="J70" s="715"/>
    </row>
    <row r="71" spans="1:10">
      <c r="A71" s="713"/>
      <c r="B71" s="714"/>
      <c r="C71" s="714"/>
      <c r="D71" s="714"/>
      <c r="E71" s="714"/>
      <c r="F71" s="714"/>
      <c r="G71" s="714"/>
      <c r="H71" s="714"/>
      <c r="I71" s="714"/>
      <c r="J71" s="715"/>
    </row>
    <row r="72" spans="1:10">
      <c r="A72" s="713"/>
      <c r="B72" s="714"/>
      <c r="C72" s="714"/>
      <c r="D72" s="714"/>
      <c r="E72" s="714"/>
      <c r="F72" s="714"/>
      <c r="G72" s="714"/>
      <c r="H72" s="714"/>
      <c r="I72" s="714"/>
      <c r="J72" s="715"/>
    </row>
    <row r="73" spans="1:10">
      <c r="A73" s="713"/>
      <c r="B73" s="714"/>
      <c r="C73" s="714"/>
      <c r="D73" s="714"/>
      <c r="E73" s="714"/>
      <c r="F73" s="714"/>
      <c r="G73" s="714"/>
      <c r="H73" s="714"/>
      <c r="I73" s="714"/>
      <c r="J73" s="715"/>
    </row>
    <row r="74" spans="1:10">
      <c r="A74" s="713"/>
      <c r="B74" s="714"/>
      <c r="C74" s="714"/>
      <c r="D74" s="714"/>
      <c r="E74" s="714"/>
      <c r="F74" s="714"/>
      <c r="G74" s="714"/>
      <c r="H74" s="714"/>
      <c r="I74" s="714"/>
      <c r="J74" s="715"/>
    </row>
    <row r="75" spans="1:10">
      <c r="A75" s="713"/>
      <c r="B75" s="714"/>
      <c r="C75" s="714"/>
      <c r="D75" s="714"/>
      <c r="E75" s="714"/>
      <c r="F75" s="714"/>
      <c r="G75" s="714"/>
      <c r="H75" s="714"/>
      <c r="I75" s="714"/>
      <c r="J75" s="715"/>
    </row>
    <row r="76" spans="1:10">
      <c r="A76" s="713"/>
      <c r="B76" s="714"/>
      <c r="C76" s="714"/>
      <c r="D76" s="714"/>
      <c r="E76" s="714"/>
      <c r="F76" s="714"/>
      <c r="G76" s="714"/>
      <c r="H76" s="714"/>
      <c r="I76" s="714"/>
      <c r="J76" s="715"/>
    </row>
    <row r="77" spans="1:10">
      <c r="A77" s="713"/>
      <c r="B77" s="714"/>
      <c r="C77" s="714"/>
      <c r="D77" s="714"/>
      <c r="E77" s="714"/>
      <c r="F77" s="714"/>
      <c r="G77" s="714"/>
      <c r="H77" s="714"/>
      <c r="I77" s="714"/>
      <c r="J77" s="715"/>
    </row>
    <row r="78" spans="1:10">
      <c r="A78" s="713"/>
      <c r="B78" s="714"/>
      <c r="C78" s="714"/>
      <c r="D78" s="714"/>
      <c r="E78" s="714"/>
      <c r="F78" s="714"/>
      <c r="G78" s="714"/>
      <c r="H78" s="714"/>
      <c r="I78" s="714"/>
      <c r="J78" s="715"/>
    </row>
    <row r="79" spans="1:10">
      <c r="A79" s="713"/>
      <c r="B79" s="714"/>
      <c r="C79" s="714"/>
      <c r="D79" s="714"/>
      <c r="E79" s="714"/>
      <c r="F79" s="714"/>
      <c r="G79" s="714"/>
      <c r="H79" s="714"/>
      <c r="I79" s="714"/>
      <c r="J79" s="715"/>
    </row>
    <row r="80" spans="1:10">
      <c r="A80" s="713"/>
      <c r="B80" s="714"/>
      <c r="C80" s="714"/>
      <c r="D80" s="714"/>
      <c r="E80" s="714"/>
      <c r="F80" s="714"/>
      <c r="G80" s="714"/>
      <c r="H80" s="714"/>
      <c r="I80" s="714"/>
      <c r="J80" s="715"/>
    </row>
    <row r="81" spans="1:10">
      <c r="A81" s="713"/>
      <c r="B81" s="714"/>
      <c r="C81" s="714"/>
      <c r="D81" s="714"/>
      <c r="E81" s="714"/>
      <c r="F81" s="714"/>
      <c r="G81" s="714"/>
      <c r="H81" s="714"/>
      <c r="I81" s="714"/>
      <c r="J81" s="715"/>
    </row>
    <row r="82" spans="1:10">
      <c r="A82" s="713"/>
      <c r="B82" s="714"/>
      <c r="C82" s="714"/>
      <c r="D82" s="714"/>
      <c r="E82" s="714"/>
      <c r="F82" s="714"/>
      <c r="G82" s="714"/>
      <c r="H82" s="714"/>
      <c r="I82" s="714"/>
      <c r="J82" s="715"/>
    </row>
    <row r="83" spans="1:10">
      <c r="A83" s="713"/>
      <c r="B83" s="714"/>
      <c r="C83" s="714"/>
      <c r="D83" s="714"/>
      <c r="E83" s="714"/>
      <c r="F83" s="714"/>
      <c r="G83" s="714"/>
      <c r="H83" s="714"/>
      <c r="I83" s="714"/>
      <c r="J83" s="715"/>
    </row>
    <row r="84" spans="1:10">
      <c r="A84" s="713"/>
      <c r="B84" s="714"/>
      <c r="C84" s="714"/>
      <c r="D84" s="714"/>
      <c r="E84" s="714"/>
      <c r="F84" s="714"/>
      <c r="G84" s="714"/>
      <c r="H84" s="714"/>
      <c r="I84" s="714"/>
      <c r="J84" s="715"/>
    </row>
    <row r="85" spans="1:10">
      <c r="A85" s="713"/>
      <c r="B85" s="714"/>
      <c r="C85" s="714"/>
      <c r="D85" s="714"/>
      <c r="E85" s="714"/>
      <c r="F85" s="714"/>
      <c r="G85" s="714"/>
      <c r="H85" s="714"/>
      <c r="I85" s="714"/>
      <c r="J85" s="715"/>
    </row>
    <row r="86" spans="1:10">
      <c r="A86" s="713"/>
      <c r="B86" s="714"/>
      <c r="C86" s="714"/>
      <c r="D86" s="714"/>
      <c r="E86" s="714"/>
      <c r="F86" s="714"/>
      <c r="G86" s="714"/>
      <c r="H86" s="714"/>
      <c r="I86" s="714"/>
      <c r="J86" s="715"/>
    </row>
    <row r="87" spans="1:10">
      <c r="A87" s="713"/>
      <c r="B87" s="714"/>
      <c r="C87" s="714"/>
      <c r="D87" s="714"/>
      <c r="E87" s="714"/>
      <c r="F87" s="714"/>
      <c r="G87" s="714"/>
      <c r="H87" s="714"/>
      <c r="I87" s="714"/>
      <c r="J87" s="715"/>
    </row>
    <row r="88" spans="1:10">
      <c r="A88" s="713"/>
      <c r="B88" s="714"/>
      <c r="C88" s="714"/>
      <c r="D88" s="714"/>
      <c r="E88" s="714"/>
      <c r="F88" s="714"/>
      <c r="G88" s="714"/>
      <c r="H88" s="714"/>
      <c r="I88" s="714"/>
      <c r="J88" s="715"/>
    </row>
    <row r="89" spans="1:10">
      <c r="A89" s="713"/>
      <c r="B89" s="714"/>
      <c r="C89" s="714"/>
      <c r="D89" s="714"/>
      <c r="E89" s="714"/>
      <c r="F89" s="714"/>
      <c r="G89" s="714"/>
      <c r="H89" s="714"/>
      <c r="I89" s="714"/>
      <c r="J89" s="715"/>
    </row>
    <row r="90" spans="1:10">
      <c r="A90" s="713"/>
      <c r="B90" s="714"/>
      <c r="C90" s="714"/>
      <c r="D90" s="714"/>
      <c r="E90" s="714"/>
      <c r="F90" s="714"/>
      <c r="G90" s="714"/>
      <c r="H90" s="714"/>
      <c r="I90" s="714"/>
      <c r="J90" s="715"/>
    </row>
    <row r="91" spans="1:10">
      <c r="A91" s="713"/>
      <c r="B91" s="714"/>
      <c r="C91" s="714"/>
      <c r="D91" s="714"/>
      <c r="E91" s="714"/>
      <c r="F91" s="714"/>
      <c r="G91" s="714"/>
      <c r="H91" s="714"/>
      <c r="I91" s="714"/>
      <c r="J91" s="715"/>
    </row>
    <row r="92" spans="1:10">
      <c r="A92" s="713"/>
      <c r="B92" s="714"/>
      <c r="C92" s="714"/>
      <c r="D92" s="714"/>
      <c r="E92" s="714"/>
      <c r="F92" s="714"/>
      <c r="G92" s="714"/>
      <c r="H92" s="714"/>
      <c r="I92" s="714"/>
      <c r="J92" s="715"/>
    </row>
    <row r="93" spans="1:10">
      <c r="A93" s="713"/>
      <c r="B93" s="714"/>
      <c r="C93" s="714"/>
      <c r="D93" s="714"/>
      <c r="E93" s="714"/>
      <c r="F93" s="714"/>
      <c r="G93" s="714"/>
      <c r="H93" s="714"/>
      <c r="I93" s="714"/>
      <c r="J93" s="715"/>
    </row>
    <row r="94" spans="1:10">
      <c r="A94" s="713"/>
      <c r="B94" s="714"/>
      <c r="C94" s="714"/>
      <c r="D94" s="714"/>
      <c r="E94" s="714"/>
      <c r="F94" s="714"/>
      <c r="G94" s="714"/>
      <c r="H94" s="714"/>
      <c r="I94" s="714"/>
      <c r="J94" s="715"/>
    </row>
    <row r="95" spans="1:10">
      <c r="A95" s="713"/>
      <c r="B95" s="714"/>
      <c r="C95" s="714"/>
      <c r="D95" s="714"/>
      <c r="E95" s="714"/>
      <c r="F95" s="714"/>
      <c r="G95" s="714"/>
      <c r="H95" s="714"/>
      <c r="I95" s="714"/>
      <c r="J95" s="715"/>
    </row>
    <row r="96" spans="1:10">
      <c r="A96" s="713"/>
      <c r="B96" s="714"/>
      <c r="C96" s="714"/>
      <c r="D96" s="714"/>
      <c r="E96" s="714"/>
      <c r="F96" s="714"/>
      <c r="G96" s="714"/>
      <c r="H96" s="714"/>
      <c r="I96" s="714"/>
      <c r="J96" s="715"/>
    </row>
    <row r="97" spans="1:10">
      <c r="A97" s="713"/>
      <c r="B97" s="714"/>
      <c r="C97" s="714"/>
      <c r="D97" s="714"/>
      <c r="E97" s="714"/>
      <c r="F97" s="714"/>
      <c r="G97" s="714"/>
      <c r="H97" s="714"/>
      <c r="I97" s="714"/>
      <c r="J97" s="715"/>
    </row>
    <row r="98" spans="1:10">
      <c r="A98" s="713"/>
      <c r="B98" s="714"/>
      <c r="C98" s="714"/>
      <c r="D98" s="714"/>
      <c r="E98" s="714"/>
      <c r="F98" s="714"/>
      <c r="G98" s="714"/>
      <c r="H98" s="714"/>
      <c r="I98" s="714"/>
      <c r="J98" s="715"/>
    </row>
    <row r="99" spans="1:10">
      <c r="A99" s="713"/>
      <c r="B99" s="714"/>
      <c r="C99" s="714"/>
      <c r="D99" s="714"/>
      <c r="E99" s="714"/>
      <c r="F99" s="714"/>
      <c r="G99" s="714"/>
      <c r="H99" s="714"/>
      <c r="I99" s="714"/>
      <c r="J99" s="715"/>
    </row>
    <row r="100" spans="1:10">
      <c r="A100" s="713"/>
      <c r="B100" s="714"/>
      <c r="C100" s="714"/>
      <c r="D100" s="714"/>
      <c r="E100" s="714"/>
      <c r="F100" s="714"/>
      <c r="G100" s="714"/>
      <c r="H100" s="714"/>
      <c r="I100" s="714"/>
      <c r="J100" s="715"/>
    </row>
    <row r="101" spans="1:10">
      <c r="A101" s="713"/>
      <c r="B101" s="714"/>
      <c r="C101" s="714"/>
      <c r="D101" s="714"/>
      <c r="E101" s="714"/>
      <c r="F101" s="714"/>
      <c r="G101" s="714"/>
      <c r="H101" s="714"/>
      <c r="I101" s="714"/>
      <c r="J101" s="715"/>
    </row>
    <row r="102" spans="1:10">
      <c r="A102" s="713"/>
      <c r="B102" s="714"/>
      <c r="C102" s="714"/>
      <c r="D102" s="714"/>
      <c r="E102" s="714"/>
      <c r="F102" s="714"/>
      <c r="G102" s="714"/>
      <c r="H102" s="714"/>
      <c r="I102" s="714"/>
      <c r="J102" s="715"/>
    </row>
    <row r="103" spans="1:10">
      <c r="A103" s="713"/>
      <c r="B103" s="714"/>
      <c r="C103" s="714"/>
      <c r="D103" s="714"/>
      <c r="E103" s="714"/>
      <c r="F103" s="714"/>
      <c r="G103" s="714"/>
      <c r="H103" s="714"/>
      <c r="I103" s="714"/>
      <c r="J103" s="715"/>
    </row>
    <row r="104" spans="1:10">
      <c r="A104" s="713"/>
      <c r="B104" s="714"/>
      <c r="C104" s="714"/>
      <c r="D104" s="714"/>
      <c r="E104" s="714"/>
      <c r="F104" s="714"/>
      <c r="G104" s="714"/>
      <c r="H104" s="714"/>
      <c r="I104" s="714"/>
      <c r="J104" s="715"/>
    </row>
    <row r="105" spans="1:10">
      <c r="A105" s="713"/>
      <c r="B105" s="714"/>
      <c r="C105" s="714"/>
      <c r="D105" s="714"/>
      <c r="E105" s="714"/>
      <c r="F105" s="714"/>
      <c r="G105" s="714"/>
      <c r="H105" s="714"/>
      <c r="I105" s="714"/>
      <c r="J105" s="715"/>
    </row>
    <row r="106" spans="1:10">
      <c r="A106" s="713"/>
      <c r="B106" s="714"/>
      <c r="C106" s="714"/>
      <c r="D106" s="714"/>
      <c r="E106" s="714"/>
      <c r="F106" s="714"/>
      <c r="G106" s="714"/>
      <c r="H106" s="714"/>
      <c r="I106" s="714"/>
      <c r="J106" s="715"/>
    </row>
    <row r="107" spans="1:10">
      <c r="A107" s="713"/>
      <c r="B107" s="714"/>
      <c r="C107" s="714"/>
      <c r="D107" s="714"/>
      <c r="E107" s="714"/>
      <c r="F107" s="714"/>
      <c r="G107" s="714"/>
      <c r="H107" s="714"/>
      <c r="I107" s="714"/>
      <c r="J107" s="715"/>
    </row>
    <row r="108" spans="1:10">
      <c r="A108" s="713"/>
      <c r="B108" s="714"/>
      <c r="C108" s="714"/>
      <c r="D108" s="714"/>
      <c r="E108" s="714"/>
      <c r="F108" s="714"/>
      <c r="G108" s="714"/>
      <c r="H108" s="714"/>
      <c r="I108" s="714"/>
      <c r="J108" s="715"/>
    </row>
    <row r="109" spans="1:10">
      <c r="A109" s="713"/>
      <c r="B109" s="714"/>
      <c r="C109" s="714"/>
      <c r="D109" s="714"/>
      <c r="E109" s="714"/>
      <c r="F109" s="714"/>
      <c r="G109" s="714"/>
      <c r="H109" s="714"/>
      <c r="I109" s="714"/>
      <c r="J109" s="715"/>
    </row>
    <row r="110" spans="1:10">
      <c r="A110" s="713"/>
      <c r="B110" s="714"/>
      <c r="C110" s="714"/>
      <c r="D110" s="714"/>
      <c r="E110" s="714"/>
      <c r="F110" s="714"/>
      <c r="G110" s="714"/>
      <c r="H110" s="714"/>
      <c r="I110" s="714"/>
      <c r="J110" s="715"/>
    </row>
    <row r="111" spans="1:10">
      <c r="A111" s="713"/>
      <c r="B111" s="714"/>
      <c r="C111" s="714"/>
      <c r="D111" s="714"/>
      <c r="E111" s="714"/>
      <c r="F111" s="714"/>
      <c r="G111" s="714"/>
      <c r="H111" s="714"/>
      <c r="I111" s="714"/>
      <c r="J111" s="715"/>
    </row>
    <row r="112" spans="1:10">
      <c r="A112" s="713"/>
      <c r="B112" s="714"/>
      <c r="C112" s="714"/>
      <c r="D112" s="714"/>
      <c r="E112" s="714"/>
      <c r="F112" s="714"/>
      <c r="G112" s="714"/>
      <c r="H112" s="714"/>
      <c r="I112" s="714"/>
      <c r="J112" s="715"/>
    </row>
    <row r="113" spans="1:10">
      <c r="A113" s="713"/>
      <c r="B113" s="714"/>
      <c r="C113" s="714"/>
      <c r="D113" s="714"/>
      <c r="E113" s="714"/>
      <c r="F113" s="714"/>
      <c r="G113" s="714"/>
      <c r="H113" s="714"/>
      <c r="I113" s="714"/>
      <c r="J113" s="715"/>
    </row>
    <row r="114" spans="1:10">
      <c r="A114" s="713"/>
      <c r="B114" s="714"/>
      <c r="C114" s="714"/>
      <c r="D114" s="714"/>
      <c r="E114" s="714"/>
      <c r="F114" s="714"/>
      <c r="G114" s="714"/>
      <c r="H114" s="714"/>
      <c r="I114" s="714"/>
      <c r="J114" s="715"/>
    </row>
    <row r="115" spans="1:10">
      <c r="A115" s="713"/>
      <c r="B115" s="714"/>
      <c r="C115" s="714"/>
      <c r="D115" s="714"/>
      <c r="E115" s="714"/>
      <c r="F115" s="714"/>
      <c r="G115" s="714"/>
      <c r="H115" s="714"/>
      <c r="I115" s="714"/>
      <c r="J115" s="715"/>
    </row>
    <row r="116" spans="1:10" ht="15" thickBot="1">
      <c r="A116" s="716"/>
      <c r="B116" s="717"/>
      <c r="C116" s="717"/>
      <c r="D116" s="717"/>
      <c r="E116" s="717"/>
      <c r="F116" s="717"/>
      <c r="G116" s="717"/>
      <c r="H116" s="717"/>
      <c r="I116" s="717"/>
      <c r="J116" s="718"/>
    </row>
  </sheetData>
  <phoneticPr fontId="3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view="pageBreakPreview" zoomScaleSheetLayoutView="100" workbookViewId="0">
      <selection activeCell="D36" sqref="D36"/>
    </sheetView>
  </sheetViews>
  <sheetFormatPr defaultRowHeight="16.5"/>
  <cols>
    <col min="1" max="18" width="5" style="458" customWidth="1"/>
    <col min="19" max="16384" width="8.88671875" style="458"/>
  </cols>
  <sheetData/>
  <phoneticPr fontId="32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A1:AZ51"/>
  <sheetViews>
    <sheetView view="pageBreakPreview" topLeftCell="A19" zoomScale="85" zoomScaleNormal="70" zoomScaleSheetLayoutView="85" workbookViewId="0">
      <selection activeCell="Q38" sqref="Q38:S38"/>
    </sheetView>
  </sheetViews>
  <sheetFormatPr defaultRowHeight="16.5"/>
  <cols>
    <col min="1" max="3" width="2.6640625" style="478" customWidth="1"/>
    <col min="4" max="4" width="13.33203125" style="478" customWidth="1"/>
    <col min="5" max="5" width="2.6640625" style="478" customWidth="1"/>
    <col min="6" max="6" width="9.77734375" style="478" customWidth="1"/>
    <col min="7" max="7" width="5.21875" style="478" customWidth="1"/>
    <col min="8" max="8" width="8.6640625" style="478" customWidth="1"/>
    <col min="9" max="9" width="3.5546875" style="478" customWidth="1"/>
    <col min="10" max="10" width="10" style="478" customWidth="1"/>
    <col min="11" max="11" width="3.6640625" style="478" customWidth="1"/>
    <col min="12" max="12" width="10.88671875" style="478" customWidth="1"/>
    <col min="13" max="15" width="2.6640625" style="478" customWidth="1"/>
    <col min="16" max="16" width="10.109375" style="478" customWidth="1"/>
    <col min="17" max="17" width="5.33203125" style="478" customWidth="1"/>
    <col min="18" max="32" width="2.6640625" style="478" customWidth="1"/>
    <col min="33" max="35" width="4.109375" style="478" customWidth="1"/>
    <col min="36" max="36" width="12.5546875" style="478" customWidth="1"/>
    <col min="37" max="55" width="4.109375" style="478" customWidth="1"/>
    <col min="56" max="63" width="3" style="478" customWidth="1"/>
    <col min="64" max="256" width="8.88671875" style="478"/>
    <col min="257" max="259" width="2.6640625" style="478" customWidth="1"/>
    <col min="260" max="260" width="13.33203125" style="478" customWidth="1"/>
    <col min="261" max="261" width="2.6640625" style="478" customWidth="1"/>
    <col min="262" max="262" width="8.77734375" style="478" customWidth="1"/>
    <col min="263" max="263" width="5.21875" style="478" customWidth="1"/>
    <col min="264" max="264" width="8.6640625" style="478" customWidth="1"/>
    <col min="265" max="265" width="3.5546875" style="478" customWidth="1"/>
    <col min="266" max="266" width="10" style="478" customWidth="1"/>
    <col min="267" max="267" width="3.6640625" style="478" customWidth="1"/>
    <col min="268" max="268" width="10.88671875" style="478" customWidth="1"/>
    <col min="269" max="271" width="2.6640625" style="478" customWidth="1"/>
    <col min="272" max="272" width="10.109375" style="478" customWidth="1"/>
    <col min="273" max="273" width="5.33203125" style="478" customWidth="1"/>
    <col min="274" max="288" width="2.6640625" style="478" customWidth="1"/>
    <col min="289" max="291" width="4.109375" style="478" customWidth="1"/>
    <col min="292" max="292" width="12.5546875" style="478" customWidth="1"/>
    <col min="293" max="311" width="4.109375" style="478" customWidth="1"/>
    <col min="312" max="319" width="3" style="478" customWidth="1"/>
    <col min="320" max="512" width="8.88671875" style="478"/>
    <col min="513" max="515" width="2.6640625" style="478" customWidth="1"/>
    <col min="516" max="516" width="13.33203125" style="478" customWidth="1"/>
    <col min="517" max="517" width="2.6640625" style="478" customWidth="1"/>
    <col min="518" max="518" width="8.77734375" style="478" customWidth="1"/>
    <col min="519" max="519" width="5.21875" style="478" customWidth="1"/>
    <col min="520" max="520" width="8.6640625" style="478" customWidth="1"/>
    <col min="521" max="521" width="3.5546875" style="478" customWidth="1"/>
    <col min="522" max="522" width="10" style="478" customWidth="1"/>
    <col min="523" max="523" width="3.6640625" style="478" customWidth="1"/>
    <col min="524" max="524" width="10.88671875" style="478" customWidth="1"/>
    <col min="525" max="527" width="2.6640625" style="478" customWidth="1"/>
    <col min="528" max="528" width="10.109375" style="478" customWidth="1"/>
    <col min="529" max="529" width="5.33203125" style="478" customWidth="1"/>
    <col min="530" max="544" width="2.6640625" style="478" customWidth="1"/>
    <col min="545" max="547" width="4.109375" style="478" customWidth="1"/>
    <col min="548" max="548" width="12.5546875" style="478" customWidth="1"/>
    <col min="549" max="567" width="4.109375" style="478" customWidth="1"/>
    <col min="568" max="575" width="3" style="478" customWidth="1"/>
    <col min="576" max="768" width="8.88671875" style="478"/>
    <col min="769" max="771" width="2.6640625" style="478" customWidth="1"/>
    <col min="772" max="772" width="13.33203125" style="478" customWidth="1"/>
    <col min="773" max="773" width="2.6640625" style="478" customWidth="1"/>
    <col min="774" max="774" width="8.77734375" style="478" customWidth="1"/>
    <col min="775" max="775" width="5.21875" style="478" customWidth="1"/>
    <col min="776" max="776" width="8.6640625" style="478" customWidth="1"/>
    <col min="777" max="777" width="3.5546875" style="478" customWidth="1"/>
    <col min="778" max="778" width="10" style="478" customWidth="1"/>
    <col min="779" max="779" width="3.6640625" style="478" customWidth="1"/>
    <col min="780" max="780" width="10.88671875" style="478" customWidth="1"/>
    <col min="781" max="783" width="2.6640625" style="478" customWidth="1"/>
    <col min="784" max="784" width="10.109375" style="478" customWidth="1"/>
    <col min="785" max="785" width="5.33203125" style="478" customWidth="1"/>
    <col min="786" max="800" width="2.6640625" style="478" customWidth="1"/>
    <col min="801" max="803" width="4.109375" style="478" customWidth="1"/>
    <col min="804" max="804" width="12.5546875" style="478" customWidth="1"/>
    <col min="805" max="823" width="4.109375" style="478" customWidth="1"/>
    <col min="824" max="831" width="3" style="478" customWidth="1"/>
    <col min="832" max="1024" width="8.88671875" style="478"/>
    <col min="1025" max="1027" width="2.6640625" style="478" customWidth="1"/>
    <col min="1028" max="1028" width="13.33203125" style="478" customWidth="1"/>
    <col min="1029" max="1029" width="2.6640625" style="478" customWidth="1"/>
    <col min="1030" max="1030" width="8.77734375" style="478" customWidth="1"/>
    <col min="1031" max="1031" width="5.21875" style="478" customWidth="1"/>
    <col min="1032" max="1032" width="8.6640625" style="478" customWidth="1"/>
    <col min="1033" max="1033" width="3.5546875" style="478" customWidth="1"/>
    <col min="1034" max="1034" width="10" style="478" customWidth="1"/>
    <col min="1035" max="1035" width="3.6640625" style="478" customWidth="1"/>
    <col min="1036" max="1036" width="10.88671875" style="478" customWidth="1"/>
    <col min="1037" max="1039" width="2.6640625" style="478" customWidth="1"/>
    <col min="1040" max="1040" width="10.109375" style="478" customWidth="1"/>
    <col min="1041" max="1041" width="5.33203125" style="478" customWidth="1"/>
    <col min="1042" max="1056" width="2.6640625" style="478" customWidth="1"/>
    <col min="1057" max="1059" width="4.109375" style="478" customWidth="1"/>
    <col min="1060" max="1060" width="12.5546875" style="478" customWidth="1"/>
    <col min="1061" max="1079" width="4.109375" style="478" customWidth="1"/>
    <col min="1080" max="1087" width="3" style="478" customWidth="1"/>
    <col min="1088" max="1280" width="8.88671875" style="478"/>
    <col min="1281" max="1283" width="2.6640625" style="478" customWidth="1"/>
    <col min="1284" max="1284" width="13.33203125" style="478" customWidth="1"/>
    <col min="1285" max="1285" width="2.6640625" style="478" customWidth="1"/>
    <col min="1286" max="1286" width="8.77734375" style="478" customWidth="1"/>
    <col min="1287" max="1287" width="5.21875" style="478" customWidth="1"/>
    <col min="1288" max="1288" width="8.6640625" style="478" customWidth="1"/>
    <col min="1289" max="1289" width="3.5546875" style="478" customWidth="1"/>
    <col min="1290" max="1290" width="10" style="478" customWidth="1"/>
    <col min="1291" max="1291" width="3.6640625" style="478" customWidth="1"/>
    <col min="1292" max="1292" width="10.88671875" style="478" customWidth="1"/>
    <col min="1293" max="1295" width="2.6640625" style="478" customWidth="1"/>
    <col min="1296" max="1296" width="10.109375" style="478" customWidth="1"/>
    <col min="1297" max="1297" width="5.33203125" style="478" customWidth="1"/>
    <col min="1298" max="1312" width="2.6640625" style="478" customWidth="1"/>
    <col min="1313" max="1315" width="4.109375" style="478" customWidth="1"/>
    <col min="1316" max="1316" width="12.5546875" style="478" customWidth="1"/>
    <col min="1317" max="1335" width="4.109375" style="478" customWidth="1"/>
    <col min="1336" max="1343" width="3" style="478" customWidth="1"/>
    <col min="1344" max="1536" width="8.88671875" style="478"/>
    <col min="1537" max="1539" width="2.6640625" style="478" customWidth="1"/>
    <col min="1540" max="1540" width="13.33203125" style="478" customWidth="1"/>
    <col min="1541" max="1541" width="2.6640625" style="478" customWidth="1"/>
    <col min="1542" max="1542" width="8.77734375" style="478" customWidth="1"/>
    <col min="1543" max="1543" width="5.21875" style="478" customWidth="1"/>
    <col min="1544" max="1544" width="8.6640625" style="478" customWidth="1"/>
    <col min="1545" max="1545" width="3.5546875" style="478" customWidth="1"/>
    <col min="1546" max="1546" width="10" style="478" customWidth="1"/>
    <col min="1547" max="1547" width="3.6640625" style="478" customWidth="1"/>
    <col min="1548" max="1548" width="10.88671875" style="478" customWidth="1"/>
    <col min="1549" max="1551" width="2.6640625" style="478" customWidth="1"/>
    <col min="1552" max="1552" width="10.109375" style="478" customWidth="1"/>
    <col min="1553" max="1553" width="5.33203125" style="478" customWidth="1"/>
    <col min="1554" max="1568" width="2.6640625" style="478" customWidth="1"/>
    <col min="1569" max="1571" width="4.109375" style="478" customWidth="1"/>
    <col min="1572" max="1572" width="12.5546875" style="478" customWidth="1"/>
    <col min="1573" max="1591" width="4.109375" style="478" customWidth="1"/>
    <col min="1592" max="1599" width="3" style="478" customWidth="1"/>
    <col min="1600" max="1792" width="8.88671875" style="478"/>
    <col min="1793" max="1795" width="2.6640625" style="478" customWidth="1"/>
    <col min="1796" max="1796" width="13.33203125" style="478" customWidth="1"/>
    <col min="1797" max="1797" width="2.6640625" style="478" customWidth="1"/>
    <col min="1798" max="1798" width="8.77734375" style="478" customWidth="1"/>
    <col min="1799" max="1799" width="5.21875" style="478" customWidth="1"/>
    <col min="1800" max="1800" width="8.6640625" style="478" customWidth="1"/>
    <col min="1801" max="1801" width="3.5546875" style="478" customWidth="1"/>
    <col min="1802" max="1802" width="10" style="478" customWidth="1"/>
    <col min="1803" max="1803" width="3.6640625" style="478" customWidth="1"/>
    <col min="1804" max="1804" width="10.88671875" style="478" customWidth="1"/>
    <col min="1805" max="1807" width="2.6640625" style="478" customWidth="1"/>
    <col min="1808" max="1808" width="10.109375" style="478" customWidth="1"/>
    <col min="1809" max="1809" width="5.33203125" style="478" customWidth="1"/>
    <col min="1810" max="1824" width="2.6640625" style="478" customWidth="1"/>
    <col min="1825" max="1827" width="4.109375" style="478" customWidth="1"/>
    <col min="1828" max="1828" width="12.5546875" style="478" customWidth="1"/>
    <col min="1829" max="1847" width="4.109375" style="478" customWidth="1"/>
    <col min="1848" max="1855" width="3" style="478" customWidth="1"/>
    <col min="1856" max="2048" width="8.88671875" style="478"/>
    <col min="2049" max="2051" width="2.6640625" style="478" customWidth="1"/>
    <col min="2052" max="2052" width="13.33203125" style="478" customWidth="1"/>
    <col min="2053" max="2053" width="2.6640625" style="478" customWidth="1"/>
    <col min="2054" max="2054" width="8.77734375" style="478" customWidth="1"/>
    <col min="2055" max="2055" width="5.21875" style="478" customWidth="1"/>
    <col min="2056" max="2056" width="8.6640625" style="478" customWidth="1"/>
    <col min="2057" max="2057" width="3.5546875" style="478" customWidth="1"/>
    <col min="2058" max="2058" width="10" style="478" customWidth="1"/>
    <col min="2059" max="2059" width="3.6640625" style="478" customWidth="1"/>
    <col min="2060" max="2060" width="10.88671875" style="478" customWidth="1"/>
    <col min="2061" max="2063" width="2.6640625" style="478" customWidth="1"/>
    <col min="2064" max="2064" width="10.109375" style="478" customWidth="1"/>
    <col min="2065" max="2065" width="5.33203125" style="478" customWidth="1"/>
    <col min="2066" max="2080" width="2.6640625" style="478" customWidth="1"/>
    <col min="2081" max="2083" width="4.109375" style="478" customWidth="1"/>
    <col min="2084" max="2084" width="12.5546875" style="478" customWidth="1"/>
    <col min="2085" max="2103" width="4.109375" style="478" customWidth="1"/>
    <col min="2104" max="2111" width="3" style="478" customWidth="1"/>
    <col min="2112" max="2304" width="8.88671875" style="478"/>
    <col min="2305" max="2307" width="2.6640625" style="478" customWidth="1"/>
    <col min="2308" max="2308" width="13.33203125" style="478" customWidth="1"/>
    <col min="2309" max="2309" width="2.6640625" style="478" customWidth="1"/>
    <col min="2310" max="2310" width="8.77734375" style="478" customWidth="1"/>
    <col min="2311" max="2311" width="5.21875" style="478" customWidth="1"/>
    <col min="2312" max="2312" width="8.6640625" style="478" customWidth="1"/>
    <col min="2313" max="2313" width="3.5546875" style="478" customWidth="1"/>
    <col min="2314" max="2314" width="10" style="478" customWidth="1"/>
    <col min="2315" max="2315" width="3.6640625" style="478" customWidth="1"/>
    <col min="2316" max="2316" width="10.88671875" style="478" customWidth="1"/>
    <col min="2317" max="2319" width="2.6640625" style="478" customWidth="1"/>
    <col min="2320" max="2320" width="10.109375" style="478" customWidth="1"/>
    <col min="2321" max="2321" width="5.33203125" style="478" customWidth="1"/>
    <col min="2322" max="2336" width="2.6640625" style="478" customWidth="1"/>
    <col min="2337" max="2339" width="4.109375" style="478" customWidth="1"/>
    <col min="2340" max="2340" width="12.5546875" style="478" customWidth="1"/>
    <col min="2341" max="2359" width="4.109375" style="478" customWidth="1"/>
    <col min="2360" max="2367" width="3" style="478" customWidth="1"/>
    <col min="2368" max="2560" width="8.88671875" style="478"/>
    <col min="2561" max="2563" width="2.6640625" style="478" customWidth="1"/>
    <col min="2564" max="2564" width="13.33203125" style="478" customWidth="1"/>
    <col min="2565" max="2565" width="2.6640625" style="478" customWidth="1"/>
    <col min="2566" max="2566" width="8.77734375" style="478" customWidth="1"/>
    <col min="2567" max="2567" width="5.21875" style="478" customWidth="1"/>
    <col min="2568" max="2568" width="8.6640625" style="478" customWidth="1"/>
    <col min="2569" max="2569" width="3.5546875" style="478" customWidth="1"/>
    <col min="2570" max="2570" width="10" style="478" customWidth="1"/>
    <col min="2571" max="2571" width="3.6640625" style="478" customWidth="1"/>
    <col min="2572" max="2572" width="10.88671875" style="478" customWidth="1"/>
    <col min="2573" max="2575" width="2.6640625" style="478" customWidth="1"/>
    <col min="2576" max="2576" width="10.109375" style="478" customWidth="1"/>
    <col min="2577" max="2577" width="5.33203125" style="478" customWidth="1"/>
    <col min="2578" max="2592" width="2.6640625" style="478" customWidth="1"/>
    <col min="2593" max="2595" width="4.109375" style="478" customWidth="1"/>
    <col min="2596" max="2596" width="12.5546875" style="478" customWidth="1"/>
    <col min="2597" max="2615" width="4.109375" style="478" customWidth="1"/>
    <col min="2616" max="2623" width="3" style="478" customWidth="1"/>
    <col min="2624" max="2816" width="8.88671875" style="478"/>
    <col min="2817" max="2819" width="2.6640625" style="478" customWidth="1"/>
    <col min="2820" max="2820" width="13.33203125" style="478" customWidth="1"/>
    <col min="2821" max="2821" width="2.6640625" style="478" customWidth="1"/>
    <col min="2822" max="2822" width="8.77734375" style="478" customWidth="1"/>
    <col min="2823" max="2823" width="5.21875" style="478" customWidth="1"/>
    <col min="2824" max="2824" width="8.6640625" style="478" customWidth="1"/>
    <col min="2825" max="2825" width="3.5546875" style="478" customWidth="1"/>
    <col min="2826" max="2826" width="10" style="478" customWidth="1"/>
    <col min="2827" max="2827" width="3.6640625" style="478" customWidth="1"/>
    <col min="2828" max="2828" width="10.88671875" style="478" customWidth="1"/>
    <col min="2829" max="2831" width="2.6640625" style="478" customWidth="1"/>
    <col min="2832" max="2832" width="10.109375" style="478" customWidth="1"/>
    <col min="2833" max="2833" width="5.33203125" style="478" customWidth="1"/>
    <col min="2834" max="2848" width="2.6640625" style="478" customWidth="1"/>
    <col min="2849" max="2851" width="4.109375" style="478" customWidth="1"/>
    <col min="2852" max="2852" width="12.5546875" style="478" customWidth="1"/>
    <col min="2853" max="2871" width="4.109375" style="478" customWidth="1"/>
    <col min="2872" max="2879" width="3" style="478" customWidth="1"/>
    <col min="2880" max="3072" width="8.88671875" style="478"/>
    <col min="3073" max="3075" width="2.6640625" style="478" customWidth="1"/>
    <col min="3076" max="3076" width="13.33203125" style="478" customWidth="1"/>
    <col min="3077" max="3077" width="2.6640625" style="478" customWidth="1"/>
    <col min="3078" max="3078" width="8.77734375" style="478" customWidth="1"/>
    <col min="3079" max="3079" width="5.21875" style="478" customWidth="1"/>
    <col min="3080" max="3080" width="8.6640625" style="478" customWidth="1"/>
    <col min="3081" max="3081" width="3.5546875" style="478" customWidth="1"/>
    <col min="3082" max="3082" width="10" style="478" customWidth="1"/>
    <col min="3083" max="3083" width="3.6640625" style="478" customWidth="1"/>
    <col min="3084" max="3084" width="10.88671875" style="478" customWidth="1"/>
    <col min="3085" max="3087" width="2.6640625" style="478" customWidth="1"/>
    <col min="3088" max="3088" width="10.109375" style="478" customWidth="1"/>
    <col min="3089" max="3089" width="5.33203125" style="478" customWidth="1"/>
    <col min="3090" max="3104" width="2.6640625" style="478" customWidth="1"/>
    <col min="3105" max="3107" width="4.109375" style="478" customWidth="1"/>
    <col min="3108" max="3108" width="12.5546875" style="478" customWidth="1"/>
    <col min="3109" max="3127" width="4.109375" style="478" customWidth="1"/>
    <col min="3128" max="3135" width="3" style="478" customWidth="1"/>
    <col min="3136" max="3328" width="8.88671875" style="478"/>
    <col min="3329" max="3331" width="2.6640625" style="478" customWidth="1"/>
    <col min="3332" max="3332" width="13.33203125" style="478" customWidth="1"/>
    <col min="3333" max="3333" width="2.6640625" style="478" customWidth="1"/>
    <col min="3334" max="3334" width="8.77734375" style="478" customWidth="1"/>
    <col min="3335" max="3335" width="5.21875" style="478" customWidth="1"/>
    <col min="3336" max="3336" width="8.6640625" style="478" customWidth="1"/>
    <col min="3337" max="3337" width="3.5546875" style="478" customWidth="1"/>
    <col min="3338" max="3338" width="10" style="478" customWidth="1"/>
    <col min="3339" max="3339" width="3.6640625" style="478" customWidth="1"/>
    <col min="3340" max="3340" width="10.88671875" style="478" customWidth="1"/>
    <col min="3341" max="3343" width="2.6640625" style="478" customWidth="1"/>
    <col min="3344" max="3344" width="10.109375" style="478" customWidth="1"/>
    <col min="3345" max="3345" width="5.33203125" style="478" customWidth="1"/>
    <col min="3346" max="3360" width="2.6640625" style="478" customWidth="1"/>
    <col min="3361" max="3363" width="4.109375" style="478" customWidth="1"/>
    <col min="3364" max="3364" width="12.5546875" style="478" customWidth="1"/>
    <col min="3365" max="3383" width="4.109375" style="478" customWidth="1"/>
    <col min="3384" max="3391" width="3" style="478" customWidth="1"/>
    <col min="3392" max="3584" width="8.88671875" style="478"/>
    <col min="3585" max="3587" width="2.6640625" style="478" customWidth="1"/>
    <col min="3588" max="3588" width="13.33203125" style="478" customWidth="1"/>
    <col min="3589" max="3589" width="2.6640625" style="478" customWidth="1"/>
    <col min="3590" max="3590" width="8.77734375" style="478" customWidth="1"/>
    <col min="3591" max="3591" width="5.21875" style="478" customWidth="1"/>
    <col min="3592" max="3592" width="8.6640625" style="478" customWidth="1"/>
    <col min="3593" max="3593" width="3.5546875" style="478" customWidth="1"/>
    <col min="3594" max="3594" width="10" style="478" customWidth="1"/>
    <col min="3595" max="3595" width="3.6640625" style="478" customWidth="1"/>
    <col min="3596" max="3596" width="10.88671875" style="478" customWidth="1"/>
    <col min="3597" max="3599" width="2.6640625" style="478" customWidth="1"/>
    <col min="3600" max="3600" width="10.109375" style="478" customWidth="1"/>
    <col min="3601" max="3601" width="5.33203125" style="478" customWidth="1"/>
    <col min="3602" max="3616" width="2.6640625" style="478" customWidth="1"/>
    <col min="3617" max="3619" width="4.109375" style="478" customWidth="1"/>
    <col min="3620" max="3620" width="12.5546875" style="478" customWidth="1"/>
    <col min="3621" max="3639" width="4.109375" style="478" customWidth="1"/>
    <col min="3640" max="3647" width="3" style="478" customWidth="1"/>
    <col min="3648" max="3840" width="8.88671875" style="478"/>
    <col min="3841" max="3843" width="2.6640625" style="478" customWidth="1"/>
    <col min="3844" max="3844" width="13.33203125" style="478" customWidth="1"/>
    <col min="3845" max="3845" width="2.6640625" style="478" customWidth="1"/>
    <col min="3846" max="3846" width="8.77734375" style="478" customWidth="1"/>
    <col min="3847" max="3847" width="5.21875" style="478" customWidth="1"/>
    <col min="3848" max="3848" width="8.6640625" style="478" customWidth="1"/>
    <col min="3849" max="3849" width="3.5546875" style="478" customWidth="1"/>
    <col min="3850" max="3850" width="10" style="478" customWidth="1"/>
    <col min="3851" max="3851" width="3.6640625" style="478" customWidth="1"/>
    <col min="3852" max="3852" width="10.88671875" style="478" customWidth="1"/>
    <col min="3853" max="3855" width="2.6640625" style="478" customWidth="1"/>
    <col min="3856" max="3856" width="10.109375" style="478" customWidth="1"/>
    <col min="3857" max="3857" width="5.33203125" style="478" customWidth="1"/>
    <col min="3858" max="3872" width="2.6640625" style="478" customWidth="1"/>
    <col min="3873" max="3875" width="4.109375" style="478" customWidth="1"/>
    <col min="3876" max="3876" width="12.5546875" style="478" customWidth="1"/>
    <col min="3877" max="3895" width="4.109375" style="478" customWidth="1"/>
    <col min="3896" max="3903" width="3" style="478" customWidth="1"/>
    <col min="3904" max="4096" width="8.88671875" style="478"/>
    <col min="4097" max="4099" width="2.6640625" style="478" customWidth="1"/>
    <col min="4100" max="4100" width="13.33203125" style="478" customWidth="1"/>
    <col min="4101" max="4101" width="2.6640625" style="478" customWidth="1"/>
    <col min="4102" max="4102" width="8.77734375" style="478" customWidth="1"/>
    <col min="4103" max="4103" width="5.21875" style="478" customWidth="1"/>
    <col min="4104" max="4104" width="8.6640625" style="478" customWidth="1"/>
    <col min="4105" max="4105" width="3.5546875" style="478" customWidth="1"/>
    <col min="4106" max="4106" width="10" style="478" customWidth="1"/>
    <col min="4107" max="4107" width="3.6640625" style="478" customWidth="1"/>
    <col min="4108" max="4108" width="10.88671875" style="478" customWidth="1"/>
    <col min="4109" max="4111" width="2.6640625" style="478" customWidth="1"/>
    <col min="4112" max="4112" width="10.109375" style="478" customWidth="1"/>
    <col min="4113" max="4113" width="5.33203125" style="478" customWidth="1"/>
    <col min="4114" max="4128" width="2.6640625" style="478" customWidth="1"/>
    <col min="4129" max="4131" width="4.109375" style="478" customWidth="1"/>
    <col min="4132" max="4132" width="12.5546875" style="478" customWidth="1"/>
    <col min="4133" max="4151" width="4.109375" style="478" customWidth="1"/>
    <col min="4152" max="4159" width="3" style="478" customWidth="1"/>
    <col min="4160" max="4352" width="8.88671875" style="478"/>
    <col min="4353" max="4355" width="2.6640625" style="478" customWidth="1"/>
    <col min="4356" max="4356" width="13.33203125" style="478" customWidth="1"/>
    <col min="4357" max="4357" width="2.6640625" style="478" customWidth="1"/>
    <col min="4358" max="4358" width="8.77734375" style="478" customWidth="1"/>
    <col min="4359" max="4359" width="5.21875" style="478" customWidth="1"/>
    <col min="4360" max="4360" width="8.6640625" style="478" customWidth="1"/>
    <col min="4361" max="4361" width="3.5546875" style="478" customWidth="1"/>
    <col min="4362" max="4362" width="10" style="478" customWidth="1"/>
    <col min="4363" max="4363" width="3.6640625" style="478" customWidth="1"/>
    <col min="4364" max="4364" width="10.88671875" style="478" customWidth="1"/>
    <col min="4365" max="4367" width="2.6640625" style="478" customWidth="1"/>
    <col min="4368" max="4368" width="10.109375" style="478" customWidth="1"/>
    <col min="4369" max="4369" width="5.33203125" style="478" customWidth="1"/>
    <col min="4370" max="4384" width="2.6640625" style="478" customWidth="1"/>
    <col min="4385" max="4387" width="4.109375" style="478" customWidth="1"/>
    <col min="4388" max="4388" width="12.5546875" style="478" customWidth="1"/>
    <col min="4389" max="4407" width="4.109375" style="478" customWidth="1"/>
    <col min="4408" max="4415" width="3" style="478" customWidth="1"/>
    <col min="4416" max="4608" width="8.88671875" style="478"/>
    <col min="4609" max="4611" width="2.6640625" style="478" customWidth="1"/>
    <col min="4612" max="4612" width="13.33203125" style="478" customWidth="1"/>
    <col min="4613" max="4613" width="2.6640625" style="478" customWidth="1"/>
    <col min="4614" max="4614" width="8.77734375" style="478" customWidth="1"/>
    <col min="4615" max="4615" width="5.21875" style="478" customWidth="1"/>
    <col min="4616" max="4616" width="8.6640625" style="478" customWidth="1"/>
    <col min="4617" max="4617" width="3.5546875" style="478" customWidth="1"/>
    <col min="4618" max="4618" width="10" style="478" customWidth="1"/>
    <col min="4619" max="4619" width="3.6640625" style="478" customWidth="1"/>
    <col min="4620" max="4620" width="10.88671875" style="478" customWidth="1"/>
    <col min="4621" max="4623" width="2.6640625" style="478" customWidth="1"/>
    <col min="4624" max="4624" width="10.109375" style="478" customWidth="1"/>
    <col min="4625" max="4625" width="5.33203125" style="478" customWidth="1"/>
    <col min="4626" max="4640" width="2.6640625" style="478" customWidth="1"/>
    <col min="4641" max="4643" width="4.109375" style="478" customWidth="1"/>
    <col min="4644" max="4644" width="12.5546875" style="478" customWidth="1"/>
    <col min="4645" max="4663" width="4.109375" style="478" customWidth="1"/>
    <col min="4664" max="4671" width="3" style="478" customWidth="1"/>
    <col min="4672" max="4864" width="8.88671875" style="478"/>
    <col min="4865" max="4867" width="2.6640625" style="478" customWidth="1"/>
    <col min="4868" max="4868" width="13.33203125" style="478" customWidth="1"/>
    <col min="4869" max="4869" width="2.6640625" style="478" customWidth="1"/>
    <col min="4870" max="4870" width="8.77734375" style="478" customWidth="1"/>
    <col min="4871" max="4871" width="5.21875" style="478" customWidth="1"/>
    <col min="4872" max="4872" width="8.6640625" style="478" customWidth="1"/>
    <col min="4873" max="4873" width="3.5546875" style="478" customWidth="1"/>
    <col min="4874" max="4874" width="10" style="478" customWidth="1"/>
    <col min="4875" max="4875" width="3.6640625" style="478" customWidth="1"/>
    <col min="4876" max="4876" width="10.88671875" style="478" customWidth="1"/>
    <col min="4877" max="4879" width="2.6640625" style="478" customWidth="1"/>
    <col min="4880" max="4880" width="10.109375" style="478" customWidth="1"/>
    <col min="4881" max="4881" width="5.33203125" style="478" customWidth="1"/>
    <col min="4882" max="4896" width="2.6640625" style="478" customWidth="1"/>
    <col min="4897" max="4899" width="4.109375" style="478" customWidth="1"/>
    <col min="4900" max="4900" width="12.5546875" style="478" customWidth="1"/>
    <col min="4901" max="4919" width="4.109375" style="478" customWidth="1"/>
    <col min="4920" max="4927" width="3" style="478" customWidth="1"/>
    <col min="4928" max="5120" width="8.88671875" style="478"/>
    <col min="5121" max="5123" width="2.6640625" style="478" customWidth="1"/>
    <col min="5124" max="5124" width="13.33203125" style="478" customWidth="1"/>
    <col min="5125" max="5125" width="2.6640625" style="478" customWidth="1"/>
    <col min="5126" max="5126" width="8.77734375" style="478" customWidth="1"/>
    <col min="5127" max="5127" width="5.21875" style="478" customWidth="1"/>
    <col min="5128" max="5128" width="8.6640625" style="478" customWidth="1"/>
    <col min="5129" max="5129" width="3.5546875" style="478" customWidth="1"/>
    <col min="5130" max="5130" width="10" style="478" customWidth="1"/>
    <col min="5131" max="5131" width="3.6640625" style="478" customWidth="1"/>
    <col min="5132" max="5132" width="10.88671875" style="478" customWidth="1"/>
    <col min="5133" max="5135" width="2.6640625" style="478" customWidth="1"/>
    <col min="5136" max="5136" width="10.109375" style="478" customWidth="1"/>
    <col min="5137" max="5137" width="5.33203125" style="478" customWidth="1"/>
    <col min="5138" max="5152" width="2.6640625" style="478" customWidth="1"/>
    <col min="5153" max="5155" width="4.109375" style="478" customWidth="1"/>
    <col min="5156" max="5156" width="12.5546875" style="478" customWidth="1"/>
    <col min="5157" max="5175" width="4.109375" style="478" customWidth="1"/>
    <col min="5176" max="5183" width="3" style="478" customWidth="1"/>
    <col min="5184" max="5376" width="8.88671875" style="478"/>
    <col min="5377" max="5379" width="2.6640625" style="478" customWidth="1"/>
    <col min="5380" max="5380" width="13.33203125" style="478" customWidth="1"/>
    <col min="5381" max="5381" width="2.6640625" style="478" customWidth="1"/>
    <col min="5382" max="5382" width="8.77734375" style="478" customWidth="1"/>
    <col min="5383" max="5383" width="5.21875" style="478" customWidth="1"/>
    <col min="5384" max="5384" width="8.6640625" style="478" customWidth="1"/>
    <col min="5385" max="5385" width="3.5546875" style="478" customWidth="1"/>
    <col min="5386" max="5386" width="10" style="478" customWidth="1"/>
    <col min="5387" max="5387" width="3.6640625" style="478" customWidth="1"/>
    <col min="5388" max="5388" width="10.88671875" style="478" customWidth="1"/>
    <col min="5389" max="5391" width="2.6640625" style="478" customWidth="1"/>
    <col min="5392" max="5392" width="10.109375" style="478" customWidth="1"/>
    <col min="5393" max="5393" width="5.33203125" style="478" customWidth="1"/>
    <col min="5394" max="5408" width="2.6640625" style="478" customWidth="1"/>
    <col min="5409" max="5411" width="4.109375" style="478" customWidth="1"/>
    <col min="5412" max="5412" width="12.5546875" style="478" customWidth="1"/>
    <col min="5413" max="5431" width="4.109375" style="478" customWidth="1"/>
    <col min="5432" max="5439" width="3" style="478" customWidth="1"/>
    <col min="5440" max="5632" width="8.88671875" style="478"/>
    <col min="5633" max="5635" width="2.6640625" style="478" customWidth="1"/>
    <col min="5636" max="5636" width="13.33203125" style="478" customWidth="1"/>
    <col min="5637" max="5637" width="2.6640625" style="478" customWidth="1"/>
    <col min="5638" max="5638" width="8.77734375" style="478" customWidth="1"/>
    <col min="5639" max="5639" width="5.21875" style="478" customWidth="1"/>
    <col min="5640" max="5640" width="8.6640625" style="478" customWidth="1"/>
    <col min="5641" max="5641" width="3.5546875" style="478" customWidth="1"/>
    <col min="5642" max="5642" width="10" style="478" customWidth="1"/>
    <col min="5643" max="5643" width="3.6640625" style="478" customWidth="1"/>
    <col min="5644" max="5644" width="10.88671875" style="478" customWidth="1"/>
    <col min="5645" max="5647" width="2.6640625" style="478" customWidth="1"/>
    <col min="5648" max="5648" width="10.109375" style="478" customWidth="1"/>
    <col min="5649" max="5649" width="5.33203125" style="478" customWidth="1"/>
    <col min="5650" max="5664" width="2.6640625" style="478" customWidth="1"/>
    <col min="5665" max="5667" width="4.109375" style="478" customWidth="1"/>
    <col min="5668" max="5668" width="12.5546875" style="478" customWidth="1"/>
    <col min="5669" max="5687" width="4.109375" style="478" customWidth="1"/>
    <col min="5688" max="5695" width="3" style="478" customWidth="1"/>
    <col min="5696" max="5888" width="8.88671875" style="478"/>
    <col min="5889" max="5891" width="2.6640625" style="478" customWidth="1"/>
    <col min="5892" max="5892" width="13.33203125" style="478" customWidth="1"/>
    <col min="5893" max="5893" width="2.6640625" style="478" customWidth="1"/>
    <col min="5894" max="5894" width="8.77734375" style="478" customWidth="1"/>
    <col min="5895" max="5895" width="5.21875" style="478" customWidth="1"/>
    <col min="5896" max="5896" width="8.6640625" style="478" customWidth="1"/>
    <col min="5897" max="5897" width="3.5546875" style="478" customWidth="1"/>
    <col min="5898" max="5898" width="10" style="478" customWidth="1"/>
    <col min="5899" max="5899" width="3.6640625" style="478" customWidth="1"/>
    <col min="5900" max="5900" width="10.88671875" style="478" customWidth="1"/>
    <col min="5901" max="5903" width="2.6640625" style="478" customWidth="1"/>
    <col min="5904" max="5904" width="10.109375" style="478" customWidth="1"/>
    <col min="5905" max="5905" width="5.33203125" style="478" customWidth="1"/>
    <col min="5906" max="5920" width="2.6640625" style="478" customWidth="1"/>
    <col min="5921" max="5923" width="4.109375" style="478" customWidth="1"/>
    <col min="5924" max="5924" width="12.5546875" style="478" customWidth="1"/>
    <col min="5925" max="5943" width="4.109375" style="478" customWidth="1"/>
    <col min="5944" max="5951" width="3" style="478" customWidth="1"/>
    <col min="5952" max="6144" width="8.88671875" style="478"/>
    <col min="6145" max="6147" width="2.6640625" style="478" customWidth="1"/>
    <col min="6148" max="6148" width="13.33203125" style="478" customWidth="1"/>
    <col min="6149" max="6149" width="2.6640625" style="478" customWidth="1"/>
    <col min="6150" max="6150" width="8.77734375" style="478" customWidth="1"/>
    <col min="6151" max="6151" width="5.21875" style="478" customWidth="1"/>
    <col min="6152" max="6152" width="8.6640625" style="478" customWidth="1"/>
    <col min="6153" max="6153" width="3.5546875" style="478" customWidth="1"/>
    <col min="6154" max="6154" width="10" style="478" customWidth="1"/>
    <col min="6155" max="6155" width="3.6640625" style="478" customWidth="1"/>
    <col min="6156" max="6156" width="10.88671875" style="478" customWidth="1"/>
    <col min="6157" max="6159" width="2.6640625" style="478" customWidth="1"/>
    <col min="6160" max="6160" width="10.109375" style="478" customWidth="1"/>
    <col min="6161" max="6161" width="5.33203125" style="478" customWidth="1"/>
    <col min="6162" max="6176" width="2.6640625" style="478" customWidth="1"/>
    <col min="6177" max="6179" width="4.109375" style="478" customWidth="1"/>
    <col min="6180" max="6180" width="12.5546875" style="478" customWidth="1"/>
    <col min="6181" max="6199" width="4.109375" style="478" customWidth="1"/>
    <col min="6200" max="6207" width="3" style="478" customWidth="1"/>
    <col min="6208" max="6400" width="8.88671875" style="478"/>
    <col min="6401" max="6403" width="2.6640625" style="478" customWidth="1"/>
    <col min="6404" max="6404" width="13.33203125" style="478" customWidth="1"/>
    <col min="6405" max="6405" width="2.6640625" style="478" customWidth="1"/>
    <col min="6406" max="6406" width="8.77734375" style="478" customWidth="1"/>
    <col min="6407" max="6407" width="5.21875" style="478" customWidth="1"/>
    <col min="6408" max="6408" width="8.6640625" style="478" customWidth="1"/>
    <col min="6409" max="6409" width="3.5546875" style="478" customWidth="1"/>
    <col min="6410" max="6410" width="10" style="478" customWidth="1"/>
    <col min="6411" max="6411" width="3.6640625" style="478" customWidth="1"/>
    <col min="6412" max="6412" width="10.88671875" style="478" customWidth="1"/>
    <col min="6413" max="6415" width="2.6640625" style="478" customWidth="1"/>
    <col min="6416" max="6416" width="10.109375" style="478" customWidth="1"/>
    <col min="6417" max="6417" width="5.33203125" style="478" customWidth="1"/>
    <col min="6418" max="6432" width="2.6640625" style="478" customWidth="1"/>
    <col min="6433" max="6435" width="4.109375" style="478" customWidth="1"/>
    <col min="6436" max="6436" width="12.5546875" style="478" customWidth="1"/>
    <col min="6437" max="6455" width="4.109375" style="478" customWidth="1"/>
    <col min="6456" max="6463" width="3" style="478" customWidth="1"/>
    <col min="6464" max="6656" width="8.88671875" style="478"/>
    <col min="6657" max="6659" width="2.6640625" style="478" customWidth="1"/>
    <col min="6660" max="6660" width="13.33203125" style="478" customWidth="1"/>
    <col min="6661" max="6661" width="2.6640625" style="478" customWidth="1"/>
    <col min="6662" max="6662" width="8.77734375" style="478" customWidth="1"/>
    <col min="6663" max="6663" width="5.21875" style="478" customWidth="1"/>
    <col min="6664" max="6664" width="8.6640625" style="478" customWidth="1"/>
    <col min="6665" max="6665" width="3.5546875" style="478" customWidth="1"/>
    <col min="6666" max="6666" width="10" style="478" customWidth="1"/>
    <col min="6667" max="6667" width="3.6640625" style="478" customWidth="1"/>
    <col min="6668" max="6668" width="10.88671875" style="478" customWidth="1"/>
    <col min="6669" max="6671" width="2.6640625" style="478" customWidth="1"/>
    <col min="6672" max="6672" width="10.109375" style="478" customWidth="1"/>
    <col min="6673" max="6673" width="5.33203125" style="478" customWidth="1"/>
    <col min="6674" max="6688" width="2.6640625" style="478" customWidth="1"/>
    <col min="6689" max="6691" width="4.109375" style="478" customWidth="1"/>
    <col min="6692" max="6692" width="12.5546875" style="478" customWidth="1"/>
    <col min="6693" max="6711" width="4.109375" style="478" customWidth="1"/>
    <col min="6712" max="6719" width="3" style="478" customWidth="1"/>
    <col min="6720" max="6912" width="8.88671875" style="478"/>
    <col min="6913" max="6915" width="2.6640625" style="478" customWidth="1"/>
    <col min="6916" max="6916" width="13.33203125" style="478" customWidth="1"/>
    <col min="6917" max="6917" width="2.6640625" style="478" customWidth="1"/>
    <col min="6918" max="6918" width="8.77734375" style="478" customWidth="1"/>
    <col min="6919" max="6919" width="5.21875" style="478" customWidth="1"/>
    <col min="6920" max="6920" width="8.6640625" style="478" customWidth="1"/>
    <col min="6921" max="6921" width="3.5546875" style="478" customWidth="1"/>
    <col min="6922" max="6922" width="10" style="478" customWidth="1"/>
    <col min="6923" max="6923" width="3.6640625" style="478" customWidth="1"/>
    <col min="6924" max="6924" width="10.88671875" style="478" customWidth="1"/>
    <col min="6925" max="6927" width="2.6640625" style="478" customWidth="1"/>
    <col min="6928" max="6928" width="10.109375" style="478" customWidth="1"/>
    <col min="6929" max="6929" width="5.33203125" style="478" customWidth="1"/>
    <col min="6930" max="6944" width="2.6640625" style="478" customWidth="1"/>
    <col min="6945" max="6947" width="4.109375" style="478" customWidth="1"/>
    <col min="6948" max="6948" width="12.5546875" style="478" customWidth="1"/>
    <col min="6949" max="6967" width="4.109375" style="478" customWidth="1"/>
    <col min="6968" max="6975" width="3" style="478" customWidth="1"/>
    <col min="6976" max="7168" width="8.88671875" style="478"/>
    <col min="7169" max="7171" width="2.6640625" style="478" customWidth="1"/>
    <col min="7172" max="7172" width="13.33203125" style="478" customWidth="1"/>
    <col min="7173" max="7173" width="2.6640625" style="478" customWidth="1"/>
    <col min="7174" max="7174" width="8.77734375" style="478" customWidth="1"/>
    <col min="7175" max="7175" width="5.21875" style="478" customWidth="1"/>
    <col min="7176" max="7176" width="8.6640625" style="478" customWidth="1"/>
    <col min="7177" max="7177" width="3.5546875" style="478" customWidth="1"/>
    <col min="7178" max="7178" width="10" style="478" customWidth="1"/>
    <col min="7179" max="7179" width="3.6640625" style="478" customWidth="1"/>
    <col min="7180" max="7180" width="10.88671875" style="478" customWidth="1"/>
    <col min="7181" max="7183" width="2.6640625" style="478" customWidth="1"/>
    <col min="7184" max="7184" width="10.109375" style="478" customWidth="1"/>
    <col min="7185" max="7185" width="5.33203125" style="478" customWidth="1"/>
    <col min="7186" max="7200" width="2.6640625" style="478" customWidth="1"/>
    <col min="7201" max="7203" width="4.109375" style="478" customWidth="1"/>
    <col min="7204" max="7204" width="12.5546875" style="478" customWidth="1"/>
    <col min="7205" max="7223" width="4.109375" style="478" customWidth="1"/>
    <col min="7224" max="7231" width="3" style="478" customWidth="1"/>
    <col min="7232" max="7424" width="8.88671875" style="478"/>
    <col min="7425" max="7427" width="2.6640625" style="478" customWidth="1"/>
    <col min="7428" max="7428" width="13.33203125" style="478" customWidth="1"/>
    <col min="7429" max="7429" width="2.6640625" style="478" customWidth="1"/>
    <col min="7430" max="7430" width="8.77734375" style="478" customWidth="1"/>
    <col min="7431" max="7431" width="5.21875" style="478" customWidth="1"/>
    <col min="7432" max="7432" width="8.6640625" style="478" customWidth="1"/>
    <col min="7433" max="7433" width="3.5546875" style="478" customWidth="1"/>
    <col min="7434" max="7434" width="10" style="478" customWidth="1"/>
    <col min="7435" max="7435" width="3.6640625" style="478" customWidth="1"/>
    <col min="7436" max="7436" width="10.88671875" style="478" customWidth="1"/>
    <col min="7437" max="7439" width="2.6640625" style="478" customWidth="1"/>
    <col min="7440" max="7440" width="10.109375" style="478" customWidth="1"/>
    <col min="7441" max="7441" width="5.33203125" style="478" customWidth="1"/>
    <col min="7442" max="7456" width="2.6640625" style="478" customWidth="1"/>
    <col min="7457" max="7459" width="4.109375" style="478" customWidth="1"/>
    <col min="7460" max="7460" width="12.5546875" style="478" customWidth="1"/>
    <col min="7461" max="7479" width="4.109375" style="478" customWidth="1"/>
    <col min="7480" max="7487" width="3" style="478" customWidth="1"/>
    <col min="7488" max="7680" width="8.88671875" style="478"/>
    <col min="7681" max="7683" width="2.6640625" style="478" customWidth="1"/>
    <col min="7684" max="7684" width="13.33203125" style="478" customWidth="1"/>
    <col min="7685" max="7685" width="2.6640625" style="478" customWidth="1"/>
    <col min="7686" max="7686" width="8.77734375" style="478" customWidth="1"/>
    <col min="7687" max="7687" width="5.21875" style="478" customWidth="1"/>
    <col min="7688" max="7688" width="8.6640625" style="478" customWidth="1"/>
    <col min="7689" max="7689" width="3.5546875" style="478" customWidth="1"/>
    <col min="7690" max="7690" width="10" style="478" customWidth="1"/>
    <col min="7691" max="7691" width="3.6640625" style="478" customWidth="1"/>
    <col min="7692" max="7692" width="10.88671875" style="478" customWidth="1"/>
    <col min="7693" max="7695" width="2.6640625" style="478" customWidth="1"/>
    <col min="7696" max="7696" width="10.109375" style="478" customWidth="1"/>
    <col min="7697" max="7697" width="5.33203125" style="478" customWidth="1"/>
    <col min="7698" max="7712" width="2.6640625" style="478" customWidth="1"/>
    <col min="7713" max="7715" width="4.109375" style="478" customWidth="1"/>
    <col min="7716" max="7716" width="12.5546875" style="478" customWidth="1"/>
    <col min="7717" max="7735" width="4.109375" style="478" customWidth="1"/>
    <col min="7736" max="7743" width="3" style="478" customWidth="1"/>
    <col min="7744" max="7936" width="8.88671875" style="478"/>
    <col min="7937" max="7939" width="2.6640625" style="478" customWidth="1"/>
    <col min="7940" max="7940" width="13.33203125" style="478" customWidth="1"/>
    <col min="7941" max="7941" width="2.6640625" style="478" customWidth="1"/>
    <col min="7942" max="7942" width="8.77734375" style="478" customWidth="1"/>
    <col min="7943" max="7943" width="5.21875" style="478" customWidth="1"/>
    <col min="7944" max="7944" width="8.6640625" style="478" customWidth="1"/>
    <col min="7945" max="7945" width="3.5546875" style="478" customWidth="1"/>
    <col min="7946" max="7946" width="10" style="478" customWidth="1"/>
    <col min="7947" max="7947" width="3.6640625" style="478" customWidth="1"/>
    <col min="7948" max="7948" width="10.88671875" style="478" customWidth="1"/>
    <col min="7949" max="7951" width="2.6640625" style="478" customWidth="1"/>
    <col min="7952" max="7952" width="10.109375" style="478" customWidth="1"/>
    <col min="7953" max="7953" width="5.33203125" style="478" customWidth="1"/>
    <col min="7954" max="7968" width="2.6640625" style="478" customWidth="1"/>
    <col min="7969" max="7971" width="4.109375" style="478" customWidth="1"/>
    <col min="7972" max="7972" width="12.5546875" style="478" customWidth="1"/>
    <col min="7973" max="7991" width="4.109375" style="478" customWidth="1"/>
    <col min="7992" max="7999" width="3" style="478" customWidth="1"/>
    <col min="8000" max="8192" width="8.88671875" style="478"/>
    <col min="8193" max="8195" width="2.6640625" style="478" customWidth="1"/>
    <col min="8196" max="8196" width="13.33203125" style="478" customWidth="1"/>
    <col min="8197" max="8197" width="2.6640625" style="478" customWidth="1"/>
    <col min="8198" max="8198" width="8.77734375" style="478" customWidth="1"/>
    <col min="8199" max="8199" width="5.21875" style="478" customWidth="1"/>
    <col min="8200" max="8200" width="8.6640625" style="478" customWidth="1"/>
    <col min="8201" max="8201" width="3.5546875" style="478" customWidth="1"/>
    <col min="8202" max="8202" width="10" style="478" customWidth="1"/>
    <col min="8203" max="8203" width="3.6640625" style="478" customWidth="1"/>
    <col min="8204" max="8204" width="10.88671875" style="478" customWidth="1"/>
    <col min="8205" max="8207" width="2.6640625" style="478" customWidth="1"/>
    <col min="8208" max="8208" width="10.109375" style="478" customWidth="1"/>
    <col min="8209" max="8209" width="5.33203125" style="478" customWidth="1"/>
    <col min="8210" max="8224" width="2.6640625" style="478" customWidth="1"/>
    <col min="8225" max="8227" width="4.109375" style="478" customWidth="1"/>
    <col min="8228" max="8228" width="12.5546875" style="478" customWidth="1"/>
    <col min="8229" max="8247" width="4.109375" style="478" customWidth="1"/>
    <col min="8248" max="8255" width="3" style="478" customWidth="1"/>
    <col min="8256" max="8448" width="8.88671875" style="478"/>
    <col min="8449" max="8451" width="2.6640625" style="478" customWidth="1"/>
    <col min="8452" max="8452" width="13.33203125" style="478" customWidth="1"/>
    <col min="8453" max="8453" width="2.6640625" style="478" customWidth="1"/>
    <col min="8454" max="8454" width="8.77734375" style="478" customWidth="1"/>
    <col min="8455" max="8455" width="5.21875" style="478" customWidth="1"/>
    <col min="8456" max="8456" width="8.6640625" style="478" customWidth="1"/>
    <col min="8457" max="8457" width="3.5546875" style="478" customWidth="1"/>
    <col min="8458" max="8458" width="10" style="478" customWidth="1"/>
    <col min="8459" max="8459" width="3.6640625" style="478" customWidth="1"/>
    <col min="8460" max="8460" width="10.88671875" style="478" customWidth="1"/>
    <col min="8461" max="8463" width="2.6640625" style="478" customWidth="1"/>
    <col min="8464" max="8464" width="10.109375" style="478" customWidth="1"/>
    <col min="8465" max="8465" width="5.33203125" style="478" customWidth="1"/>
    <col min="8466" max="8480" width="2.6640625" style="478" customWidth="1"/>
    <col min="8481" max="8483" width="4.109375" style="478" customWidth="1"/>
    <col min="8484" max="8484" width="12.5546875" style="478" customWidth="1"/>
    <col min="8485" max="8503" width="4.109375" style="478" customWidth="1"/>
    <col min="8504" max="8511" width="3" style="478" customWidth="1"/>
    <col min="8512" max="8704" width="8.88671875" style="478"/>
    <col min="8705" max="8707" width="2.6640625" style="478" customWidth="1"/>
    <col min="8708" max="8708" width="13.33203125" style="478" customWidth="1"/>
    <col min="8709" max="8709" width="2.6640625" style="478" customWidth="1"/>
    <col min="8710" max="8710" width="8.77734375" style="478" customWidth="1"/>
    <col min="8711" max="8711" width="5.21875" style="478" customWidth="1"/>
    <col min="8712" max="8712" width="8.6640625" style="478" customWidth="1"/>
    <col min="8713" max="8713" width="3.5546875" style="478" customWidth="1"/>
    <col min="8714" max="8714" width="10" style="478" customWidth="1"/>
    <col min="8715" max="8715" width="3.6640625" style="478" customWidth="1"/>
    <col min="8716" max="8716" width="10.88671875" style="478" customWidth="1"/>
    <col min="8717" max="8719" width="2.6640625" style="478" customWidth="1"/>
    <col min="8720" max="8720" width="10.109375" style="478" customWidth="1"/>
    <col min="8721" max="8721" width="5.33203125" style="478" customWidth="1"/>
    <col min="8722" max="8736" width="2.6640625" style="478" customWidth="1"/>
    <col min="8737" max="8739" width="4.109375" style="478" customWidth="1"/>
    <col min="8740" max="8740" width="12.5546875" style="478" customWidth="1"/>
    <col min="8741" max="8759" width="4.109375" style="478" customWidth="1"/>
    <col min="8760" max="8767" width="3" style="478" customWidth="1"/>
    <col min="8768" max="8960" width="8.88671875" style="478"/>
    <col min="8961" max="8963" width="2.6640625" style="478" customWidth="1"/>
    <col min="8964" max="8964" width="13.33203125" style="478" customWidth="1"/>
    <col min="8965" max="8965" width="2.6640625" style="478" customWidth="1"/>
    <col min="8966" max="8966" width="8.77734375" style="478" customWidth="1"/>
    <col min="8967" max="8967" width="5.21875" style="478" customWidth="1"/>
    <col min="8968" max="8968" width="8.6640625" style="478" customWidth="1"/>
    <col min="8969" max="8969" width="3.5546875" style="478" customWidth="1"/>
    <col min="8970" max="8970" width="10" style="478" customWidth="1"/>
    <col min="8971" max="8971" width="3.6640625" style="478" customWidth="1"/>
    <col min="8972" max="8972" width="10.88671875" style="478" customWidth="1"/>
    <col min="8973" max="8975" width="2.6640625" style="478" customWidth="1"/>
    <col min="8976" max="8976" width="10.109375" style="478" customWidth="1"/>
    <col min="8977" max="8977" width="5.33203125" style="478" customWidth="1"/>
    <col min="8978" max="8992" width="2.6640625" style="478" customWidth="1"/>
    <col min="8993" max="8995" width="4.109375" style="478" customWidth="1"/>
    <col min="8996" max="8996" width="12.5546875" style="478" customWidth="1"/>
    <col min="8997" max="9015" width="4.109375" style="478" customWidth="1"/>
    <col min="9016" max="9023" width="3" style="478" customWidth="1"/>
    <col min="9024" max="9216" width="8.88671875" style="478"/>
    <col min="9217" max="9219" width="2.6640625" style="478" customWidth="1"/>
    <col min="9220" max="9220" width="13.33203125" style="478" customWidth="1"/>
    <col min="9221" max="9221" width="2.6640625" style="478" customWidth="1"/>
    <col min="9222" max="9222" width="8.77734375" style="478" customWidth="1"/>
    <col min="9223" max="9223" width="5.21875" style="478" customWidth="1"/>
    <col min="9224" max="9224" width="8.6640625" style="478" customWidth="1"/>
    <col min="9225" max="9225" width="3.5546875" style="478" customWidth="1"/>
    <col min="9226" max="9226" width="10" style="478" customWidth="1"/>
    <col min="9227" max="9227" width="3.6640625" style="478" customWidth="1"/>
    <col min="9228" max="9228" width="10.88671875" style="478" customWidth="1"/>
    <col min="9229" max="9231" width="2.6640625" style="478" customWidth="1"/>
    <col min="9232" max="9232" width="10.109375" style="478" customWidth="1"/>
    <col min="9233" max="9233" width="5.33203125" style="478" customWidth="1"/>
    <col min="9234" max="9248" width="2.6640625" style="478" customWidth="1"/>
    <col min="9249" max="9251" width="4.109375" style="478" customWidth="1"/>
    <col min="9252" max="9252" width="12.5546875" style="478" customWidth="1"/>
    <col min="9253" max="9271" width="4.109375" style="478" customWidth="1"/>
    <col min="9272" max="9279" width="3" style="478" customWidth="1"/>
    <col min="9280" max="9472" width="8.88671875" style="478"/>
    <col min="9473" max="9475" width="2.6640625" style="478" customWidth="1"/>
    <col min="9476" max="9476" width="13.33203125" style="478" customWidth="1"/>
    <col min="9477" max="9477" width="2.6640625" style="478" customWidth="1"/>
    <col min="9478" max="9478" width="8.77734375" style="478" customWidth="1"/>
    <col min="9479" max="9479" width="5.21875" style="478" customWidth="1"/>
    <col min="9480" max="9480" width="8.6640625" style="478" customWidth="1"/>
    <col min="9481" max="9481" width="3.5546875" style="478" customWidth="1"/>
    <col min="9482" max="9482" width="10" style="478" customWidth="1"/>
    <col min="9483" max="9483" width="3.6640625" style="478" customWidth="1"/>
    <col min="9484" max="9484" width="10.88671875" style="478" customWidth="1"/>
    <col min="9485" max="9487" width="2.6640625" style="478" customWidth="1"/>
    <col min="9488" max="9488" width="10.109375" style="478" customWidth="1"/>
    <col min="9489" max="9489" width="5.33203125" style="478" customWidth="1"/>
    <col min="9490" max="9504" width="2.6640625" style="478" customWidth="1"/>
    <col min="9505" max="9507" width="4.109375" style="478" customWidth="1"/>
    <col min="9508" max="9508" width="12.5546875" style="478" customWidth="1"/>
    <col min="9509" max="9527" width="4.109375" style="478" customWidth="1"/>
    <col min="9528" max="9535" width="3" style="478" customWidth="1"/>
    <col min="9536" max="9728" width="8.88671875" style="478"/>
    <col min="9729" max="9731" width="2.6640625" style="478" customWidth="1"/>
    <col min="9732" max="9732" width="13.33203125" style="478" customWidth="1"/>
    <col min="9733" max="9733" width="2.6640625" style="478" customWidth="1"/>
    <col min="9734" max="9734" width="8.77734375" style="478" customWidth="1"/>
    <col min="9735" max="9735" width="5.21875" style="478" customWidth="1"/>
    <col min="9736" max="9736" width="8.6640625" style="478" customWidth="1"/>
    <col min="9737" max="9737" width="3.5546875" style="478" customWidth="1"/>
    <col min="9738" max="9738" width="10" style="478" customWidth="1"/>
    <col min="9739" max="9739" width="3.6640625" style="478" customWidth="1"/>
    <col min="9740" max="9740" width="10.88671875" style="478" customWidth="1"/>
    <col min="9741" max="9743" width="2.6640625" style="478" customWidth="1"/>
    <col min="9744" max="9744" width="10.109375" style="478" customWidth="1"/>
    <col min="9745" max="9745" width="5.33203125" style="478" customWidth="1"/>
    <col min="9746" max="9760" width="2.6640625" style="478" customWidth="1"/>
    <col min="9761" max="9763" width="4.109375" style="478" customWidth="1"/>
    <col min="9764" max="9764" width="12.5546875" style="478" customWidth="1"/>
    <col min="9765" max="9783" width="4.109375" style="478" customWidth="1"/>
    <col min="9784" max="9791" width="3" style="478" customWidth="1"/>
    <col min="9792" max="9984" width="8.88671875" style="478"/>
    <col min="9985" max="9987" width="2.6640625" style="478" customWidth="1"/>
    <col min="9988" max="9988" width="13.33203125" style="478" customWidth="1"/>
    <col min="9989" max="9989" width="2.6640625" style="478" customWidth="1"/>
    <col min="9990" max="9990" width="8.77734375" style="478" customWidth="1"/>
    <col min="9991" max="9991" width="5.21875" style="478" customWidth="1"/>
    <col min="9992" max="9992" width="8.6640625" style="478" customWidth="1"/>
    <col min="9993" max="9993" width="3.5546875" style="478" customWidth="1"/>
    <col min="9994" max="9994" width="10" style="478" customWidth="1"/>
    <col min="9995" max="9995" width="3.6640625" style="478" customWidth="1"/>
    <col min="9996" max="9996" width="10.88671875" style="478" customWidth="1"/>
    <col min="9997" max="9999" width="2.6640625" style="478" customWidth="1"/>
    <col min="10000" max="10000" width="10.109375" style="478" customWidth="1"/>
    <col min="10001" max="10001" width="5.33203125" style="478" customWidth="1"/>
    <col min="10002" max="10016" width="2.6640625" style="478" customWidth="1"/>
    <col min="10017" max="10019" width="4.109375" style="478" customWidth="1"/>
    <col min="10020" max="10020" width="12.5546875" style="478" customWidth="1"/>
    <col min="10021" max="10039" width="4.109375" style="478" customWidth="1"/>
    <col min="10040" max="10047" width="3" style="478" customWidth="1"/>
    <col min="10048" max="10240" width="8.88671875" style="478"/>
    <col min="10241" max="10243" width="2.6640625" style="478" customWidth="1"/>
    <col min="10244" max="10244" width="13.33203125" style="478" customWidth="1"/>
    <col min="10245" max="10245" width="2.6640625" style="478" customWidth="1"/>
    <col min="10246" max="10246" width="8.77734375" style="478" customWidth="1"/>
    <col min="10247" max="10247" width="5.21875" style="478" customWidth="1"/>
    <col min="10248" max="10248" width="8.6640625" style="478" customWidth="1"/>
    <col min="10249" max="10249" width="3.5546875" style="478" customWidth="1"/>
    <col min="10250" max="10250" width="10" style="478" customWidth="1"/>
    <col min="10251" max="10251" width="3.6640625" style="478" customWidth="1"/>
    <col min="10252" max="10252" width="10.88671875" style="478" customWidth="1"/>
    <col min="10253" max="10255" width="2.6640625" style="478" customWidth="1"/>
    <col min="10256" max="10256" width="10.109375" style="478" customWidth="1"/>
    <col min="10257" max="10257" width="5.33203125" style="478" customWidth="1"/>
    <col min="10258" max="10272" width="2.6640625" style="478" customWidth="1"/>
    <col min="10273" max="10275" width="4.109375" style="478" customWidth="1"/>
    <col min="10276" max="10276" width="12.5546875" style="478" customWidth="1"/>
    <col min="10277" max="10295" width="4.109375" style="478" customWidth="1"/>
    <col min="10296" max="10303" width="3" style="478" customWidth="1"/>
    <col min="10304" max="10496" width="8.88671875" style="478"/>
    <col min="10497" max="10499" width="2.6640625" style="478" customWidth="1"/>
    <col min="10500" max="10500" width="13.33203125" style="478" customWidth="1"/>
    <col min="10501" max="10501" width="2.6640625" style="478" customWidth="1"/>
    <col min="10502" max="10502" width="8.77734375" style="478" customWidth="1"/>
    <col min="10503" max="10503" width="5.21875" style="478" customWidth="1"/>
    <col min="10504" max="10504" width="8.6640625" style="478" customWidth="1"/>
    <col min="10505" max="10505" width="3.5546875" style="478" customWidth="1"/>
    <col min="10506" max="10506" width="10" style="478" customWidth="1"/>
    <col min="10507" max="10507" width="3.6640625" style="478" customWidth="1"/>
    <col min="10508" max="10508" width="10.88671875" style="478" customWidth="1"/>
    <col min="10509" max="10511" width="2.6640625" style="478" customWidth="1"/>
    <col min="10512" max="10512" width="10.109375" style="478" customWidth="1"/>
    <col min="10513" max="10513" width="5.33203125" style="478" customWidth="1"/>
    <col min="10514" max="10528" width="2.6640625" style="478" customWidth="1"/>
    <col min="10529" max="10531" width="4.109375" style="478" customWidth="1"/>
    <col min="10532" max="10532" width="12.5546875" style="478" customWidth="1"/>
    <col min="10533" max="10551" width="4.109375" style="478" customWidth="1"/>
    <col min="10552" max="10559" width="3" style="478" customWidth="1"/>
    <col min="10560" max="10752" width="8.88671875" style="478"/>
    <col min="10753" max="10755" width="2.6640625" style="478" customWidth="1"/>
    <col min="10756" max="10756" width="13.33203125" style="478" customWidth="1"/>
    <col min="10757" max="10757" width="2.6640625" style="478" customWidth="1"/>
    <col min="10758" max="10758" width="8.77734375" style="478" customWidth="1"/>
    <col min="10759" max="10759" width="5.21875" style="478" customWidth="1"/>
    <col min="10760" max="10760" width="8.6640625" style="478" customWidth="1"/>
    <col min="10761" max="10761" width="3.5546875" style="478" customWidth="1"/>
    <col min="10762" max="10762" width="10" style="478" customWidth="1"/>
    <col min="10763" max="10763" width="3.6640625" style="478" customWidth="1"/>
    <col min="10764" max="10764" width="10.88671875" style="478" customWidth="1"/>
    <col min="10765" max="10767" width="2.6640625" style="478" customWidth="1"/>
    <col min="10768" max="10768" width="10.109375" style="478" customWidth="1"/>
    <col min="10769" max="10769" width="5.33203125" style="478" customWidth="1"/>
    <col min="10770" max="10784" width="2.6640625" style="478" customWidth="1"/>
    <col min="10785" max="10787" width="4.109375" style="478" customWidth="1"/>
    <col min="10788" max="10788" width="12.5546875" style="478" customWidth="1"/>
    <col min="10789" max="10807" width="4.109375" style="478" customWidth="1"/>
    <col min="10808" max="10815" width="3" style="478" customWidth="1"/>
    <col min="10816" max="11008" width="8.88671875" style="478"/>
    <col min="11009" max="11011" width="2.6640625" style="478" customWidth="1"/>
    <col min="11012" max="11012" width="13.33203125" style="478" customWidth="1"/>
    <col min="11013" max="11013" width="2.6640625" style="478" customWidth="1"/>
    <col min="11014" max="11014" width="8.77734375" style="478" customWidth="1"/>
    <col min="11015" max="11015" width="5.21875" style="478" customWidth="1"/>
    <col min="11016" max="11016" width="8.6640625" style="478" customWidth="1"/>
    <col min="11017" max="11017" width="3.5546875" style="478" customWidth="1"/>
    <col min="11018" max="11018" width="10" style="478" customWidth="1"/>
    <col min="11019" max="11019" width="3.6640625" style="478" customWidth="1"/>
    <col min="11020" max="11020" width="10.88671875" style="478" customWidth="1"/>
    <col min="11021" max="11023" width="2.6640625" style="478" customWidth="1"/>
    <col min="11024" max="11024" width="10.109375" style="478" customWidth="1"/>
    <col min="11025" max="11025" width="5.33203125" style="478" customWidth="1"/>
    <col min="11026" max="11040" width="2.6640625" style="478" customWidth="1"/>
    <col min="11041" max="11043" width="4.109375" style="478" customWidth="1"/>
    <col min="11044" max="11044" width="12.5546875" style="478" customWidth="1"/>
    <col min="11045" max="11063" width="4.109375" style="478" customWidth="1"/>
    <col min="11064" max="11071" width="3" style="478" customWidth="1"/>
    <col min="11072" max="11264" width="8.88671875" style="478"/>
    <col min="11265" max="11267" width="2.6640625" style="478" customWidth="1"/>
    <col min="11268" max="11268" width="13.33203125" style="478" customWidth="1"/>
    <col min="11269" max="11269" width="2.6640625" style="478" customWidth="1"/>
    <col min="11270" max="11270" width="8.77734375" style="478" customWidth="1"/>
    <col min="11271" max="11271" width="5.21875" style="478" customWidth="1"/>
    <col min="11272" max="11272" width="8.6640625" style="478" customWidth="1"/>
    <col min="11273" max="11273" width="3.5546875" style="478" customWidth="1"/>
    <col min="11274" max="11274" width="10" style="478" customWidth="1"/>
    <col min="11275" max="11275" width="3.6640625" style="478" customWidth="1"/>
    <col min="11276" max="11276" width="10.88671875" style="478" customWidth="1"/>
    <col min="11277" max="11279" width="2.6640625" style="478" customWidth="1"/>
    <col min="11280" max="11280" width="10.109375" style="478" customWidth="1"/>
    <col min="11281" max="11281" width="5.33203125" style="478" customWidth="1"/>
    <col min="11282" max="11296" width="2.6640625" style="478" customWidth="1"/>
    <col min="11297" max="11299" width="4.109375" style="478" customWidth="1"/>
    <col min="11300" max="11300" width="12.5546875" style="478" customWidth="1"/>
    <col min="11301" max="11319" width="4.109375" style="478" customWidth="1"/>
    <col min="11320" max="11327" width="3" style="478" customWidth="1"/>
    <col min="11328" max="11520" width="8.88671875" style="478"/>
    <col min="11521" max="11523" width="2.6640625" style="478" customWidth="1"/>
    <col min="11524" max="11524" width="13.33203125" style="478" customWidth="1"/>
    <col min="11525" max="11525" width="2.6640625" style="478" customWidth="1"/>
    <col min="11526" max="11526" width="8.77734375" style="478" customWidth="1"/>
    <col min="11527" max="11527" width="5.21875" style="478" customWidth="1"/>
    <col min="11528" max="11528" width="8.6640625" style="478" customWidth="1"/>
    <col min="11529" max="11529" width="3.5546875" style="478" customWidth="1"/>
    <col min="11530" max="11530" width="10" style="478" customWidth="1"/>
    <col min="11531" max="11531" width="3.6640625" style="478" customWidth="1"/>
    <col min="11532" max="11532" width="10.88671875" style="478" customWidth="1"/>
    <col min="11533" max="11535" width="2.6640625" style="478" customWidth="1"/>
    <col min="11536" max="11536" width="10.109375" style="478" customWidth="1"/>
    <col min="11537" max="11537" width="5.33203125" style="478" customWidth="1"/>
    <col min="11538" max="11552" width="2.6640625" style="478" customWidth="1"/>
    <col min="11553" max="11555" width="4.109375" style="478" customWidth="1"/>
    <col min="11556" max="11556" width="12.5546875" style="478" customWidth="1"/>
    <col min="11557" max="11575" width="4.109375" style="478" customWidth="1"/>
    <col min="11576" max="11583" width="3" style="478" customWidth="1"/>
    <col min="11584" max="11776" width="8.88671875" style="478"/>
    <col min="11777" max="11779" width="2.6640625" style="478" customWidth="1"/>
    <col min="11780" max="11780" width="13.33203125" style="478" customWidth="1"/>
    <col min="11781" max="11781" width="2.6640625" style="478" customWidth="1"/>
    <col min="11782" max="11782" width="8.77734375" style="478" customWidth="1"/>
    <col min="11783" max="11783" width="5.21875" style="478" customWidth="1"/>
    <col min="11784" max="11784" width="8.6640625" style="478" customWidth="1"/>
    <col min="11785" max="11785" width="3.5546875" style="478" customWidth="1"/>
    <col min="11786" max="11786" width="10" style="478" customWidth="1"/>
    <col min="11787" max="11787" width="3.6640625" style="478" customWidth="1"/>
    <col min="11788" max="11788" width="10.88671875" style="478" customWidth="1"/>
    <col min="11789" max="11791" width="2.6640625" style="478" customWidth="1"/>
    <col min="11792" max="11792" width="10.109375" style="478" customWidth="1"/>
    <col min="11793" max="11793" width="5.33203125" style="478" customWidth="1"/>
    <col min="11794" max="11808" width="2.6640625" style="478" customWidth="1"/>
    <col min="11809" max="11811" width="4.109375" style="478" customWidth="1"/>
    <col min="11812" max="11812" width="12.5546875" style="478" customWidth="1"/>
    <col min="11813" max="11831" width="4.109375" style="478" customWidth="1"/>
    <col min="11832" max="11839" width="3" style="478" customWidth="1"/>
    <col min="11840" max="12032" width="8.88671875" style="478"/>
    <col min="12033" max="12035" width="2.6640625" style="478" customWidth="1"/>
    <col min="12036" max="12036" width="13.33203125" style="478" customWidth="1"/>
    <col min="12037" max="12037" width="2.6640625" style="478" customWidth="1"/>
    <col min="12038" max="12038" width="8.77734375" style="478" customWidth="1"/>
    <col min="12039" max="12039" width="5.21875" style="478" customWidth="1"/>
    <col min="12040" max="12040" width="8.6640625" style="478" customWidth="1"/>
    <col min="12041" max="12041" width="3.5546875" style="478" customWidth="1"/>
    <col min="12042" max="12042" width="10" style="478" customWidth="1"/>
    <col min="12043" max="12043" width="3.6640625" style="478" customWidth="1"/>
    <col min="12044" max="12044" width="10.88671875" style="478" customWidth="1"/>
    <col min="12045" max="12047" width="2.6640625" style="478" customWidth="1"/>
    <col min="12048" max="12048" width="10.109375" style="478" customWidth="1"/>
    <col min="12049" max="12049" width="5.33203125" style="478" customWidth="1"/>
    <col min="12050" max="12064" width="2.6640625" style="478" customWidth="1"/>
    <col min="12065" max="12067" width="4.109375" style="478" customWidth="1"/>
    <col min="12068" max="12068" width="12.5546875" style="478" customWidth="1"/>
    <col min="12069" max="12087" width="4.109375" style="478" customWidth="1"/>
    <col min="12088" max="12095" width="3" style="478" customWidth="1"/>
    <col min="12096" max="12288" width="8.88671875" style="478"/>
    <col min="12289" max="12291" width="2.6640625" style="478" customWidth="1"/>
    <col min="12292" max="12292" width="13.33203125" style="478" customWidth="1"/>
    <col min="12293" max="12293" width="2.6640625" style="478" customWidth="1"/>
    <col min="12294" max="12294" width="8.77734375" style="478" customWidth="1"/>
    <col min="12295" max="12295" width="5.21875" style="478" customWidth="1"/>
    <col min="12296" max="12296" width="8.6640625" style="478" customWidth="1"/>
    <col min="12297" max="12297" width="3.5546875" style="478" customWidth="1"/>
    <col min="12298" max="12298" width="10" style="478" customWidth="1"/>
    <col min="12299" max="12299" width="3.6640625" style="478" customWidth="1"/>
    <col min="12300" max="12300" width="10.88671875" style="478" customWidth="1"/>
    <col min="12301" max="12303" width="2.6640625" style="478" customWidth="1"/>
    <col min="12304" max="12304" width="10.109375" style="478" customWidth="1"/>
    <col min="12305" max="12305" width="5.33203125" style="478" customWidth="1"/>
    <col min="12306" max="12320" width="2.6640625" style="478" customWidth="1"/>
    <col min="12321" max="12323" width="4.109375" style="478" customWidth="1"/>
    <col min="12324" max="12324" width="12.5546875" style="478" customWidth="1"/>
    <col min="12325" max="12343" width="4.109375" style="478" customWidth="1"/>
    <col min="12344" max="12351" width="3" style="478" customWidth="1"/>
    <col min="12352" max="12544" width="8.88671875" style="478"/>
    <col min="12545" max="12547" width="2.6640625" style="478" customWidth="1"/>
    <col min="12548" max="12548" width="13.33203125" style="478" customWidth="1"/>
    <col min="12549" max="12549" width="2.6640625" style="478" customWidth="1"/>
    <col min="12550" max="12550" width="8.77734375" style="478" customWidth="1"/>
    <col min="12551" max="12551" width="5.21875" style="478" customWidth="1"/>
    <col min="12552" max="12552" width="8.6640625" style="478" customWidth="1"/>
    <col min="12553" max="12553" width="3.5546875" style="478" customWidth="1"/>
    <col min="12554" max="12554" width="10" style="478" customWidth="1"/>
    <col min="12555" max="12555" width="3.6640625" style="478" customWidth="1"/>
    <col min="12556" max="12556" width="10.88671875" style="478" customWidth="1"/>
    <col min="12557" max="12559" width="2.6640625" style="478" customWidth="1"/>
    <col min="12560" max="12560" width="10.109375" style="478" customWidth="1"/>
    <col min="12561" max="12561" width="5.33203125" style="478" customWidth="1"/>
    <col min="12562" max="12576" width="2.6640625" style="478" customWidth="1"/>
    <col min="12577" max="12579" width="4.109375" style="478" customWidth="1"/>
    <col min="12580" max="12580" width="12.5546875" style="478" customWidth="1"/>
    <col min="12581" max="12599" width="4.109375" style="478" customWidth="1"/>
    <col min="12600" max="12607" width="3" style="478" customWidth="1"/>
    <col min="12608" max="12800" width="8.88671875" style="478"/>
    <col min="12801" max="12803" width="2.6640625" style="478" customWidth="1"/>
    <col min="12804" max="12804" width="13.33203125" style="478" customWidth="1"/>
    <col min="12805" max="12805" width="2.6640625" style="478" customWidth="1"/>
    <col min="12806" max="12806" width="8.77734375" style="478" customWidth="1"/>
    <col min="12807" max="12807" width="5.21875" style="478" customWidth="1"/>
    <col min="12808" max="12808" width="8.6640625" style="478" customWidth="1"/>
    <col min="12809" max="12809" width="3.5546875" style="478" customWidth="1"/>
    <col min="12810" max="12810" width="10" style="478" customWidth="1"/>
    <col min="12811" max="12811" width="3.6640625" style="478" customWidth="1"/>
    <col min="12812" max="12812" width="10.88671875" style="478" customWidth="1"/>
    <col min="12813" max="12815" width="2.6640625" style="478" customWidth="1"/>
    <col min="12816" max="12816" width="10.109375" style="478" customWidth="1"/>
    <col min="12817" max="12817" width="5.33203125" style="478" customWidth="1"/>
    <col min="12818" max="12832" width="2.6640625" style="478" customWidth="1"/>
    <col min="12833" max="12835" width="4.109375" style="478" customWidth="1"/>
    <col min="12836" max="12836" width="12.5546875" style="478" customWidth="1"/>
    <col min="12837" max="12855" width="4.109375" style="478" customWidth="1"/>
    <col min="12856" max="12863" width="3" style="478" customWidth="1"/>
    <col min="12864" max="13056" width="8.88671875" style="478"/>
    <col min="13057" max="13059" width="2.6640625" style="478" customWidth="1"/>
    <col min="13060" max="13060" width="13.33203125" style="478" customWidth="1"/>
    <col min="13061" max="13061" width="2.6640625" style="478" customWidth="1"/>
    <col min="13062" max="13062" width="8.77734375" style="478" customWidth="1"/>
    <col min="13063" max="13063" width="5.21875" style="478" customWidth="1"/>
    <col min="13064" max="13064" width="8.6640625" style="478" customWidth="1"/>
    <col min="13065" max="13065" width="3.5546875" style="478" customWidth="1"/>
    <col min="13066" max="13066" width="10" style="478" customWidth="1"/>
    <col min="13067" max="13067" width="3.6640625" style="478" customWidth="1"/>
    <col min="13068" max="13068" width="10.88671875" style="478" customWidth="1"/>
    <col min="13069" max="13071" width="2.6640625" style="478" customWidth="1"/>
    <col min="13072" max="13072" width="10.109375" style="478" customWidth="1"/>
    <col min="13073" max="13073" width="5.33203125" style="478" customWidth="1"/>
    <col min="13074" max="13088" width="2.6640625" style="478" customWidth="1"/>
    <col min="13089" max="13091" width="4.109375" style="478" customWidth="1"/>
    <col min="13092" max="13092" width="12.5546875" style="478" customWidth="1"/>
    <col min="13093" max="13111" width="4.109375" style="478" customWidth="1"/>
    <col min="13112" max="13119" width="3" style="478" customWidth="1"/>
    <col min="13120" max="13312" width="8.88671875" style="478"/>
    <col min="13313" max="13315" width="2.6640625" style="478" customWidth="1"/>
    <col min="13316" max="13316" width="13.33203125" style="478" customWidth="1"/>
    <col min="13317" max="13317" width="2.6640625" style="478" customWidth="1"/>
    <col min="13318" max="13318" width="8.77734375" style="478" customWidth="1"/>
    <col min="13319" max="13319" width="5.21875" style="478" customWidth="1"/>
    <col min="13320" max="13320" width="8.6640625" style="478" customWidth="1"/>
    <col min="13321" max="13321" width="3.5546875" style="478" customWidth="1"/>
    <col min="13322" max="13322" width="10" style="478" customWidth="1"/>
    <col min="13323" max="13323" width="3.6640625" style="478" customWidth="1"/>
    <col min="13324" max="13324" width="10.88671875" style="478" customWidth="1"/>
    <col min="13325" max="13327" width="2.6640625" style="478" customWidth="1"/>
    <col min="13328" max="13328" width="10.109375" style="478" customWidth="1"/>
    <col min="13329" max="13329" width="5.33203125" style="478" customWidth="1"/>
    <col min="13330" max="13344" width="2.6640625" style="478" customWidth="1"/>
    <col min="13345" max="13347" width="4.109375" style="478" customWidth="1"/>
    <col min="13348" max="13348" width="12.5546875" style="478" customWidth="1"/>
    <col min="13349" max="13367" width="4.109375" style="478" customWidth="1"/>
    <col min="13368" max="13375" width="3" style="478" customWidth="1"/>
    <col min="13376" max="13568" width="8.88671875" style="478"/>
    <col min="13569" max="13571" width="2.6640625" style="478" customWidth="1"/>
    <col min="13572" max="13572" width="13.33203125" style="478" customWidth="1"/>
    <col min="13573" max="13573" width="2.6640625" style="478" customWidth="1"/>
    <col min="13574" max="13574" width="8.77734375" style="478" customWidth="1"/>
    <col min="13575" max="13575" width="5.21875" style="478" customWidth="1"/>
    <col min="13576" max="13576" width="8.6640625" style="478" customWidth="1"/>
    <col min="13577" max="13577" width="3.5546875" style="478" customWidth="1"/>
    <col min="13578" max="13578" width="10" style="478" customWidth="1"/>
    <col min="13579" max="13579" width="3.6640625" style="478" customWidth="1"/>
    <col min="13580" max="13580" width="10.88671875" style="478" customWidth="1"/>
    <col min="13581" max="13583" width="2.6640625" style="478" customWidth="1"/>
    <col min="13584" max="13584" width="10.109375" style="478" customWidth="1"/>
    <col min="13585" max="13585" width="5.33203125" style="478" customWidth="1"/>
    <col min="13586" max="13600" width="2.6640625" style="478" customWidth="1"/>
    <col min="13601" max="13603" width="4.109375" style="478" customWidth="1"/>
    <col min="13604" max="13604" width="12.5546875" style="478" customWidth="1"/>
    <col min="13605" max="13623" width="4.109375" style="478" customWidth="1"/>
    <col min="13624" max="13631" width="3" style="478" customWidth="1"/>
    <col min="13632" max="13824" width="8.88671875" style="478"/>
    <col min="13825" max="13827" width="2.6640625" style="478" customWidth="1"/>
    <col min="13828" max="13828" width="13.33203125" style="478" customWidth="1"/>
    <col min="13829" max="13829" width="2.6640625" style="478" customWidth="1"/>
    <col min="13830" max="13830" width="8.77734375" style="478" customWidth="1"/>
    <col min="13831" max="13831" width="5.21875" style="478" customWidth="1"/>
    <col min="13832" max="13832" width="8.6640625" style="478" customWidth="1"/>
    <col min="13833" max="13833" width="3.5546875" style="478" customWidth="1"/>
    <col min="13834" max="13834" width="10" style="478" customWidth="1"/>
    <col min="13835" max="13835" width="3.6640625" style="478" customWidth="1"/>
    <col min="13836" max="13836" width="10.88671875" style="478" customWidth="1"/>
    <col min="13837" max="13839" width="2.6640625" style="478" customWidth="1"/>
    <col min="13840" max="13840" width="10.109375" style="478" customWidth="1"/>
    <col min="13841" max="13841" width="5.33203125" style="478" customWidth="1"/>
    <col min="13842" max="13856" width="2.6640625" style="478" customWidth="1"/>
    <col min="13857" max="13859" width="4.109375" style="478" customWidth="1"/>
    <col min="13860" max="13860" width="12.5546875" style="478" customWidth="1"/>
    <col min="13861" max="13879" width="4.109375" style="478" customWidth="1"/>
    <col min="13880" max="13887" width="3" style="478" customWidth="1"/>
    <col min="13888" max="14080" width="8.88671875" style="478"/>
    <col min="14081" max="14083" width="2.6640625" style="478" customWidth="1"/>
    <col min="14084" max="14084" width="13.33203125" style="478" customWidth="1"/>
    <col min="14085" max="14085" width="2.6640625" style="478" customWidth="1"/>
    <col min="14086" max="14086" width="8.77734375" style="478" customWidth="1"/>
    <col min="14087" max="14087" width="5.21875" style="478" customWidth="1"/>
    <col min="14088" max="14088" width="8.6640625" style="478" customWidth="1"/>
    <col min="14089" max="14089" width="3.5546875" style="478" customWidth="1"/>
    <col min="14090" max="14090" width="10" style="478" customWidth="1"/>
    <col min="14091" max="14091" width="3.6640625" style="478" customWidth="1"/>
    <col min="14092" max="14092" width="10.88671875" style="478" customWidth="1"/>
    <col min="14093" max="14095" width="2.6640625" style="478" customWidth="1"/>
    <col min="14096" max="14096" width="10.109375" style="478" customWidth="1"/>
    <col min="14097" max="14097" width="5.33203125" style="478" customWidth="1"/>
    <col min="14098" max="14112" width="2.6640625" style="478" customWidth="1"/>
    <col min="14113" max="14115" width="4.109375" style="478" customWidth="1"/>
    <col min="14116" max="14116" width="12.5546875" style="478" customWidth="1"/>
    <col min="14117" max="14135" width="4.109375" style="478" customWidth="1"/>
    <col min="14136" max="14143" width="3" style="478" customWidth="1"/>
    <col min="14144" max="14336" width="8.88671875" style="478"/>
    <col min="14337" max="14339" width="2.6640625" style="478" customWidth="1"/>
    <col min="14340" max="14340" width="13.33203125" style="478" customWidth="1"/>
    <col min="14341" max="14341" width="2.6640625" style="478" customWidth="1"/>
    <col min="14342" max="14342" width="8.77734375" style="478" customWidth="1"/>
    <col min="14343" max="14343" width="5.21875" style="478" customWidth="1"/>
    <col min="14344" max="14344" width="8.6640625" style="478" customWidth="1"/>
    <col min="14345" max="14345" width="3.5546875" style="478" customWidth="1"/>
    <col min="14346" max="14346" width="10" style="478" customWidth="1"/>
    <col min="14347" max="14347" width="3.6640625" style="478" customWidth="1"/>
    <col min="14348" max="14348" width="10.88671875" style="478" customWidth="1"/>
    <col min="14349" max="14351" width="2.6640625" style="478" customWidth="1"/>
    <col min="14352" max="14352" width="10.109375" style="478" customWidth="1"/>
    <col min="14353" max="14353" width="5.33203125" style="478" customWidth="1"/>
    <col min="14354" max="14368" width="2.6640625" style="478" customWidth="1"/>
    <col min="14369" max="14371" width="4.109375" style="478" customWidth="1"/>
    <col min="14372" max="14372" width="12.5546875" style="478" customWidth="1"/>
    <col min="14373" max="14391" width="4.109375" style="478" customWidth="1"/>
    <col min="14392" max="14399" width="3" style="478" customWidth="1"/>
    <col min="14400" max="14592" width="8.88671875" style="478"/>
    <col min="14593" max="14595" width="2.6640625" style="478" customWidth="1"/>
    <col min="14596" max="14596" width="13.33203125" style="478" customWidth="1"/>
    <col min="14597" max="14597" width="2.6640625" style="478" customWidth="1"/>
    <col min="14598" max="14598" width="8.77734375" style="478" customWidth="1"/>
    <col min="14599" max="14599" width="5.21875" style="478" customWidth="1"/>
    <col min="14600" max="14600" width="8.6640625" style="478" customWidth="1"/>
    <col min="14601" max="14601" width="3.5546875" style="478" customWidth="1"/>
    <col min="14602" max="14602" width="10" style="478" customWidth="1"/>
    <col min="14603" max="14603" width="3.6640625" style="478" customWidth="1"/>
    <col min="14604" max="14604" width="10.88671875" style="478" customWidth="1"/>
    <col min="14605" max="14607" width="2.6640625" style="478" customWidth="1"/>
    <col min="14608" max="14608" width="10.109375" style="478" customWidth="1"/>
    <col min="14609" max="14609" width="5.33203125" style="478" customWidth="1"/>
    <col min="14610" max="14624" width="2.6640625" style="478" customWidth="1"/>
    <col min="14625" max="14627" width="4.109375" style="478" customWidth="1"/>
    <col min="14628" max="14628" width="12.5546875" style="478" customWidth="1"/>
    <col min="14629" max="14647" width="4.109375" style="478" customWidth="1"/>
    <col min="14648" max="14655" width="3" style="478" customWidth="1"/>
    <col min="14656" max="14848" width="8.88671875" style="478"/>
    <col min="14849" max="14851" width="2.6640625" style="478" customWidth="1"/>
    <col min="14852" max="14852" width="13.33203125" style="478" customWidth="1"/>
    <col min="14853" max="14853" width="2.6640625" style="478" customWidth="1"/>
    <col min="14854" max="14854" width="8.77734375" style="478" customWidth="1"/>
    <col min="14855" max="14855" width="5.21875" style="478" customWidth="1"/>
    <col min="14856" max="14856" width="8.6640625" style="478" customWidth="1"/>
    <col min="14857" max="14857" width="3.5546875" style="478" customWidth="1"/>
    <col min="14858" max="14858" width="10" style="478" customWidth="1"/>
    <col min="14859" max="14859" width="3.6640625" style="478" customWidth="1"/>
    <col min="14860" max="14860" width="10.88671875" style="478" customWidth="1"/>
    <col min="14861" max="14863" width="2.6640625" style="478" customWidth="1"/>
    <col min="14864" max="14864" width="10.109375" style="478" customWidth="1"/>
    <col min="14865" max="14865" width="5.33203125" style="478" customWidth="1"/>
    <col min="14866" max="14880" width="2.6640625" style="478" customWidth="1"/>
    <col min="14881" max="14883" width="4.109375" style="478" customWidth="1"/>
    <col min="14884" max="14884" width="12.5546875" style="478" customWidth="1"/>
    <col min="14885" max="14903" width="4.109375" style="478" customWidth="1"/>
    <col min="14904" max="14911" width="3" style="478" customWidth="1"/>
    <col min="14912" max="15104" width="8.88671875" style="478"/>
    <col min="15105" max="15107" width="2.6640625" style="478" customWidth="1"/>
    <col min="15108" max="15108" width="13.33203125" style="478" customWidth="1"/>
    <col min="15109" max="15109" width="2.6640625" style="478" customWidth="1"/>
    <col min="15110" max="15110" width="8.77734375" style="478" customWidth="1"/>
    <col min="15111" max="15111" width="5.21875" style="478" customWidth="1"/>
    <col min="15112" max="15112" width="8.6640625" style="478" customWidth="1"/>
    <col min="15113" max="15113" width="3.5546875" style="478" customWidth="1"/>
    <col min="15114" max="15114" width="10" style="478" customWidth="1"/>
    <col min="15115" max="15115" width="3.6640625" style="478" customWidth="1"/>
    <col min="15116" max="15116" width="10.88671875" style="478" customWidth="1"/>
    <col min="15117" max="15119" width="2.6640625" style="478" customWidth="1"/>
    <col min="15120" max="15120" width="10.109375" style="478" customWidth="1"/>
    <col min="15121" max="15121" width="5.33203125" style="478" customWidth="1"/>
    <col min="15122" max="15136" width="2.6640625" style="478" customWidth="1"/>
    <col min="15137" max="15139" width="4.109375" style="478" customWidth="1"/>
    <col min="15140" max="15140" width="12.5546875" style="478" customWidth="1"/>
    <col min="15141" max="15159" width="4.109375" style="478" customWidth="1"/>
    <col min="15160" max="15167" width="3" style="478" customWidth="1"/>
    <col min="15168" max="15360" width="8.88671875" style="478"/>
    <col min="15361" max="15363" width="2.6640625" style="478" customWidth="1"/>
    <col min="15364" max="15364" width="13.33203125" style="478" customWidth="1"/>
    <col min="15365" max="15365" width="2.6640625" style="478" customWidth="1"/>
    <col min="15366" max="15366" width="8.77734375" style="478" customWidth="1"/>
    <col min="15367" max="15367" width="5.21875" style="478" customWidth="1"/>
    <col min="15368" max="15368" width="8.6640625" style="478" customWidth="1"/>
    <col min="15369" max="15369" width="3.5546875" style="478" customWidth="1"/>
    <col min="15370" max="15370" width="10" style="478" customWidth="1"/>
    <col min="15371" max="15371" width="3.6640625" style="478" customWidth="1"/>
    <col min="15372" max="15372" width="10.88671875" style="478" customWidth="1"/>
    <col min="15373" max="15375" width="2.6640625" style="478" customWidth="1"/>
    <col min="15376" max="15376" width="10.109375" style="478" customWidth="1"/>
    <col min="15377" max="15377" width="5.33203125" style="478" customWidth="1"/>
    <col min="15378" max="15392" width="2.6640625" style="478" customWidth="1"/>
    <col min="15393" max="15395" width="4.109375" style="478" customWidth="1"/>
    <col min="15396" max="15396" width="12.5546875" style="478" customWidth="1"/>
    <col min="15397" max="15415" width="4.109375" style="478" customWidth="1"/>
    <col min="15416" max="15423" width="3" style="478" customWidth="1"/>
    <col min="15424" max="15616" width="8.88671875" style="478"/>
    <col min="15617" max="15619" width="2.6640625" style="478" customWidth="1"/>
    <col min="15620" max="15620" width="13.33203125" style="478" customWidth="1"/>
    <col min="15621" max="15621" width="2.6640625" style="478" customWidth="1"/>
    <col min="15622" max="15622" width="8.77734375" style="478" customWidth="1"/>
    <col min="15623" max="15623" width="5.21875" style="478" customWidth="1"/>
    <col min="15624" max="15624" width="8.6640625" style="478" customWidth="1"/>
    <col min="15625" max="15625" width="3.5546875" style="478" customWidth="1"/>
    <col min="15626" max="15626" width="10" style="478" customWidth="1"/>
    <col min="15627" max="15627" width="3.6640625" style="478" customWidth="1"/>
    <col min="15628" max="15628" width="10.88671875" style="478" customWidth="1"/>
    <col min="15629" max="15631" width="2.6640625" style="478" customWidth="1"/>
    <col min="15632" max="15632" width="10.109375" style="478" customWidth="1"/>
    <col min="15633" max="15633" width="5.33203125" style="478" customWidth="1"/>
    <col min="15634" max="15648" width="2.6640625" style="478" customWidth="1"/>
    <col min="15649" max="15651" width="4.109375" style="478" customWidth="1"/>
    <col min="15652" max="15652" width="12.5546875" style="478" customWidth="1"/>
    <col min="15653" max="15671" width="4.109375" style="478" customWidth="1"/>
    <col min="15672" max="15679" width="3" style="478" customWidth="1"/>
    <col min="15680" max="15872" width="8.88671875" style="478"/>
    <col min="15873" max="15875" width="2.6640625" style="478" customWidth="1"/>
    <col min="15876" max="15876" width="13.33203125" style="478" customWidth="1"/>
    <col min="15877" max="15877" width="2.6640625" style="478" customWidth="1"/>
    <col min="15878" max="15878" width="8.77734375" style="478" customWidth="1"/>
    <col min="15879" max="15879" width="5.21875" style="478" customWidth="1"/>
    <col min="15880" max="15880" width="8.6640625" style="478" customWidth="1"/>
    <col min="15881" max="15881" width="3.5546875" style="478" customWidth="1"/>
    <col min="15882" max="15882" width="10" style="478" customWidth="1"/>
    <col min="15883" max="15883" width="3.6640625" style="478" customWidth="1"/>
    <col min="15884" max="15884" width="10.88671875" style="478" customWidth="1"/>
    <col min="15885" max="15887" width="2.6640625" style="478" customWidth="1"/>
    <col min="15888" max="15888" width="10.109375" style="478" customWidth="1"/>
    <col min="15889" max="15889" width="5.33203125" style="478" customWidth="1"/>
    <col min="15890" max="15904" width="2.6640625" style="478" customWidth="1"/>
    <col min="15905" max="15907" width="4.109375" style="478" customWidth="1"/>
    <col min="15908" max="15908" width="12.5546875" style="478" customWidth="1"/>
    <col min="15909" max="15927" width="4.109375" style="478" customWidth="1"/>
    <col min="15928" max="15935" width="3" style="478" customWidth="1"/>
    <col min="15936" max="16128" width="8.88671875" style="478"/>
    <col min="16129" max="16131" width="2.6640625" style="478" customWidth="1"/>
    <col min="16132" max="16132" width="13.33203125" style="478" customWidth="1"/>
    <col min="16133" max="16133" width="2.6640625" style="478" customWidth="1"/>
    <col min="16134" max="16134" width="8.77734375" style="478" customWidth="1"/>
    <col min="16135" max="16135" width="5.21875" style="478" customWidth="1"/>
    <col min="16136" max="16136" width="8.6640625" style="478" customWidth="1"/>
    <col min="16137" max="16137" width="3.5546875" style="478" customWidth="1"/>
    <col min="16138" max="16138" width="10" style="478" customWidth="1"/>
    <col min="16139" max="16139" width="3.6640625" style="478" customWidth="1"/>
    <col min="16140" max="16140" width="10.88671875" style="478" customWidth="1"/>
    <col min="16141" max="16143" width="2.6640625" style="478" customWidth="1"/>
    <col min="16144" max="16144" width="10.109375" style="478" customWidth="1"/>
    <col min="16145" max="16145" width="5.33203125" style="478" customWidth="1"/>
    <col min="16146" max="16160" width="2.6640625" style="478" customWidth="1"/>
    <col min="16161" max="16163" width="4.109375" style="478" customWidth="1"/>
    <col min="16164" max="16164" width="12.5546875" style="478" customWidth="1"/>
    <col min="16165" max="16183" width="4.109375" style="478" customWidth="1"/>
    <col min="16184" max="16191" width="3" style="478" customWidth="1"/>
    <col min="16192" max="16384" width="8.88671875" style="478"/>
  </cols>
  <sheetData>
    <row r="1" spans="1:30" ht="21.75" customHeight="1">
      <c r="A1" s="475" t="s">
        <v>537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7"/>
      <c r="AC1" s="477"/>
      <c r="AD1" s="477"/>
    </row>
    <row r="2" spans="1:30" ht="10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</row>
    <row r="3" spans="1:30" ht="44.25" customHeight="1">
      <c r="A3" s="1319" t="s">
        <v>601</v>
      </c>
      <c r="B3" s="1319"/>
      <c r="C3" s="1319"/>
      <c r="D3" s="1319"/>
      <c r="E3" s="1319"/>
      <c r="F3" s="1319"/>
      <c r="G3" s="1319"/>
      <c r="H3" s="1319"/>
      <c r="I3" s="1319"/>
      <c r="J3" s="1319"/>
      <c r="K3" s="1319"/>
      <c r="L3" s="1319"/>
      <c r="M3" s="1319"/>
      <c r="N3" s="1319"/>
      <c r="O3" s="1319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</row>
    <row r="4" spans="1:30" ht="21.75" customHeight="1">
      <c r="A4" s="479"/>
      <c r="B4" s="479" t="s">
        <v>0</v>
      </c>
      <c r="C4" s="479"/>
      <c r="D4" s="480"/>
      <c r="E4" s="480"/>
      <c r="F4" s="480"/>
      <c r="G4" s="480"/>
      <c r="H4" s="480"/>
      <c r="I4" s="480"/>
      <c r="J4" s="480"/>
      <c r="K4" s="480"/>
      <c r="L4" s="481"/>
      <c r="M4" s="480"/>
      <c r="N4" s="480"/>
      <c r="O4" s="480"/>
      <c r="P4" s="480"/>
      <c r="Q4" s="480"/>
      <c r="R4" s="480"/>
    </row>
    <row r="5" spans="1:30" ht="21.75" customHeight="1">
      <c r="A5" s="482"/>
      <c r="B5" s="483"/>
      <c r="C5" s="483" t="s">
        <v>2</v>
      </c>
      <c r="D5" s="484" t="s">
        <v>538</v>
      </c>
      <c r="E5" s="485" t="s">
        <v>3</v>
      </c>
      <c r="F5" s="1320">
        <f>3001/1.1</f>
        <v>2728.181818181818</v>
      </c>
      <c r="G5" s="1320"/>
      <c r="H5" s="483" t="s">
        <v>539</v>
      </c>
      <c r="I5" s="483"/>
      <c r="J5" s="483"/>
      <c r="K5" s="483"/>
      <c r="L5" s="486"/>
      <c r="M5" s="483"/>
      <c r="N5" s="483"/>
      <c r="O5" s="483"/>
      <c r="P5" s="483"/>
      <c r="Q5" s="483"/>
      <c r="R5" s="483"/>
    </row>
    <row r="6" spans="1:30" ht="21.75" customHeight="1">
      <c r="A6" s="482"/>
      <c r="B6" s="483"/>
      <c r="C6" s="483" t="s">
        <v>2</v>
      </c>
      <c r="D6" s="484" t="s">
        <v>540</v>
      </c>
      <c r="E6" s="485" t="s">
        <v>3</v>
      </c>
      <c r="F6" s="487">
        <v>6</v>
      </c>
      <c r="G6" s="488" t="s">
        <v>541</v>
      </c>
      <c r="H6" s="484" t="s">
        <v>542</v>
      </c>
      <c r="I6" s="485" t="s">
        <v>3</v>
      </c>
      <c r="J6" s="487">
        <f>F6+1</f>
        <v>7</v>
      </c>
      <c r="K6" s="483"/>
      <c r="L6" s="489"/>
      <c r="M6" s="483"/>
      <c r="N6" s="483"/>
      <c r="O6" s="483"/>
      <c r="P6" s="483"/>
      <c r="Q6" s="483"/>
      <c r="R6" s="483"/>
      <c r="X6" s="1321"/>
      <c r="Y6" s="1321"/>
      <c r="Z6" s="1321"/>
    </row>
    <row r="7" spans="1:30" ht="21.75" customHeight="1">
      <c r="A7" s="482"/>
      <c r="B7" s="483"/>
      <c r="C7" s="483" t="s">
        <v>2</v>
      </c>
      <c r="D7" s="484" t="s">
        <v>543</v>
      </c>
      <c r="E7" s="483"/>
      <c r="F7" s="490"/>
      <c r="G7" s="483"/>
      <c r="H7" s="483"/>
      <c r="I7" s="485"/>
      <c r="J7" s="483"/>
      <c r="K7" s="483"/>
      <c r="L7" s="489"/>
      <c r="M7" s="483"/>
      <c r="N7" s="483"/>
      <c r="O7" s="483"/>
      <c r="P7" s="483"/>
      <c r="Q7" s="483"/>
      <c r="R7" s="483"/>
    </row>
    <row r="8" spans="1:30" ht="14.25" customHeight="1">
      <c r="A8" s="479"/>
      <c r="B8" s="480"/>
      <c r="C8" s="480"/>
      <c r="D8" s="491"/>
      <c r="E8" s="480"/>
      <c r="F8" s="492"/>
      <c r="G8" s="480"/>
      <c r="H8" s="480"/>
      <c r="I8" s="493"/>
      <c r="J8" s="480"/>
      <c r="K8" s="480"/>
      <c r="L8" s="494"/>
      <c r="M8" s="480"/>
      <c r="N8" s="480"/>
      <c r="O8" s="480"/>
      <c r="P8" s="480"/>
      <c r="Q8" s="480"/>
      <c r="R8" s="480"/>
    </row>
    <row r="9" spans="1:30" ht="21.75" customHeight="1" thickBot="1">
      <c r="A9" s="479"/>
      <c r="B9" s="479" t="s">
        <v>544</v>
      </c>
      <c r="C9" s="480"/>
      <c r="D9" s="480"/>
      <c r="E9" s="480"/>
      <c r="F9" s="492"/>
      <c r="G9" s="480"/>
      <c r="H9" s="480"/>
      <c r="I9" s="493"/>
      <c r="J9" s="480"/>
      <c r="K9" s="480"/>
      <c r="L9" s="481"/>
      <c r="M9" s="480"/>
      <c r="N9" s="480"/>
      <c r="O9" s="480"/>
      <c r="P9" s="480"/>
      <c r="Q9" s="480"/>
      <c r="R9" s="480"/>
      <c r="S9" s="495"/>
    </row>
    <row r="10" spans="1:30" ht="24.75" customHeight="1">
      <c r="A10" s="482"/>
      <c r="B10" s="482"/>
      <c r="C10" s="1322" t="s">
        <v>545</v>
      </c>
      <c r="D10" s="1323"/>
      <c r="E10" s="1326" t="s">
        <v>546</v>
      </c>
      <c r="F10" s="1327"/>
      <c r="G10" s="1327"/>
      <c r="H10" s="1327"/>
      <c r="I10" s="1327"/>
      <c r="J10" s="1328"/>
      <c r="K10" s="1329" t="s">
        <v>547</v>
      </c>
      <c r="L10" s="1330"/>
      <c r="M10" s="1333"/>
      <c r="N10" s="1333"/>
      <c r="O10" s="1333"/>
      <c r="P10" s="483"/>
      <c r="Q10" s="483"/>
      <c r="R10" s="483"/>
    </row>
    <row r="11" spans="1:30" ht="24.75" customHeight="1" thickBot="1">
      <c r="A11" s="482"/>
      <c r="B11" s="482"/>
      <c r="C11" s="1324"/>
      <c r="D11" s="1325"/>
      <c r="E11" s="1334" t="s">
        <v>548</v>
      </c>
      <c r="F11" s="1335"/>
      <c r="G11" s="1336" t="s">
        <v>549</v>
      </c>
      <c r="H11" s="1337"/>
      <c r="I11" s="1338" t="s">
        <v>550</v>
      </c>
      <c r="J11" s="1339"/>
      <c r="K11" s="1331"/>
      <c r="L11" s="1332"/>
      <c r="M11" s="1333"/>
      <c r="N11" s="1333"/>
      <c r="O11" s="1333"/>
      <c r="P11" s="483"/>
      <c r="Q11" s="483"/>
      <c r="R11" s="483"/>
    </row>
    <row r="12" spans="1:30" ht="24.75" customHeight="1" thickTop="1">
      <c r="A12" s="482"/>
      <c r="B12" s="482"/>
      <c r="C12" s="1302">
        <v>20</v>
      </c>
      <c r="D12" s="1303"/>
      <c r="E12" s="1304">
        <v>16.600000000000001</v>
      </c>
      <c r="F12" s="1305"/>
      <c r="G12" s="1306">
        <v>18.399999999999999</v>
      </c>
      <c r="H12" s="1307"/>
      <c r="I12" s="1308">
        <v>20.3</v>
      </c>
      <c r="J12" s="1309"/>
      <c r="K12" s="1310"/>
      <c r="L12" s="1311"/>
      <c r="M12" s="1301"/>
      <c r="N12" s="1301"/>
      <c r="O12" s="1301"/>
      <c r="P12" s="483"/>
      <c r="Q12" s="483"/>
      <c r="R12" s="483"/>
    </row>
    <row r="13" spans="1:30" ht="24.75" customHeight="1" thickBot="1">
      <c r="A13" s="482"/>
      <c r="B13" s="482"/>
      <c r="C13" s="1312">
        <v>30</v>
      </c>
      <c r="D13" s="1313"/>
      <c r="E13" s="1314">
        <v>22.6</v>
      </c>
      <c r="F13" s="1314"/>
      <c r="G13" s="1315">
        <v>25.2</v>
      </c>
      <c r="H13" s="1315"/>
      <c r="I13" s="1316">
        <v>27.7</v>
      </c>
      <c r="J13" s="1316"/>
      <c r="K13" s="1317"/>
      <c r="L13" s="1318"/>
      <c r="M13" s="1301"/>
      <c r="N13" s="1301"/>
      <c r="O13" s="1301"/>
      <c r="P13" s="483"/>
      <c r="Q13" s="483"/>
      <c r="R13" s="483"/>
    </row>
    <row r="14" spans="1:30" ht="14.25" customHeight="1">
      <c r="A14" s="479"/>
      <c r="B14" s="479"/>
      <c r="C14" s="480"/>
      <c r="D14" s="480"/>
      <c r="E14" s="480"/>
      <c r="F14" s="492"/>
      <c r="G14" s="480"/>
      <c r="H14" s="480"/>
      <c r="I14" s="493"/>
      <c r="J14" s="480"/>
      <c r="K14" s="480"/>
      <c r="L14" s="481"/>
      <c r="M14" s="480"/>
      <c r="N14" s="480"/>
      <c r="O14" s="480"/>
      <c r="P14" s="480"/>
      <c r="Q14" s="480"/>
      <c r="R14" s="480"/>
    </row>
    <row r="15" spans="1:30" ht="21.75" customHeight="1">
      <c r="A15" s="482"/>
      <c r="B15" s="483"/>
      <c r="C15" s="483" t="s">
        <v>551</v>
      </c>
      <c r="D15" s="1295" t="s">
        <v>552</v>
      </c>
      <c r="E15" s="1295"/>
      <c r="F15" s="1295"/>
      <c r="G15" s="1295"/>
      <c r="H15" s="1295"/>
      <c r="I15" s="1295"/>
      <c r="J15" s="1295"/>
      <c r="K15" s="1295"/>
      <c r="L15" s="1295"/>
      <c r="M15" s="496"/>
      <c r="N15" s="483"/>
      <c r="O15" s="483"/>
      <c r="P15" s="483"/>
      <c r="Q15" s="483"/>
      <c r="R15" s="483"/>
    </row>
    <row r="16" spans="1:30" ht="46.5" customHeight="1">
      <c r="A16" s="482"/>
      <c r="B16" s="483"/>
      <c r="C16" s="483"/>
      <c r="D16" s="497"/>
      <c r="E16" s="497"/>
      <c r="F16" s="497"/>
      <c r="G16" s="497"/>
      <c r="H16" s="497"/>
      <c r="I16" s="497"/>
      <c r="J16" s="497"/>
      <c r="K16" s="497"/>
      <c r="L16" s="497"/>
      <c r="M16" s="496"/>
      <c r="N16" s="483"/>
      <c r="O16" s="483"/>
      <c r="P16" s="483"/>
      <c r="Q16" s="483"/>
      <c r="R16" s="483"/>
    </row>
    <row r="17" spans="1:52" ht="21.75" customHeight="1">
      <c r="A17" s="482"/>
      <c r="B17" s="483"/>
      <c r="C17" s="483"/>
      <c r="D17" s="1296">
        <f>E12</f>
        <v>16.600000000000001</v>
      </c>
      <c r="E17" s="1297" t="s">
        <v>553</v>
      </c>
      <c r="F17" s="498">
        <f>E13</f>
        <v>22.6</v>
      </c>
      <c r="G17" s="499" t="s">
        <v>554</v>
      </c>
      <c r="H17" s="498">
        <f>E12</f>
        <v>16.600000000000001</v>
      </c>
      <c r="I17" s="1297" t="s">
        <v>555</v>
      </c>
      <c r="J17" s="1298">
        <f>ROUND(((F5/100)-C12),2)</f>
        <v>7.28</v>
      </c>
      <c r="K17" s="1297" t="s">
        <v>556</v>
      </c>
      <c r="L17" s="1299">
        <f>ROUND(D17+((F17-H17)/F18)*J17,3)</f>
        <v>20.968</v>
      </c>
      <c r="M17" s="1342" t="s">
        <v>557</v>
      </c>
      <c r="N17" s="1342"/>
      <c r="O17" s="1297" t="s">
        <v>558</v>
      </c>
      <c r="P17" s="1343">
        <v>17.02</v>
      </c>
      <c r="Q17" s="1342" t="s">
        <v>557</v>
      </c>
      <c r="R17" s="1297" t="s">
        <v>625</v>
      </c>
      <c r="S17" s="1297"/>
    </row>
    <row r="18" spans="1:52" ht="21.75" customHeight="1">
      <c r="A18" s="482"/>
      <c r="B18" s="483"/>
      <c r="C18" s="483"/>
      <c r="D18" s="1296"/>
      <c r="E18" s="1297"/>
      <c r="F18" s="1300">
        <f>C13-C12</f>
        <v>10</v>
      </c>
      <c r="G18" s="1300"/>
      <c r="H18" s="1300"/>
      <c r="I18" s="1297"/>
      <c r="J18" s="1298"/>
      <c r="K18" s="1297"/>
      <c r="L18" s="1299"/>
      <c r="M18" s="1342"/>
      <c r="N18" s="1342"/>
      <c r="O18" s="1297"/>
      <c r="P18" s="1343"/>
      <c r="Q18" s="1342"/>
      <c r="R18" s="1297"/>
      <c r="S18" s="1297"/>
      <c r="Y18" s="478" t="s">
        <v>559</v>
      </c>
    </row>
    <row r="19" spans="1:52" ht="14.25" customHeight="1">
      <c r="A19" s="482"/>
      <c r="B19" s="483"/>
      <c r="C19" s="483"/>
      <c r="D19" s="497"/>
      <c r="E19" s="497"/>
      <c r="F19" s="497"/>
      <c r="G19" s="497"/>
      <c r="H19" s="497"/>
      <c r="I19" s="497"/>
      <c r="J19" s="500"/>
      <c r="K19" s="497"/>
      <c r="L19" s="501"/>
      <c r="M19" s="496"/>
      <c r="N19" s="483"/>
      <c r="O19" s="483"/>
      <c r="P19" s="502"/>
      <c r="Q19" s="483"/>
      <c r="R19" s="483"/>
    </row>
    <row r="20" spans="1:52" ht="21.75" customHeight="1">
      <c r="A20" s="479"/>
      <c r="B20" s="480"/>
      <c r="C20" s="483" t="s">
        <v>560</v>
      </c>
      <c r="D20" s="496" t="s">
        <v>561</v>
      </c>
      <c r="E20" s="485"/>
      <c r="F20" s="485"/>
      <c r="G20" s="503"/>
      <c r="H20" s="503"/>
      <c r="I20" s="503"/>
      <c r="J20" s="503"/>
      <c r="K20" s="503"/>
      <c r="L20" s="503"/>
      <c r="M20" s="503"/>
      <c r="N20" s="503"/>
      <c r="O20" s="504"/>
      <c r="P20" s="505"/>
      <c r="Q20" s="506"/>
      <c r="R20" s="480"/>
    </row>
    <row r="21" spans="1:52" ht="21.75" customHeight="1">
      <c r="A21" s="479"/>
      <c r="B21" s="480"/>
      <c r="C21" s="483"/>
      <c r="D21" s="507" t="s">
        <v>562</v>
      </c>
      <c r="E21" s="485"/>
      <c r="F21" s="592">
        <f>P17</f>
        <v>17.02</v>
      </c>
      <c r="G21" s="485" t="s">
        <v>555</v>
      </c>
      <c r="H21" s="508">
        <v>0.9</v>
      </c>
      <c r="I21" s="509" t="s">
        <v>556</v>
      </c>
      <c r="J21" s="588">
        <f>ROUND(F21*H21,3)</f>
        <v>15.318</v>
      </c>
      <c r="K21" s="1341" t="s">
        <v>557</v>
      </c>
      <c r="L21" s="1341"/>
      <c r="M21" s="510"/>
      <c r="N21" s="511"/>
      <c r="O21" s="510"/>
      <c r="P21" s="512"/>
      <c r="Q21" s="512"/>
      <c r="R21" s="480"/>
    </row>
    <row r="22" spans="1:52" ht="21.75" customHeight="1">
      <c r="A22" s="479"/>
      <c r="B22" s="480"/>
      <c r="C22" s="552"/>
      <c r="D22" s="585" t="s">
        <v>562</v>
      </c>
      <c r="E22" s="556"/>
      <c r="F22" s="593">
        <f>P17</f>
        <v>17.02</v>
      </c>
      <c r="G22" s="556" t="s">
        <v>66</v>
      </c>
      <c r="H22" s="586">
        <v>0.1</v>
      </c>
      <c r="I22" s="587" t="s">
        <v>5</v>
      </c>
      <c r="J22" s="589">
        <f>ROUND(F22*H22,3)</f>
        <v>1.702</v>
      </c>
      <c r="K22" s="1340" t="s">
        <v>6</v>
      </c>
      <c r="L22" s="1340"/>
      <c r="M22" s="510"/>
      <c r="N22" s="511"/>
      <c r="O22" s="510"/>
      <c r="P22" s="512"/>
      <c r="Q22" s="512"/>
      <c r="R22" s="480"/>
    </row>
    <row r="23" spans="1:52" ht="21.75" customHeight="1">
      <c r="A23" s="479"/>
      <c r="B23" s="480"/>
      <c r="C23" s="552"/>
      <c r="D23" s="507" t="s">
        <v>624</v>
      </c>
      <c r="E23" s="551"/>
      <c r="F23" s="507"/>
      <c r="G23" s="551"/>
      <c r="H23" s="508"/>
      <c r="I23" s="550"/>
      <c r="J23" s="588">
        <f>SUM(J21:J22)</f>
        <v>17.02</v>
      </c>
      <c r="K23" s="1341" t="s">
        <v>6</v>
      </c>
      <c r="L23" s="1341"/>
      <c r="M23" s="510"/>
      <c r="N23" s="511"/>
      <c r="O23" s="510"/>
      <c r="P23" s="512"/>
      <c r="Q23" s="512"/>
      <c r="R23" s="480"/>
    </row>
    <row r="24" spans="1:52" ht="21.75" customHeight="1">
      <c r="A24" s="479"/>
      <c r="B24" s="480"/>
      <c r="C24" s="483"/>
      <c r="D24" s="513"/>
      <c r="E24" s="485"/>
      <c r="F24" s="496"/>
      <c r="G24" s="483"/>
      <c r="H24" s="483"/>
      <c r="I24" s="485"/>
      <c r="J24" s="483"/>
      <c r="K24" s="483"/>
      <c r="L24" s="514"/>
      <c r="M24" s="483"/>
      <c r="N24" s="483"/>
      <c r="O24" s="485"/>
      <c r="P24" s="502"/>
      <c r="Q24" s="483"/>
      <c r="R24" s="480"/>
    </row>
    <row r="25" spans="1:52" ht="21.75" customHeight="1">
      <c r="A25" s="480"/>
      <c r="B25" s="515" t="s">
        <v>563</v>
      </c>
      <c r="C25" s="480"/>
      <c r="D25" s="516"/>
      <c r="E25" s="480"/>
      <c r="F25" s="480"/>
      <c r="G25" s="480"/>
      <c r="H25" s="480"/>
      <c r="I25" s="480"/>
      <c r="J25" s="480"/>
      <c r="K25" s="480"/>
      <c r="L25" s="481"/>
      <c r="M25" s="480"/>
      <c r="N25" s="480"/>
      <c r="O25" s="480"/>
      <c r="P25" s="480"/>
      <c r="Q25" s="480"/>
      <c r="R25" s="480"/>
    </row>
    <row r="26" spans="1:52" ht="21.75" customHeight="1">
      <c r="A26" s="480"/>
      <c r="B26" s="479"/>
      <c r="C26" s="483" t="s">
        <v>551</v>
      </c>
      <c r="D26" s="483" t="s">
        <v>564</v>
      </c>
      <c r="E26" s="483"/>
      <c r="F26" s="483"/>
      <c r="G26" s="483"/>
      <c r="H26" s="483"/>
      <c r="I26" s="483" t="s">
        <v>565</v>
      </c>
      <c r="J26" s="483"/>
      <c r="K26" s="483"/>
      <c r="L26" s="489"/>
      <c r="M26" s="483"/>
      <c r="N26" s="483"/>
      <c r="O26" s="483"/>
      <c r="P26" s="483"/>
      <c r="Q26" s="483"/>
      <c r="R26" s="483"/>
    </row>
    <row r="27" spans="1:52" ht="21.75" customHeight="1">
      <c r="A27" s="480"/>
      <c r="B27" s="479"/>
      <c r="C27" s="483"/>
      <c r="D27" s="517"/>
      <c r="E27" s="483"/>
      <c r="F27" s="483"/>
      <c r="G27" s="483"/>
      <c r="H27" s="483"/>
      <c r="I27" s="483" t="s">
        <v>566</v>
      </c>
      <c r="J27" s="483"/>
      <c r="K27" s="483"/>
      <c r="L27" s="489"/>
      <c r="M27" s="483"/>
      <c r="N27" s="483"/>
      <c r="O27" s="483"/>
      <c r="P27" s="483"/>
      <c r="Q27" s="483"/>
      <c r="R27" s="483"/>
      <c r="AA27" s="515"/>
      <c r="AB27" s="477"/>
      <c r="AC27" s="477"/>
      <c r="AD27" s="518"/>
      <c r="AE27" s="518"/>
      <c r="AF27" s="518"/>
      <c r="AG27" s="518"/>
      <c r="AH27" s="518"/>
      <c r="AI27" s="518"/>
      <c r="AJ27" s="518"/>
      <c r="AK27" s="518"/>
      <c r="AL27" s="518"/>
      <c r="AM27" s="518"/>
      <c r="AN27" s="518"/>
      <c r="AO27" s="518"/>
      <c r="AP27" s="518"/>
      <c r="AQ27" s="518"/>
      <c r="AR27" s="518"/>
      <c r="AS27" s="518"/>
      <c r="AT27" s="518"/>
      <c r="AU27" s="518"/>
      <c r="AV27" s="518"/>
      <c r="AW27" s="518"/>
      <c r="AX27" s="518"/>
      <c r="AY27" s="518"/>
      <c r="AZ27" s="518"/>
    </row>
    <row r="28" spans="1:52" ht="21.75" customHeight="1">
      <c r="A28" s="480"/>
      <c r="B28" s="479"/>
      <c r="C28" s="483"/>
      <c r="D28" s="364" t="s">
        <v>606</v>
      </c>
      <c r="E28" s="543" t="s">
        <v>567</v>
      </c>
      <c r="F28" s="540"/>
      <c r="G28" s="540"/>
      <c r="H28" s="544">
        <f>F43</f>
        <v>1.1579999999999999</v>
      </c>
      <c r="I28" s="364" t="s">
        <v>66</v>
      </c>
      <c r="J28" s="545">
        <v>7</v>
      </c>
      <c r="K28" s="1294" t="s">
        <v>604</v>
      </c>
      <c r="L28" s="1294"/>
      <c r="M28" s="1288">
        <v>1</v>
      </c>
      <c r="N28" s="1288"/>
      <c r="O28" s="546" t="s">
        <v>568</v>
      </c>
      <c r="P28" s="546" t="s">
        <v>556</v>
      </c>
      <c r="Q28" s="1288">
        <f>ROUND(H28*J28*M28,2)</f>
        <v>8.11</v>
      </c>
      <c r="R28" s="1288"/>
      <c r="S28" s="1288"/>
      <c r="T28" s="547" t="s">
        <v>557</v>
      </c>
      <c r="U28" s="548"/>
      <c r="AA28" s="515"/>
      <c r="AB28" s="477"/>
      <c r="AC28" s="477"/>
      <c r="AD28" s="518"/>
      <c r="AE28" s="518"/>
      <c r="AF28" s="518"/>
      <c r="AG28" s="518"/>
      <c r="AH28" s="518"/>
      <c r="AI28" s="518"/>
      <c r="AJ28" s="518"/>
      <c r="AK28" s="518"/>
      <c r="AL28" s="518"/>
      <c r="AM28" s="518"/>
      <c r="AN28" s="518"/>
      <c r="AO28" s="518"/>
      <c r="AP28" s="518"/>
      <c r="AQ28" s="518"/>
      <c r="AR28" s="518"/>
      <c r="AS28" s="518"/>
      <c r="AT28" s="518"/>
      <c r="AU28" s="518"/>
      <c r="AV28" s="518"/>
      <c r="AW28" s="518"/>
      <c r="AX28" s="518"/>
      <c r="AY28" s="518"/>
      <c r="AZ28" s="518"/>
    </row>
    <row r="29" spans="1:52" ht="21.75" customHeight="1">
      <c r="A29" s="480"/>
      <c r="B29" s="479"/>
      <c r="C29" s="538"/>
      <c r="D29" s="362" t="s">
        <v>608</v>
      </c>
      <c r="E29" s="520" t="s">
        <v>567</v>
      </c>
      <c r="F29" s="521"/>
      <c r="G29" s="521"/>
      <c r="H29" s="522">
        <f>H43</f>
        <v>1</v>
      </c>
      <c r="I29" s="362" t="s">
        <v>66</v>
      </c>
      <c r="J29" s="542">
        <v>7</v>
      </c>
      <c r="K29" s="1290" t="s">
        <v>604</v>
      </c>
      <c r="L29" s="1290"/>
      <c r="M29" s="1293">
        <v>1</v>
      </c>
      <c r="N29" s="1293"/>
      <c r="O29" s="555" t="s">
        <v>568</v>
      </c>
      <c r="P29" s="555" t="s">
        <v>556</v>
      </c>
      <c r="Q29" s="1289">
        <f>H29*J29*M29</f>
        <v>7</v>
      </c>
      <c r="R29" s="1289"/>
      <c r="S29" s="1289"/>
      <c r="T29" s="523" t="s">
        <v>557</v>
      </c>
      <c r="U29" s="524"/>
      <c r="AA29" s="515"/>
      <c r="AB29" s="537"/>
      <c r="AC29" s="537"/>
      <c r="AD29" s="518"/>
      <c r="AE29" s="518"/>
      <c r="AF29" s="518"/>
      <c r="AG29" s="518"/>
      <c r="AH29" s="518"/>
      <c r="AI29" s="518"/>
      <c r="AJ29" s="518"/>
      <c r="AK29" s="518"/>
      <c r="AL29" s="518"/>
      <c r="AM29" s="518"/>
      <c r="AN29" s="518"/>
      <c r="AO29" s="518"/>
      <c r="AP29" s="518"/>
      <c r="AQ29" s="518"/>
      <c r="AR29" s="518"/>
      <c r="AS29" s="518"/>
      <c r="AT29" s="518"/>
      <c r="AU29" s="518"/>
      <c r="AV29" s="518"/>
      <c r="AW29" s="518"/>
      <c r="AX29" s="518"/>
      <c r="AY29" s="518"/>
      <c r="AZ29" s="518"/>
    </row>
    <row r="30" spans="1:52" ht="21.75" hidden="1" customHeight="1">
      <c r="A30" s="480"/>
      <c r="B30" s="479"/>
      <c r="C30" s="538"/>
      <c r="D30" s="364" t="s">
        <v>607</v>
      </c>
      <c r="E30" s="543" t="s">
        <v>567</v>
      </c>
      <c r="F30" s="549"/>
      <c r="G30" s="549"/>
      <c r="H30" s="544"/>
      <c r="I30" s="364" t="s">
        <v>66</v>
      </c>
      <c r="J30" s="545"/>
      <c r="K30" s="1294" t="s">
        <v>604</v>
      </c>
      <c r="L30" s="1294"/>
      <c r="M30" s="1288"/>
      <c r="N30" s="1288"/>
      <c r="O30" s="553" t="s">
        <v>568</v>
      </c>
      <c r="P30" s="553" t="s">
        <v>556</v>
      </c>
      <c r="Q30" s="1288">
        <f>ROUND(H30*J30*M30,2)</f>
        <v>0</v>
      </c>
      <c r="R30" s="1288"/>
      <c r="S30" s="1288"/>
      <c r="T30" s="547" t="s">
        <v>557</v>
      </c>
      <c r="U30" s="548"/>
      <c r="AA30" s="515"/>
      <c r="AB30" s="537"/>
      <c r="AC30" s="537"/>
      <c r="AD30" s="518"/>
      <c r="AE30" s="518"/>
      <c r="AF30" s="518"/>
      <c r="AG30" s="518"/>
      <c r="AH30" s="518"/>
      <c r="AI30" s="518"/>
      <c r="AJ30" s="518"/>
      <c r="AK30" s="518"/>
      <c r="AL30" s="518"/>
      <c r="AM30" s="518"/>
      <c r="AN30" s="518"/>
      <c r="AO30" s="518"/>
      <c r="AP30" s="518"/>
      <c r="AQ30" s="518"/>
      <c r="AR30" s="518"/>
      <c r="AS30" s="518"/>
      <c r="AT30" s="518"/>
      <c r="AU30" s="518"/>
      <c r="AV30" s="518"/>
      <c r="AW30" s="518"/>
      <c r="AX30" s="518"/>
      <c r="AY30" s="518"/>
      <c r="AZ30" s="518"/>
    </row>
    <row r="31" spans="1:52" ht="21.75" hidden="1" customHeight="1">
      <c r="A31" s="480"/>
      <c r="B31" s="479"/>
      <c r="C31" s="483"/>
      <c r="D31" s="362" t="s">
        <v>609</v>
      </c>
      <c r="E31" s="520" t="s">
        <v>567</v>
      </c>
      <c r="F31" s="521"/>
      <c r="G31" s="521"/>
      <c r="H31" s="522"/>
      <c r="I31" s="362" t="s">
        <v>66</v>
      </c>
      <c r="J31" s="542"/>
      <c r="K31" s="1290" t="s">
        <v>604</v>
      </c>
      <c r="L31" s="1290"/>
      <c r="M31" s="1293"/>
      <c r="N31" s="1293"/>
      <c r="O31" s="541" t="s">
        <v>568</v>
      </c>
      <c r="P31" s="541" t="s">
        <v>556</v>
      </c>
      <c r="Q31" s="1293">
        <f>H31*J31*M31</f>
        <v>0</v>
      </c>
      <c r="R31" s="1293"/>
      <c r="S31" s="1293"/>
      <c r="T31" s="523" t="s">
        <v>557</v>
      </c>
      <c r="U31" s="524"/>
      <c r="AA31" s="515"/>
      <c r="AB31" s="477"/>
      <c r="AC31" s="477"/>
      <c r="AD31" s="518"/>
      <c r="AE31" s="518"/>
      <c r="AF31" s="518"/>
      <c r="AG31" s="518"/>
      <c r="AH31" s="518"/>
      <c r="AI31" s="518"/>
      <c r="AJ31" s="518"/>
      <c r="AK31" s="518"/>
      <c r="AL31" s="518"/>
      <c r="AM31" s="518"/>
      <c r="AN31" s="518"/>
      <c r="AO31" s="518"/>
      <c r="AP31" s="518"/>
      <c r="AQ31" s="518"/>
      <c r="AR31" s="518"/>
      <c r="AS31" s="518"/>
      <c r="AT31" s="518"/>
      <c r="AU31" s="518"/>
      <c r="AV31" s="518"/>
      <c r="AW31" s="518"/>
      <c r="AX31" s="518"/>
      <c r="AY31" s="518"/>
      <c r="AZ31" s="518"/>
    </row>
    <row r="32" spans="1:52" ht="21.75" customHeight="1">
      <c r="A32" s="480"/>
      <c r="B32" s="480"/>
      <c r="C32" s="483"/>
      <c r="D32" s="551" t="s">
        <v>569</v>
      </c>
      <c r="E32" s="483"/>
      <c r="F32" s="483"/>
      <c r="G32" s="483"/>
      <c r="H32" s="483"/>
      <c r="I32" s="483"/>
      <c r="J32" s="483"/>
      <c r="K32" s="483"/>
      <c r="L32" s="489"/>
      <c r="M32" s="483"/>
      <c r="N32" s="483"/>
      <c r="O32" s="519"/>
      <c r="P32" s="518" t="s">
        <v>556</v>
      </c>
      <c r="Q32" s="1279">
        <f>SUM(Q28:S31)</f>
        <v>15.11</v>
      </c>
      <c r="R32" s="1279"/>
      <c r="S32" s="1279"/>
      <c r="T32" s="60" t="s">
        <v>570</v>
      </c>
      <c r="U32" s="518"/>
      <c r="AA32" s="477"/>
      <c r="AB32" s="477"/>
      <c r="AC32" s="477"/>
      <c r="AD32" s="525"/>
      <c r="AE32" s="525"/>
      <c r="AF32" s="525"/>
      <c r="AG32" s="526"/>
      <c r="AH32" s="526"/>
      <c r="AI32" s="485"/>
      <c r="AJ32" s="518"/>
      <c r="AK32" s="278"/>
      <c r="AL32" s="526"/>
      <c r="AM32" s="526"/>
      <c r="AN32" s="518"/>
      <c r="AO32" s="278"/>
      <c r="AP32" s="526"/>
      <c r="AQ32" s="526"/>
      <c r="AR32" s="518"/>
      <c r="AS32" s="518"/>
      <c r="AT32" s="518"/>
      <c r="AU32" s="526"/>
      <c r="AV32" s="526"/>
      <c r="AW32" s="526"/>
      <c r="AX32" s="60"/>
      <c r="AY32" s="518"/>
      <c r="AZ32" s="518"/>
    </row>
    <row r="33" spans="1:52" ht="21.75" customHeight="1">
      <c r="A33" s="480"/>
      <c r="B33" s="480"/>
      <c r="C33" s="552"/>
      <c r="D33" s="527"/>
      <c r="E33" s="552"/>
      <c r="F33" s="552"/>
      <c r="G33" s="552"/>
      <c r="H33" s="528"/>
      <c r="I33" s="558"/>
      <c r="J33" s="552"/>
      <c r="K33" s="558"/>
      <c r="L33" s="529"/>
      <c r="M33" s="552"/>
      <c r="N33" s="552"/>
      <c r="O33" s="554"/>
      <c r="P33" s="531"/>
      <c r="Q33" s="1280"/>
      <c r="R33" s="1281"/>
      <c r="S33" s="1281"/>
      <c r="T33" s="60"/>
      <c r="AA33" s="557"/>
      <c r="AB33" s="557"/>
      <c r="AC33" s="1282"/>
      <c r="AD33" s="1283"/>
      <c r="AE33" s="1283"/>
      <c r="AF33" s="1283"/>
      <c r="AG33" s="1283"/>
      <c r="AH33" s="1283"/>
      <c r="AI33" s="551"/>
      <c r="AJ33" s="518"/>
      <c r="AK33" s="558"/>
      <c r="AL33" s="526"/>
      <c r="AM33" s="526"/>
      <c r="AN33" s="518"/>
      <c r="AO33" s="558"/>
      <c r="AP33" s="526"/>
      <c r="AQ33" s="526"/>
      <c r="AR33" s="518"/>
      <c r="AS33" s="518"/>
      <c r="AT33" s="518"/>
      <c r="AU33" s="526"/>
      <c r="AV33" s="526"/>
      <c r="AW33" s="526"/>
      <c r="AX33" s="60"/>
      <c r="AY33" s="518"/>
      <c r="AZ33" s="518"/>
    </row>
    <row r="34" spans="1:52" ht="21.75" customHeight="1">
      <c r="A34" s="480"/>
      <c r="B34" s="515" t="s">
        <v>626</v>
      </c>
      <c r="C34" s="480"/>
      <c r="D34" s="516"/>
      <c r="E34" s="480"/>
      <c r="F34" s="480"/>
      <c r="G34" s="480"/>
      <c r="H34" s="480"/>
      <c r="I34" s="480"/>
      <c r="J34" s="480"/>
      <c r="K34" s="480"/>
      <c r="L34" s="481"/>
      <c r="M34" s="480"/>
      <c r="N34" s="480"/>
      <c r="O34" s="480"/>
      <c r="P34" s="480"/>
      <c r="Q34" s="480"/>
      <c r="R34" s="480"/>
    </row>
    <row r="35" spans="1:52" ht="21.75" customHeight="1">
      <c r="A35" s="480"/>
      <c r="B35" s="480"/>
      <c r="C35" s="552" t="s">
        <v>4</v>
      </c>
      <c r="D35" s="527" t="s">
        <v>628</v>
      </c>
      <c r="E35" s="552"/>
      <c r="F35" s="552"/>
      <c r="G35" s="552"/>
      <c r="H35" s="528"/>
      <c r="I35" s="558"/>
      <c r="J35" s="552"/>
      <c r="K35" s="558"/>
      <c r="L35" s="529"/>
      <c r="M35" s="552"/>
      <c r="N35" s="552"/>
      <c r="O35" s="554"/>
      <c r="P35" s="531"/>
      <c r="Q35" s="1287">
        <f>Q32</f>
        <v>15.11</v>
      </c>
      <c r="R35" s="1288"/>
      <c r="S35" s="1288"/>
      <c r="T35" s="547" t="s">
        <v>6</v>
      </c>
      <c r="U35" s="548"/>
      <c r="AA35" s="557"/>
      <c r="AB35" s="557"/>
      <c r="AC35" s="1282"/>
      <c r="AD35" s="1283"/>
      <c r="AE35" s="1283"/>
      <c r="AF35" s="1283"/>
      <c r="AG35" s="1283"/>
      <c r="AH35" s="1283"/>
      <c r="AI35" s="551"/>
      <c r="AJ35" s="518"/>
      <c r="AK35" s="558"/>
      <c r="AL35" s="526"/>
      <c r="AM35" s="526"/>
      <c r="AN35" s="518"/>
      <c r="AO35" s="558"/>
      <c r="AP35" s="526"/>
      <c r="AQ35" s="526"/>
      <c r="AR35" s="518"/>
      <c r="AS35" s="518"/>
      <c r="AT35" s="518"/>
      <c r="AU35" s="526"/>
      <c r="AV35" s="526"/>
      <c r="AW35" s="526"/>
      <c r="AX35" s="60"/>
      <c r="AY35" s="518"/>
      <c r="AZ35" s="518"/>
    </row>
    <row r="36" spans="1:52" ht="21.75" customHeight="1">
      <c r="A36" s="480"/>
      <c r="B36" s="480"/>
      <c r="C36" s="521"/>
      <c r="D36" s="590" t="s">
        <v>627</v>
      </c>
      <c r="E36" s="521"/>
      <c r="F36" s="521"/>
      <c r="G36" s="521"/>
      <c r="H36" s="591">
        <f>Q32</f>
        <v>15.11</v>
      </c>
      <c r="I36" s="362" t="s">
        <v>629</v>
      </c>
      <c r="J36" s="591">
        <v>0.9</v>
      </c>
      <c r="K36" s="1290" t="s">
        <v>604</v>
      </c>
      <c r="L36" s="1290"/>
      <c r="M36" s="1289">
        <v>0.1</v>
      </c>
      <c r="N36" s="1289"/>
      <c r="O36" s="1289"/>
      <c r="P36" s="555" t="s">
        <v>5</v>
      </c>
      <c r="Q36" s="1289">
        <f>ROUND(H36/J36*M36,2)</f>
        <v>1.68</v>
      </c>
      <c r="R36" s="1289"/>
      <c r="S36" s="1289"/>
      <c r="T36" s="523" t="s">
        <v>6</v>
      </c>
      <c r="U36" s="524"/>
      <c r="AA36" s="557"/>
      <c r="AB36" s="557"/>
      <c r="AC36" s="1282"/>
      <c r="AD36" s="1283"/>
      <c r="AE36" s="1283"/>
      <c r="AF36" s="1283"/>
      <c r="AG36" s="1283"/>
      <c r="AH36" s="1283"/>
      <c r="AI36" s="551"/>
      <c r="AJ36" s="518"/>
      <c r="AK36" s="558"/>
      <c r="AL36" s="526"/>
      <c r="AM36" s="526"/>
      <c r="AN36" s="518"/>
      <c r="AO36" s="558"/>
      <c r="AP36" s="526"/>
      <c r="AQ36" s="526"/>
      <c r="AR36" s="518"/>
      <c r="AS36" s="518"/>
      <c r="AT36" s="518"/>
      <c r="AU36" s="526"/>
      <c r="AV36" s="526"/>
      <c r="AW36" s="526"/>
      <c r="AX36" s="60"/>
      <c r="AY36" s="518"/>
      <c r="AZ36" s="518"/>
    </row>
    <row r="37" spans="1:52" ht="21.75" customHeight="1">
      <c r="A37" s="480"/>
      <c r="B37" s="480"/>
      <c r="C37" s="552"/>
      <c r="D37" s="551" t="s">
        <v>521</v>
      </c>
      <c r="E37" s="552"/>
      <c r="F37" s="552"/>
      <c r="G37" s="552"/>
      <c r="H37" s="552"/>
      <c r="I37" s="552"/>
      <c r="J37" s="552"/>
      <c r="K37" s="552"/>
      <c r="L37" s="489"/>
      <c r="M37" s="552"/>
      <c r="N37" s="552"/>
      <c r="O37" s="549"/>
      <c r="P37" s="518" t="s">
        <v>5</v>
      </c>
      <c r="Q37" s="1279">
        <f>SUM(Q35:S36)</f>
        <v>16.79</v>
      </c>
      <c r="R37" s="1279"/>
      <c r="S37" s="1279"/>
      <c r="T37" s="60" t="s">
        <v>6</v>
      </c>
      <c r="U37" s="518"/>
      <c r="AA37" s="557"/>
      <c r="AB37" s="557"/>
      <c r="AC37" s="1282"/>
      <c r="AD37" s="1283"/>
      <c r="AE37" s="1283"/>
      <c r="AF37" s="1283"/>
      <c r="AG37" s="1283"/>
      <c r="AH37" s="1283"/>
      <c r="AI37" s="551"/>
      <c r="AJ37" s="518"/>
      <c r="AK37" s="558"/>
      <c r="AL37" s="526"/>
      <c r="AM37" s="526"/>
      <c r="AN37" s="518"/>
      <c r="AO37" s="558"/>
      <c r="AP37" s="526"/>
      <c r="AQ37" s="526"/>
      <c r="AR37" s="518"/>
      <c r="AS37" s="518"/>
      <c r="AT37" s="518"/>
      <c r="AU37" s="526"/>
      <c r="AV37" s="526"/>
      <c r="AW37" s="526"/>
      <c r="AX37" s="60"/>
      <c r="AY37" s="518"/>
      <c r="AZ37" s="518"/>
    </row>
    <row r="38" spans="1:52" ht="21.75" customHeight="1">
      <c r="A38" s="480"/>
      <c r="B38" s="480"/>
      <c r="C38" s="483"/>
      <c r="D38" s="527"/>
      <c r="E38" s="483"/>
      <c r="F38" s="483"/>
      <c r="G38" s="483"/>
      <c r="H38" s="528"/>
      <c r="I38" s="278"/>
      <c r="J38" s="483"/>
      <c r="K38" s="278"/>
      <c r="L38" s="529"/>
      <c r="M38" s="483"/>
      <c r="N38" s="483"/>
      <c r="O38" s="530"/>
      <c r="P38" s="531"/>
      <c r="Q38" s="1280"/>
      <c r="R38" s="1281"/>
      <c r="S38" s="1281"/>
      <c r="T38" s="60"/>
      <c r="AA38" s="477"/>
      <c r="AB38" s="477"/>
      <c r="AC38" s="1282"/>
      <c r="AD38" s="1283"/>
      <c r="AE38" s="1283"/>
      <c r="AF38" s="1283"/>
      <c r="AG38" s="1283"/>
      <c r="AH38" s="1283"/>
      <c r="AI38" s="485"/>
      <c r="AJ38" s="518"/>
      <c r="AK38" s="278"/>
      <c r="AL38" s="526"/>
      <c r="AM38" s="526"/>
      <c r="AN38" s="518"/>
      <c r="AO38" s="278"/>
      <c r="AP38" s="526"/>
      <c r="AQ38" s="526"/>
      <c r="AR38" s="518"/>
      <c r="AS38" s="518"/>
      <c r="AT38" s="518"/>
      <c r="AU38" s="526"/>
      <c r="AV38" s="526"/>
      <c r="AW38" s="526"/>
      <c r="AX38" s="60"/>
      <c r="AY38" s="518"/>
      <c r="AZ38" s="518"/>
    </row>
    <row r="39" spans="1:52" ht="21.75" customHeight="1">
      <c r="A39" s="480"/>
      <c r="B39" s="480"/>
      <c r="C39" s="483"/>
      <c r="D39" s="527"/>
      <c r="E39" s="483"/>
      <c r="F39" s="483"/>
      <c r="G39" s="483"/>
      <c r="H39" s="528"/>
      <c r="I39" s="278"/>
      <c r="J39" s="483"/>
      <c r="K39" s="278"/>
      <c r="L39" s="529"/>
      <c r="M39" s="483"/>
      <c r="N39" s="483"/>
      <c r="O39" s="530"/>
      <c r="P39" s="483"/>
      <c r="Q39" s="60"/>
      <c r="R39" s="483"/>
      <c r="AA39" s="477"/>
      <c r="AB39" s="477"/>
      <c r="AC39" s="477"/>
      <c r="AD39" s="525"/>
      <c r="AE39" s="1284"/>
      <c r="AF39" s="1285"/>
      <c r="AG39" s="1285"/>
      <c r="AH39" s="1285"/>
      <c r="AI39" s="1285"/>
      <c r="AJ39" s="518"/>
      <c r="AK39" s="278"/>
      <c r="AL39" s="526"/>
      <c r="AM39" s="526"/>
      <c r="AN39" s="518"/>
      <c r="AO39" s="278"/>
      <c r="AP39" s="526"/>
      <c r="AQ39" s="526"/>
      <c r="AR39" s="518"/>
      <c r="AS39" s="518"/>
      <c r="AT39" s="518"/>
      <c r="AU39" s="526"/>
      <c r="AV39" s="526"/>
      <c r="AW39" s="526"/>
      <c r="AX39" s="60"/>
      <c r="AY39" s="518"/>
      <c r="AZ39" s="518"/>
    </row>
    <row r="40" spans="1:52" ht="21.75" customHeight="1">
      <c r="D40" s="1286" t="s">
        <v>574</v>
      </c>
      <c r="E40" s="1286"/>
      <c r="F40" s="1286"/>
      <c r="G40" s="1286"/>
      <c r="H40" s="1286"/>
      <c r="I40" s="1286"/>
      <c r="J40" s="1286"/>
      <c r="K40" s="1286"/>
      <c r="L40" s="1286"/>
      <c r="M40" s="1286"/>
      <c r="AA40" s="477"/>
      <c r="AB40" s="477"/>
      <c r="AC40" s="477"/>
      <c r="AD40" s="477"/>
      <c r="AE40" s="477"/>
      <c r="AF40" s="477"/>
      <c r="AG40" s="477"/>
      <c r="AH40" s="477"/>
      <c r="AI40" s="477"/>
      <c r="AJ40" s="477"/>
      <c r="AK40" s="477"/>
      <c r="AL40" s="477"/>
      <c r="AM40" s="477"/>
      <c r="AN40" s="477"/>
      <c r="AO40" s="477"/>
      <c r="AP40" s="477"/>
      <c r="AQ40" s="477"/>
      <c r="AR40" s="477"/>
      <c r="AS40" s="477"/>
      <c r="AT40" s="477"/>
      <c r="AU40" s="477"/>
      <c r="AV40" s="477"/>
      <c r="AW40" s="477"/>
      <c r="AX40" s="477"/>
      <c r="AY40" s="477"/>
      <c r="AZ40" s="477"/>
    </row>
    <row r="41" spans="1:52" ht="21.75" customHeight="1">
      <c r="D41" s="1291" t="s">
        <v>571</v>
      </c>
      <c r="E41" s="1291"/>
      <c r="F41" s="1292" t="s">
        <v>630</v>
      </c>
      <c r="G41" s="1292"/>
      <c r="H41" s="1292" t="s">
        <v>631</v>
      </c>
      <c r="I41" s="1292"/>
      <c r="J41" s="1292" t="s">
        <v>632</v>
      </c>
      <c r="K41" s="1292"/>
      <c r="L41" s="1292" t="s">
        <v>633</v>
      </c>
      <c r="M41" s="1292"/>
      <c r="AA41" s="477"/>
      <c r="AB41" s="477"/>
      <c r="AC41" s="477"/>
      <c r="AD41" s="477"/>
      <c r="AE41" s="477"/>
      <c r="AF41" s="477"/>
      <c r="AG41" s="477"/>
      <c r="AH41" s="477"/>
      <c r="AI41" s="477"/>
      <c r="AJ41" s="477"/>
      <c r="AK41" s="477"/>
      <c r="AL41" s="477"/>
      <c r="AM41" s="477"/>
      <c r="AN41" s="477"/>
      <c r="AO41" s="477"/>
      <c r="AP41" s="477"/>
      <c r="AQ41" s="477"/>
      <c r="AR41" s="477"/>
      <c r="AS41" s="477"/>
      <c r="AT41" s="477"/>
      <c r="AU41" s="477"/>
      <c r="AV41" s="477"/>
      <c r="AW41" s="477"/>
      <c r="AX41" s="477"/>
      <c r="AY41" s="477"/>
      <c r="AZ41" s="477"/>
    </row>
    <row r="42" spans="1:52" ht="21.75" customHeight="1">
      <c r="D42" s="1276" t="s">
        <v>572</v>
      </c>
      <c r="E42" s="1276"/>
      <c r="F42" s="1277">
        <v>294925</v>
      </c>
      <c r="G42" s="1277"/>
      <c r="H42" s="1277">
        <v>254591</v>
      </c>
      <c r="I42" s="1277"/>
      <c r="J42" s="1277">
        <v>235752</v>
      </c>
      <c r="K42" s="1277"/>
      <c r="L42" s="1277">
        <v>206042</v>
      </c>
      <c r="M42" s="1277"/>
    </row>
    <row r="43" spans="1:52" ht="21.75" customHeight="1">
      <c r="D43" s="1276" t="s">
        <v>573</v>
      </c>
      <c r="E43" s="1276"/>
      <c r="F43" s="1278">
        <f>ROUND(F42/H42,3)</f>
        <v>1.1579999999999999</v>
      </c>
      <c r="G43" s="1278"/>
      <c r="H43" s="1278">
        <v>1</v>
      </c>
      <c r="I43" s="1278"/>
      <c r="J43" s="1278">
        <f>ROUND(J42/$H$42,3)</f>
        <v>0.92600000000000005</v>
      </c>
      <c r="K43" s="1278"/>
      <c r="L43" s="1278">
        <f>ROUND(L42/$H$42,3)</f>
        <v>0.80900000000000005</v>
      </c>
      <c r="M43" s="1278"/>
    </row>
    <row r="44" spans="1:52" ht="21.75" customHeight="1"/>
    <row r="45" spans="1:52" ht="21.75" customHeight="1"/>
    <row r="46" spans="1:52" ht="21.75" customHeight="1"/>
    <row r="47" spans="1:52" ht="21.75" customHeight="1"/>
    <row r="48" spans="1:52" ht="21.75" customHeight="1"/>
    <row r="49" ht="21.75" customHeight="1"/>
    <row r="50" ht="21.75" customHeight="1"/>
    <row r="51" ht="21.75" customHeight="1"/>
  </sheetData>
  <mergeCells count="80">
    <mergeCell ref="K22:L22"/>
    <mergeCell ref="K23:L23"/>
    <mergeCell ref="R17:S18"/>
    <mergeCell ref="Q33:S33"/>
    <mergeCell ref="K21:L21"/>
    <mergeCell ref="M17:N18"/>
    <mergeCell ref="O17:O18"/>
    <mergeCell ref="P17:P18"/>
    <mergeCell ref="Q17:Q18"/>
    <mergeCell ref="K28:L28"/>
    <mergeCell ref="M28:N28"/>
    <mergeCell ref="Q28:S28"/>
    <mergeCell ref="K31:L31"/>
    <mergeCell ref="M31:N31"/>
    <mergeCell ref="Q31:S31"/>
    <mergeCell ref="K29:L29"/>
    <mergeCell ref="A3:O3"/>
    <mergeCell ref="F5:G5"/>
    <mergeCell ref="X6:Z6"/>
    <mergeCell ref="C10:D11"/>
    <mergeCell ref="E10:J10"/>
    <mergeCell ref="K10:L11"/>
    <mergeCell ref="M10:O11"/>
    <mergeCell ref="E11:F11"/>
    <mergeCell ref="G11:H11"/>
    <mergeCell ref="I11:J11"/>
    <mergeCell ref="M13:O13"/>
    <mergeCell ref="C12:D12"/>
    <mergeCell ref="E12:F12"/>
    <mergeCell ref="G12:H12"/>
    <mergeCell ref="I12:J12"/>
    <mergeCell ref="K12:L12"/>
    <mergeCell ref="M12:O12"/>
    <mergeCell ref="C13:D13"/>
    <mergeCell ref="E13:F13"/>
    <mergeCell ref="G13:H13"/>
    <mergeCell ref="I13:J13"/>
    <mergeCell ref="K13:L13"/>
    <mergeCell ref="D15:L15"/>
    <mergeCell ref="D17:D18"/>
    <mergeCell ref="E17:E18"/>
    <mergeCell ref="I17:I18"/>
    <mergeCell ref="J17:J18"/>
    <mergeCell ref="K17:K18"/>
    <mergeCell ref="L17:L18"/>
    <mergeCell ref="F18:H18"/>
    <mergeCell ref="M29:N29"/>
    <mergeCell ref="Q29:S29"/>
    <mergeCell ref="K30:L30"/>
    <mergeCell ref="M30:N30"/>
    <mergeCell ref="Q30:S30"/>
    <mergeCell ref="D41:E41"/>
    <mergeCell ref="F41:G41"/>
    <mergeCell ref="H41:I41"/>
    <mergeCell ref="J41:K41"/>
    <mergeCell ref="L41:M41"/>
    <mergeCell ref="Q32:S32"/>
    <mergeCell ref="Q38:S38"/>
    <mergeCell ref="AC38:AH38"/>
    <mergeCell ref="AE39:AI39"/>
    <mergeCell ref="D40:M40"/>
    <mergeCell ref="AC33:AH33"/>
    <mergeCell ref="Q35:S35"/>
    <mergeCell ref="AC35:AH35"/>
    <mergeCell ref="Q36:S36"/>
    <mergeCell ref="AC36:AH36"/>
    <mergeCell ref="K36:L36"/>
    <mergeCell ref="M36:O36"/>
    <mergeCell ref="Q37:S37"/>
    <mergeCell ref="AC37:AH37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</mergeCells>
  <phoneticPr fontId="32" type="noConversion"/>
  <pageMargins left="0.7" right="0.7" top="0.75" bottom="0.75" header="0.3" footer="0.3"/>
  <pageSetup paperSize="9" scale="6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14999847407452621"/>
  </sheetPr>
  <dimension ref="B1:N117"/>
  <sheetViews>
    <sheetView view="pageBreakPreview" topLeftCell="A28" workbookViewId="0">
      <selection activeCell="D4" sqref="D4"/>
    </sheetView>
  </sheetViews>
  <sheetFormatPr defaultColWidth="8.88671875" defaultRowHeight="13.5"/>
  <cols>
    <col min="1" max="1" width="1.77734375" style="83" customWidth="1"/>
    <col min="2" max="2" width="8.88671875" style="83" customWidth="1"/>
    <col min="3" max="3" width="9.77734375" style="83" customWidth="1"/>
    <col min="4" max="13" width="8.33203125" style="83" customWidth="1"/>
    <col min="14" max="14" width="5.5546875" style="83" customWidth="1"/>
    <col min="15" max="16384" width="8.88671875" style="83"/>
  </cols>
  <sheetData>
    <row r="1" spans="2:14" ht="19.5" customHeight="1">
      <c r="B1" s="82" t="s">
        <v>74</v>
      </c>
    </row>
    <row r="2" spans="2:14">
      <c r="B2" s="84" t="s">
        <v>75</v>
      </c>
      <c r="C2" s="85"/>
    </row>
    <row r="3" spans="2:14">
      <c r="B3" s="84" t="s">
        <v>76</v>
      </c>
      <c r="C3" s="86"/>
    </row>
    <row r="4" spans="2:14">
      <c r="B4" s="84" t="s">
        <v>77</v>
      </c>
    </row>
    <row r="5" spans="2:14">
      <c r="B5" s="84" t="s">
        <v>78</v>
      </c>
    </row>
    <row r="6" spans="2:14">
      <c r="B6" s="87" t="s">
        <v>79</v>
      </c>
    </row>
    <row r="7" spans="2:14" s="88" customFormat="1" ht="9.75" customHeight="1"/>
    <row r="8" spans="2:14" s="88" customFormat="1" ht="18.75" customHeight="1">
      <c r="B8" s="89" t="s">
        <v>80</v>
      </c>
      <c r="C8" s="90"/>
      <c r="D8" s="91"/>
    </row>
    <row r="9" spans="2:14">
      <c r="B9" s="1360" t="s">
        <v>81</v>
      </c>
      <c r="C9" s="1361"/>
      <c r="D9" s="1268" t="s">
        <v>82</v>
      </c>
      <c r="E9" s="1269"/>
      <c r="F9" s="1269"/>
      <c r="G9" s="1269"/>
      <c r="H9" s="1269"/>
      <c r="I9" s="1269"/>
      <c r="J9" s="1269"/>
      <c r="K9" s="1269"/>
      <c r="L9" s="1269"/>
      <c r="M9" s="1270"/>
      <c r="N9" s="92" t="s">
        <v>83</v>
      </c>
    </row>
    <row r="10" spans="2:14">
      <c r="B10" s="1362"/>
      <c r="C10" s="1363"/>
      <c r="D10" s="1368" t="s">
        <v>84</v>
      </c>
      <c r="E10" s="1369"/>
      <c r="F10" s="1368" t="s">
        <v>85</v>
      </c>
      <c r="G10" s="1369"/>
      <c r="H10" s="1368" t="s">
        <v>86</v>
      </c>
      <c r="I10" s="1369"/>
      <c r="J10" s="1368" t="s">
        <v>87</v>
      </c>
      <c r="K10" s="1369"/>
      <c r="L10" s="1368" t="s">
        <v>88</v>
      </c>
      <c r="M10" s="1369"/>
      <c r="N10" s="93" t="s">
        <v>89</v>
      </c>
    </row>
    <row r="11" spans="2:14">
      <c r="B11" s="1362"/>
      <c r="C11" s="1363"/>
      <c r="D11" s="1366"/>
      <c r="E11" s="1367"/>
      <c r="F11" s="1366" t="s">
        <v>90</v>
      </c>
      <c r="G11" s="1367"/>
      <c r="H11" s="1366" t="s">
        <v>91</v>
      </c>
      <c r="I11" s="1367"/>
      <c r="J11" s="1366" t="s">
        <v>92</v>
      </c>
      <c r="K11" s="1367"/>
      <c r="L11" s="1366" t="s">
        <v>93</v>
      </c>
      <c r="M11" s="1367"/>
      <c r="N11" s="93" t="s">
        <v>94</v>
      </c>
    </row>
    <row r="12" spans="2:14">
      <c r="B12" s="1364"/>
      <c r="C12" s="1365"/>
      <c r="D12" s="94" t="s">
        <v>95</v>
      </c>
      <c r="E12" s="94" t="s">
        <v>96</v>
      </c>
      <c r="F12" s="94" t="s">
        <v>95</v>
      </c>
      <c r="G12" s="94" t="s">
        <v>96</v>
      </c>
      <c r="H12" s="94" t="s">
        <v>95</v>
      </c>
      <c r="I12" s="94" t="s">
        <v>96</v>
      </c>
      <c r="J12" s="94" t="s">
        <v>95</v>
      </c>
      <c r="K12" s="94" t="s">
        <v>96</v>
      </c>
      <c r="L12" s="94" t="s">
        <v>95</v>
      </c>
      <c r="M12" s="94" t="s">
        <v>96</v>
      </c>
      <c r="N12" s="95" t="s">
        <v>97</v>
      </c>
    </row>
    <row r="13" spans="2:14">
      <c r="B13" s="1358" t="s">
        <v>98</v>
      </c>
      <c r="C13" s="1259"/>
      <c r="D13" s="96">
        <v>0.98099999999999998</v>
      </c>
      <c r="E13" s="96">
        <v>0.156</v>
      </c>
      <c r="F13" s="96">
        <v>0.95199999999999996</v>
      </c>
      <c r="G13" s="96">
        <v>0.152</v>
      </c>
      <c r="H13" s="96">
        <v>0.92200000000000004</v>
      </c>
      <c r="I13" s="96">
        <v>0.14699999999999999</v>
      </c>
      <c r="J13" s="96">
        <v>0.89300000000000002</v>
      </c>
      <c r="K13" s="96">
        <v>0.14299999999999999</v>
      </c>
      <c r="L13" s="96">
        <v>0.86299999999999999</v>
      </c>
      <c r="M13" s="96">
        <v>0.13700000000000001</v>
      </c>
      <c r="N13" s="96">
        <v>3</v>
      </c>
    </row>
    <row r="14" spans="2:14">
      <c r="B14" s="1358" t="s">
        <v>99</v>
      </c>
      <c r="C14" s="1259"/>
      <c r="D14" s="96">
        <v>1.1120000000000001</v>
      </c>
      <c r="E14" s="96">
        <v>0.17699999999999999</v>
      </c>
      <c r="F14" s="96">
        <v>1.079</v>
      </c>
      <c r="G14" s="96">
        <v>0.17199999999999999</v>
      </c>
      <c r="H14" s="96">
        <v>1.0449999999999999</v>
      </c>
      <c r="I14" s="96">
        <v>0.16700000000000001</v>
      </c>
      <c r="J14" s="96">
        <v>1.0109999999999999</v>
      </c>
      <c r="K14" s="96">
        <v>0.161</v>
      </c>
      <c r="L14" s="96">
        <v>0.97799999999999998</v>
      </c>
      <c r="M14" s="96">
        <v>0.156</v>
      </c>
      <c r="N14" s="96">
        <v>5</v>
      </c>
    </row>
    <row r="15" spans="2:14">
      <c r="B15" s="1358" t="s">
        <v>100</v>
      </c>
      <c r="C15" s="1259"/>
      <c r="D15" s="96">
        <v>1.2270000000000001</v>
      </c>
      <c r="E15" s="96">
        <v>0.19600000000000001</v>
      </c>
      <c r="F15" s="96">
        <v>1.1910000000000001</v>
      </c>
      <c r="G15" s="96">
        <v>0.19</v>
      </c>
      <c r="H15" s="96">
        <v>1.1539999999999999</v>
      </c>
      <c r="I15" s="96">
        <v>0.184</v>
      </c>
      <c r="J15" s="96">
        <v>1.117</v>
      </c>
      <c r="K15" s="96">
        <v>0.17799999999999999</v>
      </c>
      <c r="L15" s="96">
        <v>1.08</v>
      </c>
      <c r="M15" s="96">
        <v>0.17299999999999999</v>
      </c>
      <c r="N15" s="96">
        <v>5</v>
      </c>
    </row>
    <row r="16" spans="2:14">
      <c r="B16" s="1358" t="s">
        <v>101</v>
      </c>
      <c r="C16" s="1259"/>
      <c r="D16" s="96">
        <v>0.88300000000000001</v>
      </c>
      <c r="E16" s="96">
        <v>0.14099999999999999</v>
      </c>
      <c r="F16" s="96">
        <v>0.85699999999999998</v>
      </c>
      <c r="G16" s="96">
        <v>0.13700000000000001</v>
      </c>
      <c r="H16" s="96">
        <v>0.83</v>
      </c>
      <c r="I16" s="96">
        <v>0.13200000000000001</v>
      </c>
      <c r="J16" s="96">
        <v>0.80300000000000005</v>
      </c>
      <c r="K16" s="96">
        <v>0.128</v>
      </c>
      <c r="L16" s="96">
        <v>0.77600000000000002</v>
      </c>
      <c r="M16" s="96">
        <v>0.124</v>
      </c>
      <c r="N16" s="96">
        <v>3</v>
      </c>
    </row>
    <row r="17" spans="2:14">
      <c r="B17" s="1358" t="s">
        <v>102</v>
      </c>
      <c r="C17" s="1259"/>
      <c r="D17" s="96">
        <v>0.88300000000000001</v>
      </c>
      <c r="E17" s="96">
        <v>0.14099999999999999</v>
      </c>
      <c r="F17" s="96">
        <v>0.85699999999999998</v>
      </c>
      <c r="G17" s="96">
        <v>0.13700000000000001</v>
      </c>
      <c r="H17" s="96">
        <v>0.83</v>
      </c>
      <c r="I17" s="96">
        <v>0.13200000000000001</v>
      </c>
      <c r="J17" s="96">
        <v>0.80300000000000005</v>
      </c>
      <c r="K17" s="96">
        <v>0.128</v>
      </c>
      <c r="L17" s="96">
        <v>0.77600000000000002</v>
      </c>
      <c r="M17" s="96">
        <v>0.124</v>
      </c>
      <c r="N17" s="96">
        <v>3</v>
      </c>
    </row>
    <row r="18" spans="2:14">
      <c r="B18" s="1358" t="s">
        <v>103</v>
      </c>
      <c r="C18" s="1259"/>
      <c r="D18" s="96">
        <v>1.0009999999999999</v>
      </c>
      <c r="E18" s="96">
        <v>0.16</v>
      </c>
      <c r="F18" s="96">
        <v>0.97099999999999997</v>
      </c>
      <c r="G18" s="96">
        <v>0.155</v>
      </c>
      <c r="H18" s="96">
        <v>0.94</v>
      </c>
      <c r="I18" s="96">
        <v>0.15</v>
      </c>
      <c r="J18" s="96">
        <v>0.91100000000000003</v>
      </c>
      <c r="K18" s="96">
        <v>0.14599999999999999</v>
      </c>
      <c r="L18" s="96">
        <v>0.88100000000000001</v>
      </c>
      <c r="M18" s="96">
        <v>0.14000000000000001</v>
      </c>
      <c r="N18" s="96">
        <v>5</v>
      </c>
    </row>
    <row r="19" spans="2:14" s="98" customFormat="1">
      <c r="B19" s="1359" t="s">
        <v>104</v>
      </c>
      <c r="C19" s="1261"/>
      <c r="D19" s="97">
        <v>1.0009999999999999</v>
      </c>
      <c r="E19" s="97">
        <v>0.16</v>
      </c>
      <c r="F19" s="97">
        <v>0.97099999999999997</v>
      </c>
      <c r="G19" s="97">
        <v>0.155</v>
      </c>
      <c r="H19" s="97">
        <v>0.94</v>
      </c>
      <c r="I19" s="97">
        <v>0.15</v>
      </c>
      <c r="J19" s="97">
        <v>0.91100000000000003</v>
      </c>
      <c r="K19" s="97">
        <v>0.14599999999999999</v>
      </c>
      <c r="L19" s="97">
        <v>0.88100000000000001</v>
      </c>
      <c r="M19" s="97">
        <v>0.14000000000000001</v>
      </c>
      <c r="N19" s="97">
        <v>5</v>
      </c>
    </row>
    <row r="20" spans="2:14">
      <c r="B20" s="1358" t="s">
        <v>105</v>
      </c>
      <c r="C20" s="1259"/>
      <c r="D20" s="96">
        <v>0.78500000000000003</v>
      </c>
      <c r="E20" s="96">
        <v>0.125</v>
      </c>
      <c r="F20" s="96">
        <v>0.76100000000000001</v>
      </c>
      <c r="G20" s="96">
        <v>0.122</v>
      </c>
      <c r="H20" s="96">
        <v>0.73699999999999999</v>
      </c>
      <c r="I20" s="96">
        <v>0.11799999999999999</v>
      </c>
      <c r="J20" s="96">
        <v>0.71399999999999997</v>
      </c>
      <c r="K20" s="96">
        <v>0.114</v>
      </c>
      <c r="L20" s="96">
        <v>0.69099999999999995</v>
      </c>
      <c r="M20" s="96">
        <v>0.11</v>
      </c>
      <c r="N20" s="96">
        <v>3</v>
      </c>
    </row>
    <row r="21" spans="2:14">
      <c r="B21" s="1358" t="s">
        <v>106</v>
      </c>
      <c r="C21" s="1259"/>
      <c r="D21" s="96">
        <v>1.2270000000000001</v>
      </c>
      <c r="E21" s="96">
        <v>0.19600000000000001</v>
      </c>
      <c r="F21" s="96">
        <v>1.1910000000000001</v>
      </c>
      <c r="G21" s="96">
        <v>0.19</v>
      </c>
      <c r="H21" s="96">
        <v>1.1539999999999999</v>
      </c>
      <c r="I21" s="96">
        <v>0.184</v>
      </c>
      <c r="J21" s="96">
        <v>1.117</v>
      </c>
      <c r="K21" s="96">
        <v>0.17799999999999999</v>
      </c>
      <c r="L21" s="96">
        <v>1.08</v>
      </c>
      <c r="M21" s="96">
        <v>0.17299999999999999</v>
      </c>
      <c r="N21" s="96">
        <v>4</v>
      </c>
    </row>
    <row r="22" spans="2:14">
      <c r="B22" s="1358" t="s">
        <v>107</v>
      </c>
      <c r="C22" s="1259"/>
      <c r="D22" s="96">
        <v>1.2270000000000001</v>
      </c>
      <c r="E22" s="96">
        <v>0.19600000000000001</v>
      </c>
      <c r="F22" s="96">
        <v>1.1910000000000001</v>
      </c>
      <c r="G22" s="96">
        <v>0.19</v>
      </c>
      <c r="H22" s="96">
        <v>1.1539999999999999</v>
      </c>
      <c r="I22" s="96">
        <v>0.184</v>
      </c>
      <c r="J22" s="96">
        <v>1.117</v>
      </c>
      <c r="K22" s="96">
        <v>0.17799999999999999</v>
      </c>
      <c r="L22" s="96">
        <v>1.08</v>
      </c>
      <c r="M22" s="96">
        <v>0.17299999999999999</v>
      </c>
      <c r="N22" s="96">
        <v>4</v>
      </c>
    </row>
    <row r="23" spans="2:14">
      <c r="B23" s="1358" t="s">
        <v>108</v>
      </c>
      <c r="C23" s="1259"/>
      <c r="D23" s="96">
        <v>1.046</v>
      </c>
      <c r="E23" s="96">
        <v>0.16700000000000001</v>
      </c>
      <c r="F23" s="96">
        <v>1.0149999999999999</v>
      </c>
      <c r="G23" s="96">
        <v>0.16200000000000001</v>
      </c>
      <c r="H23" s="96">
        <v>0.98299999999999998</v>
      </c>
      <c r="I23" s="96">
        <v>0.157</v>
      </c>
      <c r="J23" s="96">
        <v>0.95199999999999996</v>
      </c>
      <c r="K23" s="96">
        <v>0.152</v>
      </c>
      <c r="L23" s="96">
        <v>0.92</v>
      </c>
      <c r="M23" s="96">
        <v>0.14699999999999999</v>
      </c>
      <c r="N23" s="96">
        <v>3</v>
      </c>
    </row>
    <row r="24" spans="2:14">
      <c r="B24" s="1358" t="s">
        <v>109</v>
      </c>
      <c r="C24" s="1259"/>
      <c r="D24" s="96">
        <v>1.36</v>
      </c>
      <c r="E24" s="96">
        <v>0.217</v>
      </c>
      <c r="F24" s="96">
        <v>1.319</v>
      </c>
      <c r="G24" s="96">
        <v>0.21</v>
      </c>
      <c r="H24" s="96">
        <v>1.2789999999999999</v>
      </c>
      <c r="I24" s="96">
        <v>0.20399999999999999</v>
      </c>
      <c r="J24" s="96">
        <v>1.238</v>
      </c>
      <c r="K24" s="96">
        <v>0.19700000000000001</v>
      </c>
      <c r="L24" s="96">
        <v>1.1970000000000001</v>
      </c>
      <c r="M24" s="96">
        <v>0.191</v>
      </c>
      <c r="N24" s="96">
        <v>2</v>
      </c>
    </row>
    <row r="25" spans="2:14">
      <c r="B25" s="1358" t="s">
        <v>110</v>
      </c>
      <c r="C25" s="1259"/>
      <c r="D25" s="96">
        <v>1.07</v>
      </c>
      <c r="E25" s="96">
        <v>0.17100000000000001</v>
      </c>
      <c r="F25" s="96">
        <v>1.038</v>
      </c>
      <c r="G25" s="96">
        <v>0.16600000000000001</v>
      </c>
      <c r="H25" s="96">
        <v>1.006</v>
      </c>
      <c r="I25" s="96">
        <v>0.161</v>
      </c>
      <c r="J25" s="96">
        <v>0.97399999999999998</v>
      </c>
      <c r="K25" s="96">
        <v>0.155</v>
      </c>
      <c r="L25" s="96">
        <v>0.94199999999999995</v>
      </c>
      <c r="M25" s="96">
        <v>0.15</v>
      </c>
      <c r="N25" s="96">
        <v>2</v>
      </c>
    </row>
    <row r="26" spans="2:14">
      <c r="B26" s="1358" t="s">
        <v>111</v>
      </c>
      <c r="C26" s="1259"/>
      <c r="D26" s="96">
        <v>1.07</v>
      </c>
      <c r="E26" s="96">
        <v>0.17100000000000001</v>
      </c>
      <c r="F26" s="96">
        <v>1.038</v>
      </c>
      <c r="G26" s="96">
        <v>0.16600000000000001</v>
      </c>
      <c r="H26" s="96">
        <v>1.006</v>
      </c>
      <c r="I26" s="96">
        <v>0.161</v>
      </c>
      <c r="J26" s="96">
        <v>0.97399999999999998</v>
      </c>
      <c r="K26" s="96">
        <v>0.155</v>
      </c>
      <c r="L26" s="96">
        <v>0.94199999999999995</v>
      </c>
      <c r="M26" s="96">
        <v>0.15</v>
      </c>
      <c r="N26" s="96">
        <v>2</v>
      </c>
    </row>
    <row r="27" spans="2:14" ht="15" customHeight="1">
      <c r="B27" s="1358" t="s">
        <v>112</v>
      </c>
      <c r="C27" s="1259"/>
      <c r="D27" s="96">
        <v>1.1479999999999999</v>
      </c>
      <c r="E27" s="96">
        <v>0.183</v>
      </c>
      <c r="F27" s="96">
        <v>1.113</v>
      </c>
      <c r="G27" s="96">
        <v>0.17799999999999999</v>
      </c>
      <c r="H27" s="96">
        <v>1.079</v>
      </c>
      <c r="I27" s="96">
        <v>0.17199999999999999</v>
      </c>
      <c r="J27" s="96">
        <v>1.044</v>
      </c>
      <c r="K27" s="96">
        <v>0.16700000000000001</v>
      </c>
      <c r="L27" s="96">
        <v>1.01</v>
      </c>
      <c r="M27" s="96">
        <v>0.161</v>
      </c>
      <c r="N27" s="96">
        <v>3</v>
      </c>
    </row>
    <row r="28" spans="2:14">
      <c r="B28" s="1358" t="s">
        <v>113</v>
      </c>
      <c r="C28" s="1259"/>
      <c r="D28" s="96">
        <v>1.07</v>
      </c>
      <c r="E28" s="96">
        <v>0.17100000000000001</v>
      </c>
      <c r="F28" s="96">
        <v>1.038</v>
      </c>
      <c r="G28" s="96">
        <v>0.16600000000000001</v>
      </c>
      <c r="H28" s="96">
        <v>1.006</v>
      </c>
      <c r="I28" s="96">
        <v>0.161</v>
      </c>
      <c r="J28" s="96">
        <v>0.97399999999999998</v>
      </c>
      <c r="K28" s="96">
        <v>0.155</v>
      </c>
      <c r="L28" s="96">
        <v>0.94199999999999995</v>
      </c>
      <c r="M28" s="96">
        <v>0.15</v>
      </c>
      <c r="N28" s="96">
        <v>2</v>
      </c>
    </row>
    <row r="29" spans="2:14">
      <c r="B29" s="1358" t="s">
        <v>114</v>
      </c>
      <c r="C29" s="1259"/>
      <c r="D29" s="96">
        <v>0.58899999999999997</v>
      </c>
      <c r="E29" s="96">
        <v>9.4E-2</v>
      </c>
      <c r="F29" s="96">
        <v>0.57199999999999995</v>
      </c>
      <c r="G29" s="96">
        <v>9.0999999999999998E-2</v>
      </c>
      <c r="H29" s="96">
        <v>0.55400000000000005</v>
      </c>
      <c r="I29" s="96">
        <v>8.8999999999999996E-2</v>
      </c>
      <c r="J29" s="96">
        <v>0.53600000000000003</v>
      </c>
      <c r="K29" s="96">
        <v>8.5999999999999993E-2</v>
      </c>
      <c r="L29" s="96">
        <v>0.51800000000000002</v>
      </c>
      <c r="M29" s="96">
        <v>8.3000000000000004E-2</v>
      </c>
      <c r="N29" s="96">
        <v>3</v>
      </c>
    </row>
    <row r="30" spans="2:14">
      <c r="B30" s="1358" t="s">
        <v>115</v>
      </c>
      <c r="C30" s="1259"/>
      <c r="D30" s="96">
        <v>0.58899999999999997</v>
      </c>
      <c r="E30" s="96">
        <v>9.4E-2</v>
      </c>
      <c r="F30" s="96">
        <v>0.57199999999999995</v>
      </c>
      <c r="G30" s="96">
        <v>9.0999999999999998E-2</v>
      </c>
      <c r="H30" s="96">
        <v>0.55400000000000005</v>
      </c>
      <c r="I30" s="96">
        <v>8.8999999999999996E-2</v>
      </c>
      <c r="J30" s="96">
        <v>0.53600000000000003</v>
      </c>
      <c r="K30" s="96">
        <v>8.5999999999999993E-2</v>
      </c>
      <c r="L30" s="96">
        <v>0.51800000000000002</v>
      </c>
      <c r="M30" s="96">
        <v>8.3000000000000004E-2</v>
      </c>
      <c r="N30" s="96">
        <v>2</v>
      </c>
    </row>
    <row r="31" spans="2:14">
      <c r="B31" s="1358" t="s">
        <v>116</v>
      </c>
      <c r="C31" s="1259"/>
      <c r="D31" s="96">
        <v>0.70699999999999996</v>
      </c>
      <c r="E31" s="96">
        <v>0.113</v>
      </c>
      <c r="F31" s="96">
        <v>0.68600000000000005</v>
      </c>
      <c r="G31" s="96">
        <v>0.11</v>
      </c>
      <c r="H31" s="96">
        <v>0.66400000000000003</v>
      </c>
      <c r="I31" s="96">
        <v>0.106</v>
      </c>
      <c r="J31" s="96">
        <v>0.64200000000000002</v>
      </c>
      <c r="K31" s="96">
        <v>0.10299999999999999</v>
      </c>
      <c r="L31" s="96">
        <v>0.622</v>
      </c>
      <c r="M31" s="96">
        <v>9.9000000000000005E-2</v>
      </c>
      <c r="N31" s="96">
        <v>3</v>
      </c>
    </row>
    <row r="32" spans="2:14">
      <c r="B32" s="1358" t="s">
        <v>117</v>
      </c>
      <c r="C32" s="1259"/>
      <c r="D32" s="96">
        <v>0.73299999999999998</v>
      </c>
      <c r="E32" s="96">
        <v>0.11700000000000001</v>
      </c>
      <c r="F32" s="96">
        <v>0.71099999999999997</v>
      </c>
      <c r="G32" s="96">
        <v>0.113</v>
      </c>
      <c r="H32" s="96">
        <v>0.68899999999999995</v>
      </c>
      <c r="I32" s="96">
        <v>0.11</v>
      </c>
      <c r="J32" s="96">
        <v>0.66700000000000004</v>
      </c>
      <c r="K32" s="96">
        <v>0.107</v>
      </c>
      <c r="L32" s="96">
        <v>0.64400000000000002</v>
      </c>
      <c r="M32" s="96">
        <v>0.10299999999999999</v>
      </c>
      <c r="N32" s="96">
        <v>2</v>
      </c>
    </row>
    <row r="33" spans="2:14">
      <c r="B33" s="1358" t="s">
        <v>118</v>
      </c>
      <c r="C33" s="1259"/>
      <c r="D33" s="96">
        <v>0.73299999999999998</v>
      </c>
      <c r="E33" s="96">
        <v>0.11700000000000001</v>
      </c>
      <c r="F33" s="96">
        <v>0.71099999999999997</v>
      </c>
      <c r="G33" s="96">
        <v>0.113</v>
      </c>
      <c r="H33" s="96">
        <v>0.68899999999999995</v>
      </c>
      <c r="I33" s="96">
        <v>0.11</v>
      </c>
      <c r="J33" s="96">
        <v>0.66700000000000004</v>
      </c>
      <c r="K33" s="96">
        <v>0.107</v>
      </c>
      <c r="L33" s="96">
        <v>0.64400000000000002</v>
      </c>
      <c r="M33" s="96">
        <v>0.10299999999999999</v>
      </c>
      <c r="N33" s="96">
        <v>2</v>
      </c>
    </row>
    <row r="34" spans="2:14">
      <c r="B34" s="1358" t="s">
        <v>119</v>
      </c>
      <c r="C34" s="1259"/>
      <c r="D34" s="96">
        <v>0.75900000000000001</v>
      </c>
      <c r="E34" s="96">
        <v>0.121</v>
      </c>
      <c r="F34" s="96">
        <v>0.73699999999999999</v>
      </c>
      <c r="G34" s="96">
        <v>0.11700000000000001</v>
      </c>
      <c r="H34" s="96">
        <v>0.71299999999999997</v>
      </c>
      <c r="I34" s="96">
        <v>0.114</v>
      </c>
      <c r="J34" s="96">
        <v>0.69099999999999995</v>
      </c>
      <c r="K34" s="96">
        <v>0.11</v>
      </c>
      <c r="L34" s="96">
        <v>0.66800000000000004</v>
      </c>
      <c r="M34" s="96">
        <v>0.107</v>
      </c>
      <c r="N34" s="96">
        <v>3</v>
      </c>
    </row>
    <row r="35" spans="2:14" s="88" customFormat="1">
      <c r="B35" s="99" t="s">
        <v>120</v>
      </c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1" t="s">
        <v>121</v>
      </c>
    </row>
    <row r="36" spans="2:14" s="88" customFormat="1"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3"/>
    </row>
    <row r="37" spans="2:14" s="88" customFormat="1" ht="15" customHeight="1">
      <c r="B37" s="91" t="s">
        <v>122</v>
      </c>
      <c r="C37" s="90"/>
    </row>
    <row r="38" spans="2:14" s="88" customFormat="1" ht="15" customHeight="1">
      <c r="B38" s="104" t="s">
        <v>123</v>
      </c>
      <c r="C38" s="104"/>
    </row>
    <row r="39" spans="2:14" s="88" customFormat="1" ht="15" customHeight="1">
      <c r="B39" s="104" t="s">
        <v>124</v>
      </c>
      <c r="C39" s="104"/>
    </row>
    <row r="40" spans="2:14" s="88" customFormat="1" ht="15" customHeight="1">
      <c r="B40" s="104" t="s">
        <v>125</v>
      </c>
      <c r="C40" s="104"/>
    </row>
    <row r="41" spans="2:14" s="88" customFormat="1" ht="15" customHeight="1">
      <c r="B41" s="104" t="s">
        <v>126</v>
      </c>
      <c r="C41" s="104"/>
    </row>
    <row r="42" spans="2:14" s="88" customFormat="1" ht="15" customHeight="1">
      <c r="B42" s="104" t="s">
        <v>127</v>
      </c>
      <c r="C42" s="104"/>
    </row>
    <row r="43" spans="2:14" s="88" customFormat="1" ht="15" customHeight="1">
      <c r="B43" s="104" t="s">
        <v>128</v>
      </c>
      <c r="C43" s="104"/>
    </row>
    <row r="44" spans="2:14" s="88" customFormat="1" ht="15" customHeight="1">
      <c r="B44" s="104" t="s">
        <v>129</v>
      </c>
      <c r="C44" s="104"/>
    </row>
    <row r="45" spans="2:14" s="88" customFormat="1" ht="15" customHeight="1"/>
    <row r="46" spans="2:14" s="88" customFormat="1" ht="15" customHeight="1">
      <c r="B46" s="91" t="s">
        <v>130</v>
      </c>
      <c r="C46" s="91"/>
    </row>
    <row r="47" spans="2:14" s="88" customFormat="1" ht="15" customHeight="1">
      <c r="B47" s="91" t="s">
        <v>131</v>
      </c>
      <c r="C47" s="91"/>
    </row>
    <row r="48" spans="2:14" s="88" customFormat="1" ht="15" customHeight="1">
      <c r="B48" s="105" t="s">
        <v>132</v>
      </c>
      <c r="C48" s="105"/>
    </row>
    <row r="49" spans="2:3" s="88" customFormat="1" ht="15" customHeight="1">
      <c r="B49" s="91" t="s">
        <v>133</v>
      </c>
      <c r="C49" s="91"/>
    </row>
    <row r="50" spans="2:3" s="88" customFormat="1" ht="15" customHeight="1">
      <c r="B50" s="104" t="s">
        <v>134</v>
      </c>
      <c r="C50" s="104"/>
    </row>
    <row r="51" spans="2:3" s="88" customFormat="1" ht="15" customHeight="1">
      <c r="B51" s="104" t="s">
        <v>135</v>
      </c>
      <c r="C51" s="104"/>
    </row>
    <row r="52" spans="2:3" s="88" customFormat="1" ht="15" customHeight="1">
      <c r="B52" s="104" t="s">
        <v>136</v>
      </c>
      <c r="C52" s="104"/>
    </row>
    <row r="53" spans="2:3" s="88" customFormat="1" ht="15" customHeight="1">
      <c r="B53" s="104" t="s">
        <v>137</v>
      </c>
      <c r="C53" s="104"/>
    </row>
    <row r="54" spans="2:3" s="88" customFormat="1" ht="15" customHeight="1">
      <c r="B54" s="91" t="s">
        <v>138</v>
      </c>
      <c r="C54" s="91"/>
    </row>
    <row r="55" spans="2:3" s="88" customFormat="1" ht="15" customHeight="1">
      <c r="B55" s="104" t="s">
        <v>139</v>
      </c>
      <c r="C55" s="104"/>
    </row>
    <row r="56" spans="2:3" s="88" customFormat="1" ht="15" customHeight="1">
      <c r="B56" s="104" t="s">
        <v>140</v>
      </c>
      <c r="C56" s="104"/>
    </row>
    <row r="57" spans="2:3" s="88" customFormat="1" ht="15" customHeight="1">
      <c r="B57" s="104" t="s">
        <v>141</v>
      </c>
      <c r="C57" s="104"/>
    </row>
    <row r="58" spans="2:3" s="88" customFormat="1" ht="15" customHeight="1">
      <c r="B58" s="104" t="s">
        <v>142</v>
      </c>
      <c r="C58" s="104"/>
    </row>
    <row r="59" spans="2:3" s="88" customFormat="1" ht="15" customHeight="1">
      <c r="B59" s="91" t="s">
        <v>143</v>
      </c>
      <c r="C59" s="91"/>
    </row>
    <row r="60" spans="2:3" s="88" customFormat="1" ht="15" customHeight="1">
      <c r="B60" s="104" t="s">
        <v>144</v>
      </c>
      <c r="C60" s="104"/>
    </row>
    <row r="61" spans="2:3" s="88" customFormat="1" ht="15" customHeight="1">
      <c r="B61" s="104" t="s">
        <v>145</v>
      </c>
      <c r="C61" s="104"/>
    </row>
    <row r="62" spans="2:3" s="88" customFormat="1" ht="15" customHeight="1">
      <c r="B62" s="104" t="s">
        <v>146</v>
      </c>
      <c r="C62" s="104"/>
    </row>
    <row r="63" spans="2:3" s="88" customFormat="1" ht="15" customHeight="1">
      <c r="B63" s="104" t="s">
        <v>147</v>
      </c>
      <c r="C63" s="104"/>
    </row>
    <row r="64" spans="2:3" s="88" customFormat="1" ht="15" customHeight="1">
      <c r="B64" s="91" t="s">
        <v>148</v>
      </c>
      <c r="C64" s="91" t="s">
        <v>149</v>
      </c>
    </row>
    <row r="65" spans="2:14" s="88" customFormat="1" ht="15" customHeight="1">
      <c r="B65" s="91"/>
      <c r="C65" s="91" t="s">
        <v>150</v>
      </c>
    </row>
    <row r="66" spans="2:14" s="88" customFormat="1" ht="15" customHeight="1">
      <c r="B66" s="91"/>
      <c r="C66" s="91"/>
    </row>
    <row r="67" spans="2:14" ht="15" customHeight="1"/>
    <row r="68" spans="2:14" ht="15" customHeight="1">
      <c r="B68" s="123" t="s">
        <v>154</v>
      </c>
      <c r="C68"/>
      <c r="D68"/>
      <c r="E68"/>
      <c r="F68"/>
      <c r="G68"/>
      <c r="H68"/>
      <c r="I68"/>
      <c r="J68"/>
      <c r="K68"/>
      <c r="L68"/>
      <c r="M68"/>
    </row>
    <row r="69" spans="2:14" ht="12.75" customHeight="1">
      <c r="B69" s="1348" t="s">
        <v>81</v>
      </c>
      <c r="C69" s="1348"/>
      <c r="D69" s="1350" t="s">
        <v>82</v>
      </c>
      <c r="E69" s="1350"/>
      <c r="F69" s="1350"/>
      <c r="G69" s="1350"/>
      <c r="H69" s="1350"/>
      <c r="I69" s="1350"/>
      <c r="J69" s="1350"/>
      <c r="K69" s="1350"/>
      <c r="L69" s="1350"/>
      <c r="M69" s="1351"/>
      <c r="N69" s="119" t="s">
        <v>83</v>
      </c>
    </row>
    <row r="70" spans="2:14" ht="12.75" customHeight="1">
      <c r="B70" s="1348"/>
      <c r="C70" s="1348"/>
      <c r="D70" s="1352" t="s">
        <v>84</v>
      </c>
      <c r="E70" s="1353"/>
      <c r="F70" s="1356" t="s">
        <v>85</v>
      </c>
      <c r="G70" s="1353"/>
      <c r="H70" s="1356" t="s">
        <v>86</v>
      </c>
      <c r="I70" s="1353"/>
      <c r="J70" s="1356" t="s">
        <v>87</v>
      </c>
      <c r="K70" s="1353"/>
      <c r="L70" s="1356" t="s">
        <v>88</v>
      </c>
      <c r="M70" s="1353"/>
      <c r="N70" s="120" t="s">
        <v>89</v>
      </c>
    </row>
    <row r="71" spans="2:14" ht="12.75" customHeight="1">
      <c r="B71" s="1348"/>
      <c r="C71" s="1348"/>
      <c r="D71" s="1354"/>
      <c r="E71" s="1355"/>
      <c r="F71" s="1357" t="s">
        <v>90</v>
      </c>
      <c r="G71" s="1355"/>
      <c r="H71" s="1357" t="s">
        <v>91</v>
      </c>
      <c r="I71" s="1355"/>
      <c r="J71" s="1357" t="s">
        <v>92</v>
      </c>
      <c r="K71" s="1355"/>
      <c r="L71" s="1357" t="s">
        <v>93</v>
      </c>
      <c r="M71" s="1355"/>
      <c r="N71" s="1370" t="s">
        <v>155</v>
      </c>
    </row>
    <row r="72" spans="2:14" ht="12.75" customHeight="1">
      <c r="B72" s="1348"/>
      <c r="C72" s="1348"/>
      <c r="D72" s="124" t="s">
        <v>95</v>
      </c>
      <c r="E72" s="121" t="s">
        <v>96</v>
      </c>
      <c r="F72" s="121" t="s">
        <v>95</v>
      </c>
      <c r="G72" s="121" t="s">
        <v>96</v>
      </c>
      <c r="H72" s="121" t="s">
        <v>95</v>
      </c>
      <c r="I72" s="121" t="s">
        <v>96</v>
      </c>
      <c r="J72" s="121" t="s">
        <v>95</v>
      </c>
      <c r="K72" s="121" t="s">
        <v>96</v>
      </c>
      <c r="L72" s="121" t="s">
        <v>95</v>
      </c>
      <c r="M72" s="121" t="s">
        <v>96</v>
      </c>
      <c r="N72" s="1371"/>
    </row>
    <row r="73" spans="2:14" ht="12.75" customHeight="1">
      <c r="B73" s="1349" t="s">
        <v>98</v>
      </c>
      <c r="C73" s="1349"/>
      <c r="D73" s="125">
        <v>0.96199999999999997</v>
      </c>
      <c r="E73" s="122">
        <v>0.153</v>
      </c>
      <c r="F73" s="122">
        <v>0.93300000000000005</v>
      </c>
      <c r="G73" s="122">
        <v>0.14899999999999999</v>
      </c>
      <c r="H73" s="122">
        <v>0.90400000000000003</v>
      </c>
      <c r="I73" s="122">
        <v>0.14399999999999999</v>
      </c>
      <c r="J73" s="122">
        <v>0.875</v>
      </c>
      <c r="K73" s="122">
        <v>0.14000000000000001</v>
      </c>
      <c r="L73" s="122">
        <v>0.84599999999999997</v>
      </c>
      <c r="M73" s="122">
        <v>0.13500000000000001</v>
      </c>
      <c r="N73" s="122">
        <v>3</v>
      </c>
    </row>
    <row r="74" spans="2:14" ht="12.75" customHeight="1">
      <c r="B74" s="1349" t="s">
        <v>99</v>
      </c>
      <c r="C74" s="1349"/>
      <c r="D74" s="125">
        <v>1.089</v>
      </c>
      <c r="E74" s="122">
        <v>0.17299999999999999</v>
      </c>
      <c r="F74" s="122">
        <v>1.0569999999999999</v>
      </c>
      <c r="G74" s="122">
        <v>0.16900000000000001</v>
      </c>
      <c r="H74" s="122">
        <v>1.024</v>
      </c>
      <c r="I74" s="122">
        <v>0.16400000000000001</v>
      </c>
      <c r="J74" s="122">
        <v>0.99099999999999999</v>
      </c>
      <c r="K74" s="122">
        <v>0.158</v>
      </c>
      <c r="L74" s="122">
        <v>0.95899999999999996</v>
      </c>
      <c r="M74" s="122">
        <v>0.153</v>
      </c>
      <c r="N74" s="122">
        <v>5</v>
      </c>
    </row>
    <row r="75" spans="2:14" ht="12.75" customHeight="1">
      <c r="B75" s="1349" t="s">
        <v>100</v>
      </c>
      <c r="C75" s="1349"/>
      <c r="D75" s="125">
        <v>1.2030000000000001</v>
      </c>
      <c r="E75" s="122">
        <v>0.192</v>
      </c>
      <c r="F75" s="122">
        <v>1.167</v>
      </c>
      <c r="G75" s="122">
        <v>0.186</v>
      </c>
      <c r="H75" s="122">
        <v>1.1299999999999999</v>
      </c>
      <c r="I75" s="122">
        <v>0.18</v>
      </c>
      <c r="J75" s="122">
        <v>1.0940000000000001</v>
      </c>
      <c r="K75" s="122">
        <v>0.17499999999999999</v>
      </c>
      <c r="L75" s="122">
        <v>1.0589999999999999</v>
      </c>
      <c r="M75" s="122">
        <v>0.16900000000000001</v>
      </c>
      <c r="N75" s="122">
        <v>5</v>
      </c>
    </row>
    <row r="76" spans="2:14" ht="12.75" customHeight="1">
      <c r="B76" s="1344" t="s">
        <v>101</v>
      </c>
      <c r="C76" s="1345"/>
      <c r="D76" s="125">
        <v>0.86499999999999999</v>
      </c>
      <c r="E76" s="122">
        <v>0.13800000000000001</v>
      </c>
      <c r="F76" s="122">
        <v>0.83899999999999997</v>
      </c>
      <c r="G76" s="122">
        <v>0.13400000000000001</v>
      </c>
      <c r="H76" s="122">
        <v>0.81299999999999994</v>
      </c>
      <c r="I76" s="122">
        <v>0.13</v>
      </c>
      <c r="J76" s="122">
        <v>0.78800000000000003</v>
      </c>
      <c r="K76" s="122">
        <v>0.125</v>
      </c>
      <c r="L76" s="122">
        <v>0.76100000000000001</v>
      </c>
      <c r="M76" s="122">
        <v>0.122</v>
      </c>
      <c r="N76" s="122">
        <v>3</v>
      </c>
    </row>
    <row r="77" spans="2:14" ht="12.75" customHeight="1">
      <c r="B77" s="1344" t="s">
        <v>102</v>
      </c>
      <c r="C77" s="1345"/>
      <c r="D77" s="125">
        <v>0.86499999999999999</v>
      </c>
      <c r="E77" s="122">
        <v>0.13800000000000001</v>
      </c>
      <c r="F77" s="122">
        <v>0.83899999999999997</v>
      </c>
      <c r="G77" s="122">
        <v>0.13400000000000001</v>
      </c>
      <c r="H77" s="122">
        <v>0.81299999999999994</v>
      </c>
      <c r="I77" s="122">
        <v>0.13</v>
      </c>
      <c r="J77" s="122">
        <v>0.78800000000000003</v>
      </c>
      <c r="K77" s="122">
        <v>0.125</v>
      </c>
      <c r="L77" s="122">
        <v>0.76100000000000001</v>
      </c>
      <c r="M77" s="122">
        <v>0.122</v>
      </c>
      <c r="N77" s="122">
        <v>3</v>
      </c>
    </row>
    <row r="78" spans="2:14" ht="12.75" customHeight="1">
      <c r="B78" s="1344" t="s">
        <v>103</v>
      </c>
      <c r="C78" s="1345"/>
      <c r="D78" s="125">
        <v>0.98</v>
      </c>
      <c r="E78" s="122">
        <v>0.156</v>
      </c>
      <c r="F78" s="122">
        <v>0.95099999999999996</v>
      </c>
      <c r="G78" s="122">
        <v>0.152</v>
      </c>
      <c r="H78" s="122">
        <v>0.92100000000000004</v>
      </c>
      <c r="I78" s="122">
        <v>0.14699999999999999</v>
      </c>
      <c r="J78" s="122">
        <v>0.89200000000000002</v>
      </c>
      <c r="K78" s="122">
        <v>0.14299999999999999</v>
      </c>
      <c r="L78" s="122">
        <v>0.86299999999999999</v>
      </c>
      <c r="M78" s="122">
        <v>0.13700000000000001</v>
      </c>
      <c r="N78" s="122">
        <v>5</v>
      </c>
    </row>
    <row r="79" spans="2:14" ht="12.75" customHeight="1">
      <c r="B79" s="1344" t="s">
        <v>104</v>
      </c>
      <c r="C79" s="1345"/>
      <c r="D79" s="125">
        <v>0.98</v>
      </c>
      <c r="E79" s="122">
        <v>0.156</v>
      </c>
      <c r="F79" s="122">
        <v>0.95099999999999996</v>
      </c>
      <c r="G79" s="122">
        <v>0.152</v>
      </c>
      <c r="H79" s="122">
        <v>0.92100000000000004</v>
      </c>
      <c r="I79" s="122">
        <v>0.14699999999999999</v>
      </c>
      <c r="J79" s="122">
        <v>0.89200000000000002</v>
      </c>
      <c r="K79" s="122">
        <v>0.14299999999999999</v>
      </c>
      <c r="L79" s="122">
        <v>0.86299999999999999</v>
      </c>
      <c r="M79" s="122">
        <v>0.13700000000000001</v>
      </c>
      <c r="N79" s="122">
        <v>5</v>
      </c>
    </row>
    <row r="80" spans="2:14" ht="12.75" customHeight="1">
      <c r="B80" s="1344" t="s">
        <v>105</v>
      </c>
      <c r="C80" s="1345"/>
      <c r="D80" s="125">
        <v>0.76900000000000002</v>
      </c>
      <c r="E80" s="122">
        <v>0.122</v>
      </c>
      <c r="F80" s="122">
        <v>0.746</v>
      </c>
      <c r="G80" s="122">
        <v>0.11899999999999999</v>
      </c>
      <c r="H80" s="122">
        <v>0.72299999999999998</v>
      </c>
      <c r="I80" s="122">
        <v>0.11600000000000001</v>
      </c>
      <c r="J80" s="122">
        <v>0.7</v>
      </c>
      <c r="K80" s="122">
        <v>0.112</v>
      </c>
      <c r="L80" s="122">
        <v>0.67700000000000005</v>
      </c>
      <c r="M80" s="122">
        <v>0.108</v>
      </c>
      <c r="N80" s="122">
        <v>3</v>
      </c>
    </row>
    <row r="81" spans="2:14" ht="12.75" customHeight="1">
      <c r="B81" s="1344" t="s">
        <v>106</v>
      </c>
      <c r="C81" s="1345"/>
      <c r="D81" s="125">
        <v>1.2030000000000001</v>
      </c>
      <c r="E81" s="122">
        <v>0.192</v>
      </c>
      <c r="F81" s="122">
        <v>1.167</v>
      </c>
      <c r="G81" s="122">
        <v>0.186</v>
      </c>
      <c r="H81" s="122">
        <v>1.1299999999999999</v>
      </c>
      <c r="I81" s="122">
        <v>0.18</v>
      </c>
      <c r="J81" s="122">
        <v>1.0940000000000001</v>
      </c>
      <c r="K81" s="122">
        <v>0.17499999999999999</v>
      </c>
      <c r="L81" s="122">
        <v>1.0589999999999999</v>
      </c>
      <c r="M81" s="122">
        <v>0.16900000000000001</v>
      </c>
      <c r="N81" s="122">
        <v>4</v>
      </c>
    </row>
    <row r="82" spans="2:14" ht="12.75" customHeight="1">
      <c r="B82" s="1344" t="s">
        <v>107</v>
      </c>
      <c r="C82" s="1345"/>
      <c r="D82" s="125">
        <v>1.2030000000000001</v>
      </c>
      <c r="E82" s="122">
        <v>0.192</v>
      </c>
      <c r="F82" s="122">
        <v>1.167</v>
      </c>
      <c r="G82" s="122">
        <v>0.186</v>
      </c>
      <c r="H82" s="122">
        <v>1.1299999999999999</v>
      </c>
      <c r="I82" s="122">
        <v>0.18</v>
      </c>
      <c r="J82" s="122">
        <v>1.0940000000000001</v>
      </c>
      <c r="K82" s="122">
        <v>0.17499999999999999</v>
      </c>
      <c r="L82" s="122">
        <v>1.0589999999999999</v>
      </c>
      <c r="M82" s="122">
        <v>0.16900000000000001</v>
      </c>
      <c r="N82" s="122">
        <v>4</v>
      </c>
    </row>
    <row r="83" spans="2:14" ht="12.75" customHeight="1">
      <c r="B83" s="1344" t="s">
        <v>108</v>
      </c>
      <c r="C83" s="1345"/>
      <c r="D83" s="125">
        <v>1.0249999999999999</v>
      </c>
      <c r="E83" s="122">
        <v>0.16400000000000001</v>
      </c>
      <c r="F83" s="122">
        <v>0.995</v>
      </c>
      <c r="G83" s="122">
        <v>0.158</v>
      </c>
      <c r="H83" s="122">
        <v>0.96399999999999997</v>
      </c>
      <c r="I83" s="122">
        <v>0.154</v>
      </c>
      <c r="J83" s="122">
        <v>0.93300000000000005</v>
      </c>
      <c r="K83" s="122">
        <v>0.14899999999999999</v>
      </c>
      <c r="L83" s="122">
        <v>0.90200000000000002</v>
      </c>
      <c r="M83" s="122">
        <v>0.14399999999999999</v>
      </c>
      <c r="N83" s="122">
        <v>3</v>
      </c>
    </row>
    <row r="84" spans="2:14" ht="12.75" customHeight="1">
      <c r="B84" s="1344" t="s">
        <v>109</v>
      </c>
      <c r="C84" s="1345"/>
      <c r="D84" s="125">
        <v>1.333</v>
      </c>
      <c r="E84" s="122">
        <v>0.21199999999999999</v>
      </c>
      <c r="F84" s="122">
        <v>1.2929999999999999</v>
      </c>
      <c r="G84" s="122">
        <v>0.20599999999999999</v>
      </c>
      <c r="H84" s="122">
        <v>1.2529999999999999</v>
      </c>
      <c r="I84" s="122">
        <v>0.2</v>
      </c>
      <c r="J84" s="122">
        <v>1.2130000000000001</v>
      </c>
      <c r="K84" s="122">
        <v>0.19400000000000001</v>
      </c>
      <c r="L84" s="122">
        <v>1.1719999999999999</v>
      </c>
      <c r="M84" s="122">
        <v>0.187</v>
      </c>
      <c r="N84" s="122">
        <v>2</v>
      </c>
    </row>
    <row r="85" spans="2:14" ht="12.75" customHeight="1">
      <c r="B85" s="1344" t="s">
        <v>110</v>
      </c>
      <c r="C85" s="1345"/>
      <c r="D85" s="125">
        <v>1.0489999999999999</v>
      </c>
      <c r="E85" s="122">
        <v>0.16700000000000001</v>
      </c>
      <c r="F85" s="122">
        <v>1.0169999999999999</v>
      </c>
      <c r="G85" s="122">
        <v>0.16200000000000001</v>
      </c>
      <c r="H85" s="122">
        <v>0.98599999999999999</v>
      </c>
      <c r="I85" s="122">
        <v>0.158</v>
      </c>
      <c r="J85" s="122">
        <v>0.95499999999999996</v>
      </c>
      <c r="K85" s="122">
        <v>0.152</v>
      </c>
      <c r="L85" s="122">
        <v>0.92300000000000004</v>
      </c>
      <c r="M85" s="122">
        <v>0.14699999999999999</v>
      </c>
      <c r="N85" s="122">
        <v>2</v>
      </c>
    </row>
    <row r="86" spans="2:14" ht="12.75" customHeight="1">
      <c r="B86" s="1344" t="s">
        <v>111</v>
      </c>
      <c r="C86" s="1345"/>
      <c r="D86" s="125">
        <v>1.0489999999999999</v>
      </c>
      <c r="E86" s="122">
        <v>0.16700000000000001</v>
      </c>
      <c r="F86" s="122">
        <v>1.0169999999999999</v>
      </c>
      <c r="G86" s="122">
        <v>0.16200000000000001</v>
      </c>
      <c r="H86" s="122">
        <v>0.98599999999999999</v>
      </c>
      <c r="I86" s="122">
        <v>0.158</v>
      </c>
      <c r="J86" s="122">
        <v>0.95499999999999996</v>
      </c>
      <c r="K86" s="122">
        <v>0.152</v>
      </c>
      <c r="L86" s="122">
        <v>0.92300000000000004</v>
      </c>
      <c r="M86" s="122">
        <v>0.14699999999999999</v>
      </c>
      <c r="N86" s="122">
        <v>2</v>
      </c>
    </row>
    <row r="87" spans="2:14" ht="12.75" customHeight="1">
      <c r="B87" s="1344" t="s">
        <v>112</v>
      </c>
      <c r="C87" s="1345"/>
      <c r="D87" s="125">
        <v>1.1240000000000001</v>
      </c>
      <c r="E87" s="122">
        <v>0.17899999999999999</v>
      </c>
      <c r="F87" s="122">
        <v>1.091</v>
      </c>
      <c r="G87" s="122">
        <v>0.17399999999999999</v>
      </c>
      <c r="H87" s="122">
        <v>1.0569999999999999</v>
      </c>
      <c r="I87" s="122">
        <v>0.16900000000000001</v>
      </c>
      <c r="J87" s="122">
        <v>1.0229999999999999</v>
      </c>
      <c r="K87" s="122">
        <v>0.16400000000000001</v>
      </c>
      <c r="L87" s="122">
        <v>0.98899999999999999</v>
      </c>
      <c r="M87" s="122">
        <v>0.158</v>
      </c>
      <c r="N87" s="122">
        <v>3</v>
      </c>
    </row>
    <row r="88" spans="2:14" ht="12.75" customHeight="1">
      <c r="B88" s="1344" t="s">
        <v>113</v>
      </c>
      <c r="C88" s="1345"/>
      <c r="D88" s="125">
        <v>1.0489999999999999</v>
      </c>
      <c r="E88" s="122">
        <v>0.16700000000000001</v>
      </c>
      <c r="F88" s="122">
        <v>1.0169999999999999</v>
      </c>
      <c r="G88" s="122">
        <v>0.16200000000000001</v>
      </c>
      <c r="H88" s="122">
        <v>0.98599999999999999</v>
      </c>
      <c r="I88" s="122">
        <v>0.158</v>
      </c>
      <c r="J88" s="122">
        <v>0.95499999999999996</v>
      </c>
      <c r="K88" s="122">
        <v>0.152</v>
      </c>
      <c r="L88" s="122">
        <v>0.92300000000000004</v>
      </c>
      <c r="M88" s="122">
        <v>0.14699999999999999</v>
      </c>
      <c r="N88" s="122">
        <v>2</v>
      </c>
    </row>
    <row r="89" spans="2:14" ht="12.75" customHeight="1">
      <c r="B89" s="1344" t="s">
        <v>114</v>
      </c>
      <c r="C89" s="1345"/>
      <c r="D89" s="125">
        <v>0.57699999999999996</v>
      </c>
      <c r="E89" s="122">
        <v>9.1999999999999998E-2</v>
      </c>
      <c r="F89" s="122">
        <v>0.56000000000000005</v>
      </c>
      <c r="G89" s="122">
        <v>8.8999999999999996E-2</v>
      </c>
      <c r="H89" s="122">
        <v>0.54200000000000004</v>
      </c>
      <c r="I89" s="122">
        <v>8.5999999999999993E-2</v>
      </c>
      <c r="J89" s="122">
        <v>0.52500000000000002</v>
      </c>
      <c r="K89" s="122">
        <v>8.4000000000000005E-2</v>
      </c>
      <c r="L89" s="122">
        <v>0.50800000000000001</v>
      </c>
      <c r="M89" s="122">
        <v>8.1000000000000003E-2</v>
      </c>
      <c r="N89" s="122">
        <v>3</v>
      </c>
    </row>
    <row r="90" spans="2:14" ht="12.75" customHeight="1">
      <c r="B90" s="1344" t="s">
        <v>115</v>
      </c>
      <c r="C90" s="1345"/>
      <c r="D90" s="125">
        <v>0.57699999999999996</v>
      </c>
      <c r="E90" s="122">
        <v>9.1999999999999998E-2</v>
      </c>
      <c r="F90" s="122">
        <v>0.56000000000000005</v>
      </c>
      <c r="G90" s="122">
        <v>8.8999999999999996E-2</v>
      </c>
      <c r="H90" s="122">
        <v>0.54200000000000004</v>
      </c>
      <c r="I90" s="122">
        <v>8.5999999999999993E-2</v>
      </c>
      <c r="J90" s="122">
        <v>0.52500000000000002</v>
      </c>
      <c r="K90" s="122">
        <v>8.4000000000000005E-2</v>
      </c>
      <c r="L90" s="122">
        <v>0.50800000000000001</v>
      </c>
      <c r="M90" s="122">
        <v>8.1000000000000003E-2</v>
      </c>
      <c r="N90" s="122">
        <v>2</v>
      </c>
    </row>
    <row r="91" spans="2:14" ht="12.75" customHeight="1">
      <c r="B91" s="1344" t="s">
        <v>116</v>
      </c>
      <c r="C91" s="1345"/>
      <c r="D91" s="125">
        <v>0.69199999999999995</v>
      </c>
      <c r="E91" s="122">
        <v>0.11</v>
      </c>
      <c r="F91" s="122">
        <v>0.67100000000000004</v>
      </c>
      <c r="G91" s="122">
        <v>0.107</v>
      </c>
      <c r="H91" s="122">
        <v>0.65</v>
      </c>
      <c r="I91" s="122">
        <v>0.104</v>
      </c>
      <c r="J91" s="122">
        <v>0.629</v>
      </c>
      <c r="K91" s="122">
        <v>0.10100000000000001</v>
      </c>
      <c r="L91" s="122">
        <v>0.60899999999999999</v>
      </c>
      <c r="M91" s="122">
        <v>9.7000000000000003E-2</v>
      </c>
      <c r="N91" s="122">
        <v>3</v>
      </c>
    </row>
    <row r="92" spans="2:14" ht="12.75" customHeight="1">
      <c r="B92" s="1344" t="s">
        <v>156</v>
      </c>
      <c r="C92" s="1345"/>
      <c r="D92" s="125">
        <v>0.71799999999999997</v>
      </c>
      <c r="E92" s="122">
        <v>0.115</v>
      </c>
      <c r="F92" s="122">
        <v>0.69699999999999995</v>
      </c>
      <c r="G92" s="122">
        <v>0.111</v>
      </c>
      <c r="H92" s="122">
        <v>0.67400000000000004</v>
      </c>
      <c r="I92" s="122">
        <v>0.107</v>
      </c>
      <c r="J92" s="122">
        <v>0.65300000000000002</v>
      </c>
      <c r="K92" s="122">
        <v>0.104</v>
      </c>
      <c r="L92" s="122">
        <v>0.63200000000000001</v>
      </c>
      <c r="M92" s="122">
        <v>0.10100000000000001</v>
      </c>
      <c r="N92" s="122">
        <v>2</v>
      </c>
    </row>
    <row r="93" spans="2:14" ht="12.75" customHeight="1">
      <c r="B93" s="1344" t="s">
        <v>118</v>
      </c>
      <c r="C93" s="1345"/>
      <c r="D93" s="125">
        <v>0.71799999999999997</v>
      </c>
      <c r="E93" s="122">
        <v>0.115</v>
      </c>
      <c r="F93" s="122">
        <v>0.69699999999999995</v>
      </c>
      <c r="G93" s="122">
        <v>0.111</v>
      </c>
      <c r="H93" s="122">
        <v>0.67400000000000004</v>
      </c>
      <c r="I93" s="122">
        <v>0.107</v>
      </c>
      <c r="J93" s="122">
        <v>0.65300000000000002</v>
      </c>
      <c r="K93" s="122">
        <v>0.104</v>
      </c>
      <c r="L93" s="122">
        <v>0.63200000000000001</v>
      </c>
      <c r="M93" s="122">
        <v>0.10100000000000001</v>
      </c>
      <c r="N93" s="122">
        <v>2</v>
      </c>
    </row>
    <row r="94" spans="2:14" ht="12.75" customHeight="1">
      <c r="B94" s="1344" t="s">
        <v>119</v>
      </c>
      <c r="C94" s="1345"/>
      <c r="D94" s="125">
        <v>0.74399999999999999</v>
      </c>
      <c r="E94" s="122">
        <v>0.11899999999999999</v>
      </c>
      <c r="F94" s="122">
        <v>0.72199999999999998</v>
      </c>
      <c r="G94" s="122">
        <v>0.115</v>
      </c>
      <c r="H94" s="122">
        <v>0.69899999999999995</v>
      </c>
      <c r="I94" s="122">
        <v>0.112</v>
      </c>
      <c r="J94" s="122">
        <v>0.67700000000000005</v>
      </c>
      <c r="K94" s="122">
        <v>0.108</v>
      </c>
      <c r="L94" s="122">
        <v>0.65500000000000003</v>
      </c>
      <c r="M94" s="122">
        <v>0.104</v>
      </c>
      <c r="N94" s="122">
        <v>3</v>
      </c>
    </row>
    <row r="95" spans="2:14" ht="12.75" customHeight="1">
      <c r="B95" s="1346"/>
      <c r="C95" s="1346"/>
      <c r="D95" s="1347"/>
      <c r="E95" s="1347"/>
      <c r="F95" s="1347"/>
      <c r="G95" s="1347"/>
      <c r="H95" s="1347"/>
      <c r="I95" s="1347"/>
      <c r="J95" s="1347"/>
      <c r="K95" s="1347"/>
      <c r="L95" s="1347"/>
      <c r="M95" s="1347"/>
    </row>
    <row r="96" spans="2:14" ht="12.75" customHeight="1">
      <c r="B96" s="126" t="s">
        <v>122</v>
      </c>
    </row>
    <row r="97" spans="2:2" ht="12.75" customHeight="1">
      <c r="B97" s="127" t="s">
        <v>123</v>
      </c>
    </row>
    <row r="98" spans="2:2" ht="12.75" customHeight="1">
      <c r="B98" s="127" t="s">
        <v>124</v>
      </c>
    </row>
    <row r="99" spans="2:2" ht="12.75" customHeight="1">
      <c r="B99" s="127" t="s">
        <v>125</v>
      </c>
    </row>
    <row r="100" spans="2:2" ht="12.75" customHeight="1">
      <c r="B100" s="127" t="s">
        <v>126</v>
      </c>
    </row>
    <row r="101" spans="2:2" ht="12.75" customHeight="1">
      <c r="B101" s="127" t="s">
        <v>157</v>
      </c>
    </row>
    <row r="102" spans="2:2" ht="12.75" customHeight="1">
      <c r="B102" s="126" t="s">
        <v>158</v>
      </c>
    </row>
    <row r="103" spans="2:2" ht="12.75" customHeight="1">
      <c r="B103" s="128" t="s">
        <v>132</v>
      </c>
    </row>
    <row r="104" spans="2:2" ht="12.75" customHeight="1">
      <c r="B104" s="126" t="s">
        <v>159</v>
      </c>
    </row>
    <row r="105" spans="2:2" ht="12.75" customHeight="1">
      <c r="B105" s="126" t="s">
        <v>139</v>
      </c>
    </row>
    <row r="106" spans="2:2" ht="12.75" customHeight="1">
      <c r="B106" s="126" t="s">
        <v>140</v>
      </c>
    </row>
    <row r="107" spans="2:2" ht="12.75" customHeight="1">
      <c r="B107" s="126" t="s">
        <v>160</v>
      </c>
    </row>
    <row r="108" spans="2:2" ht="12.75" customHeight="1">
      <c r="B108" s="126" t="s">
        <v>161</v>
      </c>
    </row>
    <row r="109" spans="2:2" ht="12.75" customHeight="1">
      <c r="B109" s="126" t="s">
        <v>162</v>
      </c>
    </row>
    <row r="110" spans="2:2" ht="12.75" customHeight="1">
      <c r="B110" s="126" t="s">
        <v>163</v>
      </c>
    </row>
    <row r="111" spans="2:2" ht="12.75" customHeight="1"/>
    <row r="112" spans="2:2" ht="12.75" customHeight="1"/>
    <row r="113" ht="12.75" customHeight="1"/>
    <row r="114" ht="12.75" customHeight="1"/>
    <row r="115" ht="12.75" customHeight="1"/>
    <row r="116" ht="12.75" customHeight="1"/>
    <row r="117" ht="12.75" customHeight="1"/>
  </sheetData>
  <mergeCells count="68">
    <mergeCell ref="N71:N72"/>
    <mergeCell ref="B33:C33"/>
    <mergeCell ref="B34:C34"/>
    <mergeCell ref="B28:C28"/>
    <mergeCell ref="B14:C14"/>
    <mergeCell ref="B30:C30"/>
    <mergeCell ref="B31:C31"/>
    <mergeCell ref="B32:C32"/>
    <mergeCell ref="J71:K71"/>
    <mergeCell ref="L70:M70"/>
    <mergeCell ref="L71:M71"/>
    <mergeCell ref="B9:C12"/>
    <mergeCell ref="F11:G11"/>
    <mergeCell ref="D9:M9"/>
    <mergeCell ref="D10:E11"/>
    <mergeCell ref="F10:G10"/>
    <mergeCell ref="H10:I10"/>
    <mergeCell ref="J10:K10"/>
    <mergeCell ref="L10:M10"/>
    <mergeCell ref="H11:I11"/>
    <mergeCell ref="J11:K11"/>
    <mergeCell ref="L11:M11"/>
    <mergeCell ref="B13:C13"/>
    <mergeCell ref="J70:K70"/>
    <mergeCell ref="B15:C15"/>
    <mergeCell ref="B16:C16"/>
    <mergeCell ref="B17:C17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95:M95"/>
    <mergeCell ref="B69:C72"/>
    <mergeCell ref="B73:C73"/>
    <mergeCell ref="B74:C74"/>
    <mergeCell ref="B75:C75"/>
    <mergeCell ref="B76:C76"/>
    <mergeCell ref="B77:C77"/>
    <mergeCell ref="B78:C78"/>
    <mergeCell ref="B79:C79"/>
    <mergeCell ref="B80:C80"/>
    <mergeCell ref="D69:M69"/>
    <mergeCell ref="D70:E71"/>
    <mergeCell ref="F70:G70"/>
    <mergeCell ref="F71:G71"/>
    <mergeCell ref="H70:I70"/>
    <mergeCell ref="H71:I71"/>
    <mergeCell ref="B81:C81"/>
    <mergeCell ref="B82:C82"/>
    <mergeCell ref="B83:C83"/>
    <mergeCell ref="B84:C84"/>
    <mergeCell ref="B85:C85"/>
    <mergeCell ref="B93:C93"/>
    <mergeCell ref="B94:C94"/>
    <mergeCell ref="B86:C86"/>
    <mergeCell ref="B87:C87"/>
    <mergeCell ref="B88:C88"/>
    <mergeCell ref="B89:C89"/>
    <mergeCell ref="B90:C90"/>
    <mergeCell ref="B91:C91"/>
    <mergeCell ref="B92:C92"/>
  </mergeCells>
  <phoneticPr fontId="32" type="noConversion"/>
  <pageMargins left="0.51181102362204722" right="0.74803149606299213" top="0.35433070866141736" bottom="0.31496062992125984" header="0.27559055118110237" footer="0.23622047244094491"/>
  <pageSetup paperSize="9" scale="95" orientation="landscape" r:id="rId1"/>
  <headerFooter alignWithMargins="0"/>
  <rowBreaks count="2" manualBreakCount="2">
    <brk id="35" max="16383" man="1"/>
    <brk id="67" min="1" max="1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view="pageBreakPreview" zoomScaleSheetLayoutView="100" workbookViewId="0">
      <selection activeCell="D4" sqref="D4"/>
    </sheetView>
  </sheetViews>
  <sheetFormatPr defaultRowHeight="14.25"/>
  <sheetData>
    <row r="1" spans="1:1">
      <c r="A1" s="109"/>
    </row>
    <row r="2" spans="1:1">
      <c r="A2" s="142"/>
    </row>
  </sheetData>
  <phoneticPr fontId="32" type="noConversion"/>
  <hyperlinks>
    <hyperlink ref="A2" r:id="rId1" display="http://www.efc.co.kr/efc/hc/test.jsp" xr:uid="{00000000-0004-0000-1000-000000000000}"/>
  </hyperlinks>
  <pageMargins left="0.7" right="0.7" top="0.75" bottom="0.75" header="0.3" footer="0.3"/>
  <pageSetup paperSize="9" orientation="portrait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K81"/>
  <sheetViews>
    <sheetView view="pageBreakPreview" topLeftCell="A40" zoomScaleNormal="115" zoomScaleSheetLayoutView="100" workbookViewId="0">
      <selection activeCell="D4" sqref="D4"/>
    </sheetView>
  </sheetViews>
  <sheetFormatPr defaultRowHeight="14.25"/>
  <cols>
    <col min="1" max="1" width="4.77734375" customWidth="1"/>
    <col min="2" max="2" width="8.44140625" customWidth="1"/>
    <col min="3" max="3" width="8.109375" customWidth="1"/>
    <col min="4" max="4" width="8.77734375" customWidth="1"/>
    <col min="5" max="5" width="6.44140625" customWidth="1"/>
    <col min="7" max="9" width="7.109375" customWidth="1"/>
    <col min="10" max="10" width="7.6640625" customWidth="1"/>
    <col min="11" max="11" width="12.33203125" customWidth="1"/>
  </cols>
  <sheetData>
    <row r="1" spans="1:10" s="149" customFormat="1" ht="20.25" customHeight="1">
      <c r="A1" s="193" t="s">
        <v>319</v>
      </c>
    </row>
    <row r="2" spans="1:10">
      <c r="A2" t="s">
        <v>261</v>
      </c>
    </row>
    <row r="3" spans="1:10" ht="15" thickBot="1">
      <c r="A3" t="s">
        <v>288</v>
      </c>
    </row>
    <row r="4" spans="1:10">
      <c r="A4" s="1414" t="s">
        <v>195</v>
      </c>
      <c r="B4" s="1415"/>
      <c r="C4" s="1415"/>
      <c r="D4" s="1416"/>
      <c r="E4" s="165" t="s">
        <v>276</v>
      </c>
      <c r="F4" s="1417" t="s">
        <v>275</v>
      </c>
      <c r="G4" s="1419" t="s">
        <v>196</v>
      </c>
      <c r="H4" s="1415"/>
      <c r="I4" s="1415"/>
      <c r="J4" s="166" t="s">
        <v>244</v>
      </c>
    </row>
    <row r="5" spans="1:10">
      <c r="A5" s="1420" t="s">
        <v>197</v>
      </c>
      <c r="B5" s="1422" t="s">
        <v>198</v>
      </c>
      <c r="C5" s="1423"/>
      <c r="D5" s="1424"/>
      <c r="E5" s="158" t="s">
        <v>277</v>
      </c>
      <c r="F5" s="1418"/>
      <c r="G5" s="1428" t="s">
        <v>199</v>
      </c>
      <c r="H5" s="1429"/>
      <c r="I5" s="1430"/>
      <c r="J5" s="167" t="s">
        <v>245</v>
      </c>
    </row>
    <row r="6" spans="1:10" ht="15" thickBot="1">
      <c r="A6" s="1421"/>
      <c r="B6" s="1425"/>
      <c r="C6" s="1426"/>
      <c r="D6" s="1427"/>
      <c r="E6" s="179" t="s">
        <v>278</v>
      </c>
      <c r="F6" s="180" t="s">
        <v>247</v>
      </c>
      <c r="G6" s="181" t="s">
        <v>200</v>
      </c>
      <c r="H6" s="181" t="s">
        <v>201</v>
      </c>
      <c r="I6" s="181" t="s">
        <v>202</v>
      </c>
      <c r="J6" s="182" t="s">
        <v>246</v>
      </c>
    </row>
    <row r="7" spans="1:10" ht="15" thickTop="1">
      <c r="A7" s="1188" t="s">
        <v>279</v>
      </c>
      <c r="B7" s="1215" t="s">
        <v>203</v>
      </c>
      <c r="C7" s="1216"/>
      <c r="D7" s="1217"/>
      <c r="E7" s="153" t="s">
        <v>21</v>
      </c>
      <c r="F7" s="177">
        <v>7</v>
      </c>
      <c r="G7" s="156"/>
      <c r="H7" s="156"/>
      <c r="I7" s="156"/>
      <c r="J7" s="178"/>
    </row>
    <row r="8" spans="1:10">
      <c r="A8" s="1188"/>
      <c r="B8" s="1197" t="s">
        <v>205</v>
      </c>
      <c r="C8" s="1198"/>
      <c r="D8" s="1199"/>
      <c r="E8" s="150" t="s">
        <v>21</v>
      </c>
      <c r="F8" s="159">
        <v>20.5</v>
      </c>
      <c r="G8" s="151"/>
      <c r="H8" s="151"/>
      <c r="I8" s="151"/>
      <c r="J8" s="168"/>
    </row>
    <row r="9" spans="1:10">
      <c r="A9" s="1188"/>
      <c r="B9" s="1197" t="s">
        <v>248</v>
      </c>
      <c r="C9" s="1198"/>
      <c r="D9" s="1199"/>
      <c r="E9" s="150" t="s">
        <v>21</v>
      </c>
      <c r="F9" s="159">
        <v>27.3</v>
      </c>
      <c r="G9" s="151"/>
      <c r="H9" s="151"/>
      <c r="I9" s="151"/>
      <c r="J9" s="168"/>
    </row>
    <row r="10" spans="1:10" ht="22.5" customHeight="1">
      <c r="A10" s="1188"/>
      <c r="B10" s="1197" t="s">
        <v>249</v>
      </c>
      <c r="C10" s="1198"/>
      <c r="D10" s="1199"/>
      <c r="E10" s="150" t="s">
        <v>21</v>
      </c>
      <c r="F10" s="159">
        <v>22.3</v>
      </c>
      <c r="G10" s="151"/>
      <c r="H10" s="151"/>
      <c r="I10" s="151"/>
      <c r="J10" s="168"/>
    </row>
    <row r="11" spans="1:10">
      <c r="A11" s="1188"/>
      <c r="B11" s="1197" t="s">
        <v>210</v>
      </c>
      <c r="C11" s="1198"/>
      <c r="D11" s="1199"/>
      <c r="E11" s="150" t="s">
        <v>250</v>
      </c>
      <c r="F11" s="159">
        <v>0.3</v>
      </c>
      <c r="G11" s="150" t="s">
        <v>209</v>
      </c>
      <c r="H11" s="151"/>
      <c r="I11" s="151"/>
      <c r="J11" s="169" t="s">
        <v>474</v>
      </c>
    </row>
    <row r="12" spans="1:10">
      <c r="A12" s="1188"/>
      <c r="B12" s="1197" t="s">
        <v>212</v>
      </c>
      <c r="C12" s="1198"/>
      <c r="D12" s="1199"/>
      <c r="E12" s="150" t="s">
        <v>21</v>
      </c>
      <c r="F12" s="159">
        <v>31</v>
      </c>
      <c r="G12" s="151"/>
      <c r="H12" s="151"/>
      <c r="I12" s="151"/>
      <c r="J12" s="168"/>
    </row>
    <row r="13" spans="1:10">
      <c r="A13" s="1188"/>
      <c r="B13" s="1252" t="s">
        <v>293</v>
      </c>
      <c r="C13" s="1220" t="s">
        <v>251</v>
      </c>
      <c r="D13" s="1221"/>
      <c r="E13" s="1218" t="s">
        <v>21</v>
      </c>
      <c r="F13" s="159">
        <v>27.3</v>
      </c>
      <c r="G13" s="151"/>
      <c r="H13" s="151"/>
      <c r="I13" s="151"/>
      <c r="J13" s="168"/>
    </row>
    <row r="14" spans="1:10">
      <c r="A14" s="1196"/>
      <c r="B14" s="1253"/>
      <c r="C14" s="1220" t="s">
        <v>252</v>
      </c>
      <c r="D14" s="1221"/>
      <c r="E14" s="1219"/>
      <c r="F14" s="159">
        <v>54.6</v>
      </c>
      <c r="G14" s="151"/>
      <c r="H14" s="151"/>
      <c r="I14" s="151"/>
      <c r="J14" s="168"/>
    </row>
    <row r="15" spans="1:10">
      <c r="A15" s="1394" t="s">
        <v>280</v>
      </c>
      <c r="B15" s="1411" t="s">
        <v>216</v>
      </c>
      <c r="C15" s="1412"/>
      <c r="D15" s="1413"/>
      <c r="E15" s="161" t="s">
        <v>21</v>
      </c>
      <c r="F15" s="162">
        <v>43.7</v>
      </c>
      <c r="G15" s="163"/>
      <c r="H15" s="163"/>
      <c r="I15" s="163"/>
      <c r="J15" s="170"/>
    </row>
    <row r="16" spans="1:10">
      <c r="A16" s="1395"/>
      <c r="B16" s="1411" t="s">
        <v>218</v>
      </c>
      <c r="C16" s="1412"/>
      <c r="D16" s="1413"/>
      <c r="E16" s="161" t="s">
        <v>21</v>
      </c>
      <c r="F16" s="162">
        <v>21.6</v>
      </c>
      <c r="G16" s="161" t="s">
        <v>209</v>
      </c>
      <c r="H16" s="163"/>
      <c r="I16" s="163"/>
      <c r="J16" s="171" t="s">
        <v>209</v>
      </c>
    </row>
    <row r="17" spans="1:10">
      <c r="A17" s="1395"/>
      <c r="B17" s="1411" t="s">
        <v>220</v>
      </c>
      <c r="C17" s="1412"/>
      <c r="D17" s="1413"/>
      <c r="E17" s="161" t="s">
        <v>21</v>
      </c>
      <c r="F17" s="162">
        <v>21.3</v>
      </c>
      <c r="G17" s="161" t="s">
        <v>209</v>
      </c>
      <c r="H17" s="163"/>
      <c r="I17" s="163"/>
      <c r="J17" s="171" t="s">
        <v>209</v>
      </c>
    </row>
    <row r="18" spans="1:10">
      <c r="A18" s="1395"/>
      <c r="B18" s="1411" t="s">
        <v>253</v>
      </c>
      <c r="C18" s="1412"/>
      <c r="D18" s="1413"/>
      <c r="E18" s="161" t="s">
        <v>21</v>
      </c>
      <c r="F18" s="162">
        <v>31</v>
      </c>
      <c r="G18" s="163"/>
      <c r="H18" s="163"/>
      <c r="I18" s="163"/>
      <c r="J18" s="170"/>
    </row>
    <row r="19" spans="1:10">
      <c r="A19" s="1395"/>
      <c r="B19" s="1411" t="s">
        <v>221</v>
      </c>
      <c r="C19" s="1412"/>
      <c r="D19" s="1413"/>
      <c r="E19" s="161" t="s">
        <v>21</v>
      </c>
      <c r="F19" s="162">
        <v>18</v>
      </c>
      <c r="G19" s="163"/>
      <c r="H19" s="163"/>
      <c r="I19" s="163"/>
      <c r="J19" s="171" t="s">
        <v>209</v>
      </c>
    </row>
    <row r="20" spans="1:10" ht="22.5" customHeight="1">
      <c r="A20" s="1396"/>
      <c r="B20" s="1411" t="s">
        <v>285</v>
      </c>
      <c r="C20" s="1412"/>
      <c r="D20" s="1413"/>
      <c r="E20" s="161" t="s">
        <v>21</v>
      </c>
      <c r="F20" s="162">
        <v>11.4</v>
      </c>
      <c r="G20" s="163"/>
      <c r="H20" s="163"/>
      <c r="I20" s="163"/>
      <c r="J20" s="170"/>
    </row>
    <row r="21" spans="1:10">
      <c r="A21" s="1187" t="s">
        <v>281</v>
      </c>
      <c r="B21" s="1197" t="s">
        <v>225</v>
      </c>
      <c r="C21" s="1198"/>
      <c r="D21" s="1199"/>
      <c r="E21" s="150" t="s">
        <v>21</v>
      </c>
      <c r="F21" s="159">
        <v>17.100000000000001</v>
      </c>
      <c r="G21" s="151"/>
      <c r="H21" s="151"/>
      <c r="I21" s="151"/>
      <c r="J21" s="168"/>
    </row>
    <row r="22" spans="1:10" ht="22.5">
      <c r="A22" s="1188"/>
      <c r="B22" s="1203" t="s">
        <v>227</v>
      </c>
      <c r="C22" s="1204"/>
      <c r="D22" s="1205"/>
      <c r="E22" s="152" t="s">
        <v>320</v>
      </c>
      <c r="F22" s="195">
        <v>3.2</v>
      </c>
      <c r="G22" s="152" t="s">
        <v>209</v>
      </c>
      <c r="H22" s="154"/>
      <c r="I22" s="154"/>
      <c r="J22" s="196" t="s">
        <v>209</v>
      </c>
    </row>
    <row r="23" spans="1:10">
      <c r="A23" s="1188"/>
      <c r="B23" s="1197" t="s">
        <v>229</v>
      </c>
      <c r="C23" s="1198"/>
      <c r="D23" s="1199"/>
      <c r="E23" s="150" t="s">
        <v>21</v>
      </c>
      <c r="F23" s="159">
        <v>22.5</v>
      </c>
      <c r="G23" s="150" t="s">
        <v>209</v>
      </c>
      <c r="H23" s="151"/>
      <c r="I23" s="151"/>
      <c r="J23" s="169" t="s">
        <v>209</v>
      </c>
    </row>
    <row r="24" spans="1:10">
      <c r="A24" s="1188"/>
      <c r="B24" s="1197" t="s">
        <v>254</v>
      </c>
      <c r="C24" s="1198"/>
      <c r="D24" s="1199"/>
      <c r="E24" s="150" t="s">
        <v>21</v>
      </c>
      <c r="F24" s="159">
        <v>90.6</v>
      </c>
      <c r="G24" s="151"/>
      <c r="H24" s="151"/>
      <c r="I24" s="151"/>
      <c r="J24" s="169" t="s">
        <v>209</v>
      </c>
    </row>
    <row r="25" spans="1:10" ht="22.5">
      <c r="A25" s="1188"/>
      <c r="B25" s="1203" t="s">
        <v>232</v>
      </c>
      <c r="C25" s="1204"/>
      <c r="D25" s="1205"/>
      <c r="E25" s="152" t="s">
        <v>320</v>
      </c>
      <c r="F25" s="195">
        <v>5.7</v>
      </c>
      <c r="G25" s="152" t="s">
        <v>209</v>
      </c>
      <c r="H25" s="152" t="s">
        <v>209</v>
      </c>
      <c r="I25" s="154"/>
      <c r="J25" s="196" t="s">
        <v>209</v>
      </c>
    </row>
    <row r="26" spans="1:10">
      <c r="A26" s="1188"/>
      <c r="B26" s="1197" t="s">
        <v>234</v>
      </c>
      <c r="C26" s="1198"/>
      <c r="D26" s="1199"/>
      <c r="E26" s="150" t="s">
        <v>224</v>
      </c>
      <c r="F26" s="159">
        <v>3.7</v>
      </c>
      <c r="G26" s="150" t="s">
        <v>209</v>
      </c>
      <c r="H26" s="151"/>
      <c r="I26" s="151"/>
      <c r="J26" s="168"/>
    </row>
    <row r="27" spans="1:10">
      <c r="A27" s="1188"/>
      <c r="B27" s="1197" t="s">
        <v>235</v>
      </c>
      <c r="C27" s="1198"/>
      <c r="D27" s="1199"/>
      <c r="E27" s="150" t="s">
        <v>21</v>
      </c>
      <c r="F27" s="159">
        <v>6.8</v>
      </c>
      <c r="G27" s="151"/>
      <c r="H27" s="151"/>
      <c r="I27" s="151"/>
      <c r="J27" s="168"/>
    </row>
    <row r="28" spans="1:10">
      <c r="A28" s="1196"/>
      <c r="B28" s="1197" t="s">
        <v>237</v>
      </c>
      <c r="C28" s="1198"/>
      <c r="D28" s="1199"/>
      <c r="E28" s="150" t="s">
        <v>224</v>
      </c>
      <c r="F28" s="159">
        <v>2.5</v>
      </c>
      <c r="G28" s="151"/>
      <c r="H28" s="151"/>
      <c r="I28" s="151"/>
      <c r="J28" s="168"/>
    </row>
    <row r="29" spans="1:10">
      <c r="A29" s="1394" t="s">
        <v>282</v>
      </c>
      <c r="B29" s="1411" t="s">
        <v>239</v>
      </c>
      <c r="C29" s="1412"/>
      <c r="D29" s="1413"/>
      <c r="E29" s="161" t="s">
        <v>21</v>
      </c>
      <c r="F29" s="162">
        <v>13.9</v>
      </c>
      <c r="G29" s="163"/>
      <c r="H29" s="163"/>
      <c r="I29" s="163"/>
      <c r="J29" s="170"/>
    </row>
    <row r="30" spans="1:10" ht="22.5">
      <c r="A30" s="1395"/>
      <c r="B30" s="1408" t="s">
        <v>240</v>
      </c>
      <c r="C30" s="1409"/>
      <c r="D30" s="1410"/>
      <c r="E30" s="164" t="s">
        <v>320</v>
      </c>
      <c r="F30" s="197">
        <v>5.9</v>
      </c>
      <c r="G30" s="164" t="s">
        <v>209</v>
      </c>
      <c r="H30" s="198"/>
      <c r="I30" s="198"/>
      <c r="J30" s="199" t="s">
        <v>209</v>
      </c>
    </row>
    <row r="31" spans="1:10">
      <c r="A31" s="1395"/>
      <c r="B31" s="1411" t="s">
        <v>241</v>
      </c>
      <c r="C31" s="1412"/>
      <c r="D31" s="1413"/>
      <c r="E31" s="161" t="s">
        <v>21</v>
      </c>
      <c r="F31" s="162">
        <v>23.3</v>
      </c>
      <c r="G31" s="161" t="s">
        <v>209</v>
      </c>
      <c r="H31" s="163"/>
      <c r="I31" s="163"/>
      <c r="J31" s="171" t="s">
        <v>209</v>
      </c>
    </row>
    <row r="32" spans="1:10">
      <c r="A32" s="1395"/>
      <c r="B32" s="1411" t="s">
        <v>255</v>
      </c>
      <c r="C32" s="1412"/>
      <c r="D32" s="1413"/>
      <c r="E32" s="161" t="s">
        <v>21</v>
      </c>
      <c r="F32" s="162">
        <v>123.3</v>
      </c>
      <c r="G32" s="163"/>
      <c r="H32" s="163"/>
      <c r="I32" s="163"/>
      <c r="J32" s="171" t="s">
        <v>209</v>
      </c>
    </row>
    <row r="33" spans="1:10" ht="22.5">
      <c r="A33" s="1395"/>
      <c r="B33" s="1408" t="s">
        <v>242</v>
      </c>
      <c r="C33" s="1409"/>
      <c r="D33" s="1410"/>
      <c r="E33" s="164" t="s">
        <v>320</v>
      </c>
      <c r="F33" s="197">
        <v>10.5</v>
      </c>
      <c r="G33" s="164" t="s">
        <v>209</v>
      </c>
      <c r="H33" s="164" t="s">
        <v>209</v>
      </c>
      <c r="I33" s="198"/>
      <c r="J33" s="199" t="s">
        <v>209</v>
      </c>
    </row>
    <row r="34" spans="1:10">
      <c r="A34" s="1395"/>
      <c r="B34" s="1411" t="s">
        <v>256</v>
      </c>
      <c r="C34" s="1412"/>
      <c r="D34" s="1413"/>
      <c r="E34" s="161" t="s">
        <v>224</v>
      </c>
      <c r="F34" s="162">
        <v>8.1</v>
      </c>
      <c r="G34" s="161" t="s">
        <v>209</v>
      </c>
      <c r="H34" s="163"/>
      <c r="I34" s="163"/>
      <c r="J34" s="170"/>
    </row>
    <row r="35" spans="1:10">
      <c r="A35" s="1395"/>
      <c r="B35" s="1411" t="s">
        <v>257</v>
      </c>
      <c r="C35" s="1412"/>
      <c r="D35" s="1413"/>
      <c r="E35" s="161" t="s">
        <v>21</v>
      </c>
      <c r="F35" s="162">
        <v>10.199999999999999</v>
      </c>
      <c r="G35" s="163"/>
      <c r="H35" s="163"/>
      <c r="I35" s="163"/>
      <c r="J35" s="170"/>
    </row>
    <row r="36" spans="1:10">
      <c r="A36" s="1395"/>
      <c r="B36" s="1411" t="s">
        <v>235</v>
      </c>
      <c r="C36" s="1412"/>
      <c r="D36" s="1413"/>
      <c r="E36" s="161" t="s">
        <v>21</v>
      </c>
      <c r="F36" s="162">
        <v>8.3000000000000007</v>
      </c>
      <c r="G36" s="163"/>
      <c r="H36" s="163"/>
      <c r="I36" s="163"/>
      <c r="J36" s="170"/>
    </row>
    <row r="37" spans="1:10">
      <c r="A37" s="1395"/>
      <c r="B37" s="1411" t="s">
        <v>237</v>
      </c>
      <c r="C37" s="1412"/>
      <c r="D37" s="1413"/>
      <c r="E37" s="161" t="s">
        <v>224</v>
      </c>
      <c r="F37" s="162">
        <v>6.4</v>
      </c>
      <c r="G37" s="163"/>
      <c r="H37" s="163"/>
      <c r="I37" s="163"/>
      <c r="J37" s="170"/>
    </row>
    <row r="38" spans="1:10">
      <c r="A38" s="1396"/>
      <c r="B38" s="1411" t="s">
        <v>243</v>
      </c>
      <c r="C38" s="1412"/>
      <c r="D38" s="1413"/>
      <c r="E38" s="161" t="s">
        <v>21</v>
      </c>
      <c r="F38" s="162">
        <v>16.899999999999999</v>
      </c>
      <c r="G38" s="163"/>
      <c r="H38" s="163"/>
      <c r="I38" s="163"/>
      <c r="J38" s="170"/>
    </row>
    <row r="39" spans="1:10">
      <c r="A39" s="1187" t="s">
        <v>258</v>
      </c>
      <c r="B39" s="1197" t="s">
        <v>204</v>
      </c>
      <c r="C39" s="1198"/>
      <c r="D39" s="1199"/>
      <c r="E39" s="150" t="s">
        <v>21</v>
      </c>
      <c r="F39" s="159">
        <v>37.700000000000003</v>
      </c>
      <c r="G39" s="151"/>
      <c r="H39" s="151"/>
      <c r="I39" s="151"/>
      <c r="J39" s="168"/>
    </row>
    <row r="40" spans="1:10">
      <c r="A40" s="1188"/>
      <c r="B40" s="1197" t="s">
        <v>206</v>
      </c>
      <c r="C40" s="1198"/>
      <c r="D40" s="1199"/>
      <c r="E40" s="150" t="s">
        <v>21</v>
      </c>
      <c r="F40" s="159">
        <v>27.5</v>
      </c>
      <c r="G40" s="151"/>
      <c r="H40" s="151"/>
      <c r="I40" s="151"/>
      <c r="J40" s="168"/>
    </row>
    <row r="41" spans="1:10" ht="22.5">
      <c r="A41" s="1188"/>
      <c r="B41" s="1203" t="s">
        <v>207</v>
      </c>
      <c r="C41" s="1204"/>
      <c r="D41" s="1205"/>
      <c r="E41" s="152" t="s">
        <v>321</v>
      </c>
      <c r="F41" s="195">
        <v>0.6</v>
      </c>
      <c r="G41" s="154"/>
      <c r="H41" s="154"/>
      <c r="I41" s="154"/>
      <c r="J41" s="172"/>
    </row>
    <row r="42" spans="1:10">
      <c r="A42" s="1394" t="s">
        <v>283</v>
      </c>
      <c r="B42" s="1411" t="s">
        <v>208</v>
      </c>
      <c r="C42" s="1412"/>
      <c r="D42" s="1413"/>
      <c r="E42" s="161" t="s">
        <v>21</v>
      </c>
      <c r="F42" s="162">
        <v>110.1</v>
      </c>
      <c r="G42" s="163"/>
      <c r="H42" s="161" t="s">
        <v>209</v>
      </c>
      <c r="I42" s="163"/>
      <c r="J42" s="170"/>
    </row>
    <row r="43" spans="1:10" ht="22.5">
      <c r="A43" s="1395"/>
      <c r="B43" s="1408" t="s">
        <v>211</v>
      </c>
      <c r="C43" s="1409"/>
      <c r="D43" s="1410"/>
      <c r="E43" s="164" t="s">
        <v>322</v>
      </c>
      <c r="F43" s="197">
        <v>2.2000000000000002</v>
      </c>
      <c r="G43" s="164" t="s">
        <v>209</v>
      </c>
      <c r="H43" s="164" t="s">
        <v>209</v>
      </c>
      <c r="I43" s="198"/>
      <c r="J43" s="199" t="s">
        <v>209</v>
      </c>
    </row>
    <row r="44" spans="1:10" ht="22.5">
      <c r="A44" s="1395"/>
      <c r="B44" s="1408" t="s">
        <v>213</v>
      </c>
      <c r="C44" s="1409"/>
      <c r="D44" s="1410"/>
      <c r="E44" s="164" t="s">
        <v>321</v>
      </c>
      <c r="F44" s="197">
        <v>1.8</v>
      </c>
      <c r="G44" s="198"/>
      <c r="H44" s="198"/>
      <c r="I44" s="198"/>
      <c r="J44" s="199" t="s">
        <v>209</v>
      </c>
    </row>
    <row r="45" spans="1:10" ht="22.5">
      <c r="A45" s="1395"/>
      <c r="B45" s="1408" t="s">
        <v>214</v>
      </c>
      <c r="C45" s="1409"/>
      <c r="D45" s="1410"/>
      <c r="E45" s="164" t="s">
        <v>321</v>
      </c>
      <c r="F45" s="197">
        <v>11</v>
      </c>
      <c r="G45" s="164" t="s">
        <v>209</v>
      </c>
      <c r="H45" s="164" t="s">
        <v>209</v>
      </c>
      <c r="I45" s="164" t="s">
        <v>209</v>
      </c>
      <c r="J45" s="199" t="s">
        <v>209</v>
      </c>
    </row>
    <row r="46" spans="1:10" ht="22.5">
      <c r="A46" s="1395"/>
      <c r="B46" s="1408" t="s">
        <v>215</v>
      </c>
      <c r="C46" s="1409"/>
      <c r="D46" s="1410"/>
      <c r="E46" s="164" t="s">
        <v>321</v>
      </c>
      <c r="F46" s="197">
        <v>6</v>
      </c>
      <c r="G46" s="164" t="s">
        <v>209</v>
      </c>
      <c r="H46" s="198"/>
      <c r="I46" s="198"/>
      <c r="J46" s="199" t="s">
        <v>209</v>
      </c>
    </row>
    <row r="47" spans="1:10" ht="22.5">
      <c r="A47" s="1395"/>
      <c r="B47" s="1408" t="s">
        <v>217</v>
      </c>
      <c r="C47" s="1409"/>
      <c r="D47" s="1410"/>
      <c r="E47" s="164" t="s">
        <v>321</v>
      </c>
      <c r="F47" s="197">
        <v>5</v>
      </c>
      <c r="G47" s="164" t="s">
        <v>209</v>
      </c>
      <c r="H47" s="198"/>
      <c r="I47" s="198"/>
      <c r="J47" s="199" t="s">
        <v>209</v>
      </c>
    </row>
    <row r="48" spans="1:10" ht="22.5">
      <c r="A48" s="1395"/>
      <c r="B48" s="1408" t="s">
        <v>219</v>
      </c>
      <c r="C48" s="1409"/>
      <c r="D48" s="1410"/>
      <c r="E48" s="164" t="s">
        <v>321</v>
      </c>
      <c r="F48" s="197">
        <v>5.5</v>
      </c>
      <c r="G48" s="198"/>
      <c r="H48" s="198"/>
      <c r="I48" s="198"/>
      <c r="J48" s="199" t="s">
        <v>209</v>
      </c>
    </row>
    <row r="49" spans="1:10" ht="22.5">
      <c r="A49" s="1395"/>
      <c r="B49" s="1408" t="s">
        <v>259</v>
      </c>
      <c r="C49" s="1409"/>
      <c r="D49" s="1410"/>
      <c r="E49" s="164" t="s">
        <v>321</v>
      </c>
      <c r="F49" s="197">
        <v>10.9</v>
      </c>
      <c r="G49" s="164" t="s">
        <v>209</v>
      </c>
      <c r="H49" s="164" t="s">
        <v>209</v>
      </c>
      <c r="I49" s="198"/>
      <c r="J49" s="199" t="s">
        <v>209</v>
      </c>
    </row>
    <row r="50" spans="1:10" s="205" customFormat="1" ht="22.5">
      <c r="A50" s="1395"/>
      <c r="B50" s="257" t="s">
        <v>398</v>
      </c>
      <c r="C50" s="258"/>
      <c r="D50" s="259"/>
      <c r="E50" s="164" t="s">
        <v>321</v>
      </c>
      <c r="F50" s="197">
        <v>3.5</v>
      </c>
      <c r="G50" s="164"/>
      <c r="H50" s="164"/>
      <c r="I50" s="198"/>
      <c r="J50" s="199" t="s">
        <v>209</v>
      </c>
    </row>
    <row r="51" spans="1:10" ht="22.5">
      <c r="A51" s="1395"/>
      <c r="B51" s="1408" t="s">
        <v>222</v>
      </c>
      <c r="C51" s="1409"/>
      <c r="D51" s="1410"/>
      <c r="E51" s="164" t="s">
        <v>321</v>
      </c>
      <c r="F51" s="197">
        <v>13.4</v>
      </c>
      <c r="G51" s="198"/>
      <c r="H51" s="198"/>
      <c r="I51" s="198"/>
      <c r="J51" s="199" t="s">
        <v>209</v>
      </c>
    </row>
    <row r="52" spans="1:10">
      <c r="A52" s="1395"/>
      <c r="B52" s="1411" t="s">
        <v>223</v>
      </c>
      <c r="C52" s="1412"/>
      <c r="D52" s="1413"/>
      <c r="E52" s="161" t="s">
        <v>224</v>
      </c>
      <c r="F52" s="162">
        <v>5.2</v>
      </c>
      <c r="G52" s="163"/>
      <c r="H52" s="163"/>
      <c r="I52" s="163"/>
      <c r="J52" s="170"/>
    </row>
    <row r="53" spans="1:10">
      <c r="A53" s="1395"/>
      <c r="B53" s="1411" t="s">
        <v>226</v>
      </c>
      <c r="C53" s="1412"/>
      <c r="D53" s="1413"/>
      <c r="E53" s="161" t="s">
        <v>21</v>
      </c>
      <c r="F53" s="162">
        <v>6.1</v>
      </c>
      <c r="G53" s="163"/>
      <c r="H53" s="163"/>
      <c r="I53" s="163"/>
      <c r="J53" s="170"/>
    </row>
    <row r="54" spans="1:10" ht="22.5">
      <c r="A54" s="1395"/>
      <c r="B54" s="1408" t="s">
        <v>228</v>
      </c>
      <c r="C54" s="1409"/>
      <c r="D54" s="1410"/>
      <c r="E54" s="164" t="s">
        <v>321</v>
      </c>
      <c r="F54" s="197">
        <v>1.5</v>
      </c>
      <c r="G54" s="198"/>
      <c r="H54" s="198"/>
      <c r="I54" s="198"/>
      <c r="J54" s="200"/>
    </row>
    <row r="55" spans="1:10" ht="22.5">
      <c r="A55" s="1395"/>
      <c r="B55" s="1408" t="s">
        <v>230</v>
      </c>
      <c r="C55" s="1409"/>
      <c r="D55" s="1410"/>
      <c r="E55" s="164" t="s">
        <v>325</v>
      </c>
      <c r="F55" s="197">
        <v>6.3</v>
      </c>
      <c r="G55" s="198"/>
      <c r="H55" s="198"/>
      <c r="I55" s="198"/>
      <c r="J55" s="199" t="s">
        <v>209</v>
      </c>
    </row>
    <row r="56" spans="1:10">
      <c r="A56" s="1395"/>
      <c r="B56" s="1411" t="s">
        <v>231</v>
      </c>
      <c r="C56" s="1412"/>
      <c r="D56" s="1413"/>
      <c r="E56" s="161" t="s">
        <v>224</v>
      </c>
      <c r="F56" s="162">
        <v>4.5999999999999996</v>
      </c>
      <c r="G56" s="163"/>
      <c r="H56" s="163"/>
      <c r="I56" s="163"/>
      <c r="J56" s="170"/>
    </row>
    <row r="57" spans="1:10" ht="22.5">
      <c r="A57" s="1395"/>
      <c r="B57" s="1408" t="s">
        <v>233</v>
      </c>
      <c r="C57" s="1409"/>
      <c r="D57" s="1410"/>
      <c r="E57" s="164" t="s">
        <v>323</v>
      </c>
      <c r="F57" s="197">
        <v>0.9</v>
      </c>
      <c r="G57" s="198"/>
      <c r="H57" s="198"/>
      <c r="I57" s="198"/>
      <c r="J57" s="199" t="s">
        <v>209</v>
      </c>
    </row>
    <row r="58" spans="1:10" ht="24.75" customHeight="1">
      <c r="A58" s="1187" t="s">
        <v>284</v>
      </c>
      <c r="B58" s="1203" t="s">
        <v>289</v>
      </c>
      <c r="C58" s="1205"/>
      <c r="D58" s="155" t="s">
        <v>290</v>
      </c>
      <c r="E58" s="152" t="s">
        <v>21</v>
      </c>
      <c r="F58" s="159">
        <v>22.1</v>
      </c>
      <c r="G58" s="150" t="s">
        <v>209</v>
      </c>
      <c r="H58" s="151"/>
      <c r="I58" s="151"/>
      <c r="J58" s="172"/>
    </row>
    <row r="59" spans="1:10">
      <c r="A59" s="1188"/>
      <c r="B59" s="1197" t="s">
        <v>236</v>
      </c>
      <c r="C59" s="1198"/>
      <c r="D59" s="1199"/>
      <c r="E59" s="150" t="s">
        <v>21</v>
      </c>
      <c r="F59" s="159">
        <v>29</v>
      </c>
      <c r="G59" s="151"/>
      <c r="H59" s="151"/>
      <c r="I59" s="151"/>
      <c r="J59" s="168"/>
    </row>
    <row r="60" spans="1:10">
      <c r="A60" s="1188"/>
      <c r="B60" s="1197" t="s">
        <v>238</v>
      </c>
      <c r="C60" s="1198"/>
      <c r="D60" s="1199"/>
      <c r="E60" s="150" t="s">
        <v>21</v>
      </c>
      <c r="F60" s="159">
        <v>20.8</v>
      </c>
      <c r="G60" s="151"/>
      <c r="H60" s="151"/>
      <c r="I60" s="151"/>
      <c r="J60" s="168"/>
    </row>
    <row r="61" spans="1:10" ht="22.5" customHeight="1" thickBot="1">
      <c r="A61" s="1189"/>
      <c r="B61" s="1224" t="s">
        <v>260</v>
      </c>
      <c r="C61" s="1225"/>
      <c r="D61" s="1226"/>
      <c r="E61" s="173" t="s">
        <v>21</v>
      </c>
      <c r="F61" s="174">
        <v>25.3</v>
      </c>
      <c r="G61" s="175"/>
      <c r="H61" s="175"/>
      <c r="I61" s="175"/>
      <c r="J61" s="176"/>
    </row>
    <row r="63" spans="1:10" ht="15" thickBot="1">
      <c r="A63" t="s">
        <v>287</v>
      </c>
    </row>
    <row r="64" spans="1:10" s="157" customFormat="1" ht="18.75" customHeight="1" thickBot="1">
      <c r="A64" s="183" t="s">
        <v>262</v>
      </c>
      <c r="B64" s="1397" t="s">
        <v>294</v>
      </c>
      <c r="C64" s="1397"/>
      <c r="D64" s="1397" t="s">
        <v>263</v>
      </c>
      <c r="E64" s="1397"/>
      <c r="F64" s="1397"/>
      <c r="G64" s="1397"/>
      <c r="H64" s="1397"/>
      <c r="I64" s="1397"/>
      <c r="J64" s="1403"/>
    </row>
    <row r="65" spans="1:11" s="157" customFormat="1" ht="18.75" customHeight="1" thickTop="1">
      <c r="A65" s="1388" t="s">
        <v>199</v>
      </c>
      <c r="B65" s="1398" t="s">
        <v>264</v>
      </c>
      <c r="C65" s="1398"/>
      <c r="D65" s="1401" t="s">
        <v>265</v>
      </c>
      <c r="E65" s="1401"/>
      <c r="F65" s="1401"/>
      <c r="G65" s="1401"/>
      <c r="H65" s="1401"/>
      <c r="I65" s="1401"/>
      <c r="J65" s="1402"/>
    </row>
    <row r="66" spans="1:11" s="157" customFormat="1" ht="18.75" customHeight="1">
      <c r="A66" s="1375"/>
      <c r="B66" s="1399"/>
      <c r="C66" s="1399"/>
      <c r="D66" s="1401" t="s">
        <v>266</v>
      </c>
      <c r="E66" s="1401"/>
      <c r="F66" s="1401"/>
      <c r="G66" s="1401"/>
      <c r="H66" s="1401"/>
      <c r="I66" s="1401"/>
      <c r="J66" s="1402"/>
    </row>
    <row r="67" spans="1:11" s="157" customFormat="1" ht="27.75" customHeight="1">
      <c r="A67" s="1375"/>
      <c r="B67" s="1399"/>
      <c r="C67" s="1399"/>
      <c r="D67" s="1401" t="s">
        <v>274</v>
      </c>
      <c r="E67" s="1401"/>
      <c r="F67" s="1401"/>
      <c r="G67" s="1401"/>
      <c r="H67" s="1401"/>
      <c r="I67" s="1401"/>
      <c r="J67" s="1402"/>
    </row>
    <row r="68" spans="1:11" s="157" customFormat="1" ht="18.75" customHeight="1">
      <c r="A68" s="1375"/>
      <c r="B68" s="1399"/>
      <c r="C68" s="1399"/>
      <c r="D68" s="1401" t="s">
        <v>267</v>
      </c>
      <c r="E68" s="1401"/>
      <c r="F68" s="1401"/>
      <c r="G68" s="1401"/>
      <c r="H68" s="1401"/>
      <c r="I68" s="1401"/>
      <c r="J68" s="1402"/>
    </row>
    <row r="69" spans="1:11" s="157" customFormat="1" ht="18.75" customHeight="1">
      <c r="A69" s="1375"/>
      <c r="B69" s="1399"/>
      <c r="C69" s="1399"/>
      <c r="D69" s="1401" t="s">
        <v>268</v>
      </c>
      <c r="E69" s="1401"/>
      <c r="F69" s="1401"/>
      <c r="G69" s="1401"/>
      <c r="H69" s="1401"/>
      <c r="I69" s="1401"/>
      <c r="J69" s="1402"/>
    </row>
    <row r="70" spans="1:11" s="157" customFormat="1" ht="18.75" customHeight="1">
      <c r="A70" s="1375"/>
      <c r="B70" s="1399"/>
      <c r="C70" s="1399"/>
      <c r="D70" s="1404" t="s">
        <v>269</v>
      </c>
      <c r="E70" s="1404"/>
      <c r="F70" s="1404"/>
      <c r="G70" s="1404"/>
      <c r="H70" s="1404"/>
      <c r="I70" s="1404"/>
      <c r="J70" s="1405"/>
    </row>
    <row r="71" spans="1:11" s="157" customFormat="1" ht="18.75" customHeight="1">
      <c r="A71" s="1375"/>
      <c r="B71" s="1399" t="s">
        <v>270</v>
      </c>
      <c r="C71" s="1399"/>
      <c r="D71" s="1406" t="s">
        <v>271</v>
      </c>
      <c r="E71" s="1406"/>
      <c r="F71" s="1406"/>
      <c r="G71" s="1406"/>
      <c r="H71" s="1406"/>
      <c r="I71" s="1406"/>
      <c r="J71" s="1407"/>
    </row>
    <row r="72" spans="1:11" s="157" customFormat="1" ht="18.75" customHeight="1" thickBot="1">
      <c r="A72" s="1377"/>
      <c r="B72" s="1400" t="s">
        <v>272</v>
      </c>
      <c r="C72" s="1400"/>
      <c r="D72" s="1392" t="s">
        <v>273</v>
      </c>
      <c r="E72" s="1392"/>
      <c r="F72" s="1392"/>
      <c r="G72" s="1392"/>
      <c r="H72" s="1392"/>
      <c r="I72" s="1392"/>
      <c r="J72" s="1393"/>
    </row>
    <row r="73" spans="1:11">
      <c r="A73" s="160" t="s">
        <v>447</v>
      </c>
    </row>
    <row r="75" spans="1:11" ht="15" thickBot="1">
      <c r="A75" t="s">
        <v>286</v>
      </c>
    </row>
    <row r="76" spans="1:11" ht="18" customHeight="1" thickBot="1">
      <c r="A76" s="1390" t="s">
        <v>295</v>
      </c>
      <c r="B76" s="1391"/>
      <c r="C76" s="1391"/>
      <c r="D76" s="1372" t="s">
        <v>296</v>
      </c>
      <c r="E76" s="1373"/>
      <c r="F76" s="1373"/>
      <c r="G76" s="1373"/>
      <c r="H76" s="1373"/>
      <c r="I76" s="1373"/>
      <c r="J76" s="1374"/>
      <c r="K76" s="184"/>
    </row>
    <row r="77" spans="1:11" ht="40.5" customHeight="1" thickTop="1">
      <c r="A77" s="1388" t="s">
        <v>298</v>
      </c>
      <c r="B77" s="1389"/>
      <c r="C77" s="185" t="s">
        <v>292</v>
      </c>
      <c r="D77" s="1379" t="s">
        <v>355</v>
      </c>
      <c r="E77" s="1380"/>
      <c r="F77" s="1380"/>
      <c r="G77" s="1380"/>
      <c r="H77" s="1380"/>
      <c r="I77" s="1380"/>
      <c r="J77" s="1381"/>
      <c r="K77" s="184"/>
    </row>
    <row r="78" spans="1:11" ht="34.5" customHeight="1">
      <c r="A78" s="1375" t="s">
        <v>299</v>
      </c>
      <c r="B78" s="1376"/>
      <c r="C78" s="1376"/>
      <c r="D78" s="1382" t="s">
        <v>356</v>
      </c>
      <c r="E78" s="1383"/>
      <c r="F78" s="1383"/>
      <c r="G78" s="1383"/>
      <c r="H78" s="1383"/>
      <c r="I78" s="1383"/>
      <c r="J78" s="1384"/>
      <c r="K78" s="184"/>
    </row>
    <row r="79" spans="1:11" ht="27.75" customHeight="1">
      <c r="A79" s="1375" t="s">
        <v>291</v>
      </c>
      <c r="B79" s="1376"/>
      <c r="C79" s="1376"/>
      <c r="D79" s="1382" t="s">
        <v>357</v>
      </c>
      <c r="E79" s="1383"/>
      <c r="F79" s="1383"/>
      <c r="G79" s="1383"/>
      <c r="H79" s="1383"/>
      <c r="I79" s="1383"/>
      <c r="J79" s="1384"/>
      <c r="K79" s="184"/>
    </row>
    <row r="80" spans="1:11" ht="60" customHeight="1" thickBot="1">
      <c r="A80" s="1377" t="s">
        <v>297</v>
      </c>
      <c r="B80" s="1378"/>
      <c r="C80" s="1378"/>
      <c r="D80" s="1385" t="s">
        <v>358</v>
      </c>
      <c r="E80" s="1386"/>
      <c r="F80" s="1386"/>
      <c r="G80" s="1386"/>
      <c r="H80" s="1386"/>
      <c r="I80" s="1386"/>
      <c r="J80" s="1387"/>
      <c r="K80" s="184"/>
    </row>
    <row r="81" ht="22.5" customHeight="1"/>
  </sheetData>
  <mergeCells count="93">
    <mergeCell ref="A4:D4"/>
    <mergeCell ref="F4:F5"/>
    <mergeCell ref="G4:I4"/>
    <mergeCell ref="A5:A6"/>
    <mergeCell ref="B5:D6"/>
    <mergeCell ref="G5:I5"/>
    <mergeCell ref="B18:D18"/>
    <mergeCell ref="A7:A14"/>
    <mergeCell ref="B7:D7"/>
    <mergeCell ref="B8:D8"/>
    <mergeCell ref="B9:D9"/>
    <mergeCell ref="B10:D10"/>
    <mergeCell ref="B11:D11"/>
    <mergeCell ref="B12:D12"/>
    <mergeCell ref="B13:B14"/>
    <mergeCell ref="C13:D13"/>
    <mergeCell ref="E13:E14"/>
    <mergeCell ref="C14:D14"/>
    <mergeCell ref="B15:D15"/>
    <mergeCell ref="B16:D16"/>
    <mergeCell ref="B17:D17"/>
    <mergeCell ref="B19:D19"/>
    <mergeCell ref="B20:D20"/>
    <mergeCell ref="A21:A28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39:A41"/>
    <mergeCell ref="B39:D39"/>
    <mergeCell ref="B40:D40"/>
    <mergeCell ref="B41:D41"/>
    <mergeCell ref="B34:D34"/>
    <mergeCell ref="B35:D35"/>
    <mergeCell ref="B36:D36"/>
    <mergeCell ref="B37:D37"/>
    <mergeCell ref="B38:D38"/>
    <mergeCell ref="A29:A38"/>
    <mergeCell ref="B31:D31"/>
    <mergeCell ref="B32:D32"/>
    <mergeCell ref="B33:D33"/>
    <mergeCell ref="B45:D45"/>
    <mergeCell ref="B44:D44"/>
    <mergeCell ref="A42:A57"/>
    <mergeCell ref="B42:D42"/>
    <mergeCell ref="B43:D43"/>
    <mergeCell ref="B51:D51"/>
    <mergeCell ref="B49:D49"/>
    <mergeCell ref="B48:D48"/>
    <mergeCell ref="B47:D47"/>
    <mergeCell ref="B46:D46"/>
    <mergeCell ref="B56:D56"/>
    <mergeCell ref="B55:D55"/>
    <mergeCell ref="B52:D52"/>
    <mergeCell ref="B53:D53"/>
    <mergeCell ref="B54:D54"/>
    <mergeCell ref="D70:J70"/>
    <mergeCell ref="D71:J71"/>
    <mergeCell ref="B58:C58"/>
    <mergeCell ref="B59:D59"/>
    <mergeCell ref="B57:D57"/>
    <mergeCell ref="D72:J72"/>
    <mergeCell ref="A15:A20"/>
    <mergeCell ref="A58:A61"/>
    <mergeCell ref="B64:C64"/>
    <mergeCell ref="B65:C70"/>
    <mergeCell ref="B71:C71"/>
    <mergeCell ref="B72:C72"/>
    <mergeCell ref="D67:J67"/>
    <mergeCell ref="D64:J64"/>
    <mergeCell ref="D65:J65"/>
    <mergeCell ref="D66:J66"/>
    <mergeCell ref="D68:J68"/>
    <mergeCell ref="B60:D60"/>
    <mergeCell ref="B61:D61"/>
    <mergeCell ref="A65:A72"/>
    <mergeCell ref="D69:J69"/>
    <mergeCell ref="D76:J76"/>
    <mergeCell ref="A79:C79"/>
    <mergeCell ref="A80:C80"/>
    <mergeCell ref="D77:J77"/>
    <mergeCell ref="D78:J78"/>
    <mergeCell ref="D79:J79"/>
    <mergeCell ref="D80:J80"/>
    <mergeCell ref="A77:B77"/>
    <mergeCell ref="A76:C76"/>
    <mergeCell ref="A78:C78"/>
  </mergeCells>
  <phoneticPr fontId="32" type="noConversion"/>
  <pageMargins left="0.7" right="0.7" top="0.75" bottom="0.75" header="0.3" footer="0.3"/>
  <pageSetup paperSize="9" scale="82" orientation="portrait" horizontalDpi="4294967292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view="pageBreakPreview" zoomScale="145" zoomScaleNormal="100" zoomScaleSheetLayoutView="145" workbookViewId="0">
      <selection activeCell="O23" sqref="O23"/>
    </sheetView>
  </sheetViews>
  <sheetFormatPr defaultRowHeight="14.25"/>
  <cols>
    <col min="1" max="7" width="7.33203125" customWidth="1"/>
  </cols>
  <sheetData/>
  <phoneticPr fontId="32" type="noConversion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1:J80"/>
  <sheetViews>
    <sheetView view="pageBreakPreview" zoomScale="110" zoomScaleSheetLayoutView="110" workbookViewId="0">
      <selection activeCell="L79" sqref="L79"/>
    </sheetView>
  </sheetViews>
  <sheetFormatPr defaultRowHeight="14.25"/>
  <cols>
    <col min="1" max="1" width="5.44140625" style="273" customWidth="1"/>
    <col min="2" max="4" width="8.88671875" style="273"/>
    <col min="5" max="5" width="6.6640625" style="273" customWidth="1"/>
    <col min="6" max="6" width="8.88671875" style="273"/>
    <col min="7" max="10" width="8.44140625" style="273" customWidth="1"/>
    <col min="11" max="16384" width="8.88671875" style="273"/>
  </cols>
  <sheetData>
    <row r="1" spans="1:10" ht="20.25">
      <c r="A1" s="193" t="s">
        <v>670</v>
      </c>
    </row>
    <row r="2" spans="1:10">
      <c r="A2" s="160" t="s">
        <v>696</v>
      </c>
      <c r="B2" s="160"/>
      <c r="C2" s="160"/>
      <c r="D2" s="160"/>
      <c r="E2" s="160"/>
      <c r="F2" s="160"/>
      <c r="G2" s="160"/>
      <c r="H2" s="160"/>
      <c r="I2" s="160"/>
      <c r="J2" s="160"/>
    </row>
    <row r="3" spans="1:10" ht="15" thickBot="1">
      <c r="A3" s="160" t="s">
        <v>697</v>
      </c>
      <c r="B3" s="160"/>
      <c r="C3" s="160"/>
      <c r="D3" s="160"/>
      <c r="E3" s="160"/>
      <c r="F3" s="160"/>
      <c r="G3" s="160"/>
      <c r="H3" s="160"/>
      <c r="I3" s="160"/>
      <c r="J3" s="160"/>
    </row>
    <row r="4" spans="1:10" ht="14.25" customHeight="1">
      <c r="A4" s="1498" t="s">
        <v>195</v>
      </c>
      <c r="B4" s="1499"/>
      <c r="C4" s="1499"/>
      <c r="D4" s="1500"/>
      <c r="E4" s="719" t="s">
        <v>276</v>
      </c>
      <c r="F4" s="1501" t="s">
        <v>671</v>
      </c>
      <c r="G4" s="1503" t="s">
        <v>196</v>
      </c>
      <c r="H4" s="1499"/>
      <c r="I4" s="1499"/>
      <c r="J4" s="720" t="s">
        <v>244</v>
      </c>
    </row>
    <row r="5" spans="1:10">
      <c r="A5" s="1504" t="s">
        <v>197</v>
      </c>
      <c r="B5" s="1506" t="s">
        <v>198</v>
      </c>
      <c r="C5" s="1507"/>
      <c r="D5" s="1508"/>
      <c r="E5" s="721" t="s">
        <v>277</v>
      </c>
      <c r="F5" s="1502"/>
      <c r="G5" s="1512" t="s">
        <v>199</v>
      </c>
      <c r="H5" s="1513"/>
      <c r="I5" s="1514"/>
      <c r="J5" s="722" t="s">
        <v>245</v>
      </c>
    </row>
    <row r="6" spans="1:10" ht="15" thickBot="1">
      <c r="A6" s="1505"/>
      <c r="B6" s="1509"/>
      <c r="C6" s="1510"/>
      <c r="D6" s="1511"/>
      <c r="E6" s="723" t="s">
        <v>278</v>
      </c>
      <c r="F6" s="724" t="s">
        <v>247</v>
      </c>
      <c r="G6" s="725" t="s">
        <v>200</v>
      </c>
      <c r="H6" s="725" t="s">
        <v>201</v>
      </c>
      <c r="I6" s="725" t="s">
        <v>202</v>
      </c>
      <c r="J6" s="726" t="s">
        <v>246</v>
      </c>
    </row>
    <row r="7" spans="1:10" ht="19.5" customHeight="1" thickTop="1">
      <c r="A7" s="1471" t="s">
        <v>279</v>
      </c>
      <c r="B7" s="1517" t="s">
        <v>203</v>
      </c>
      <c r="C7" s="1518"/>
      <c r="D7" s="1519"/>
      <c r="E7" s="727" t="s">
        <v>21</v>
      </c>
      <c r="F7" s="728">
        <v>7</v>
      </c>
      <c r="G7" s="727"/>
      <c r="H7" s="727"/>
      <c r="I7" s="727"/>
      <c r="J7" s="729"/>
    </row>
    <row r="8" spans="1:10" ht="19.5" customHeight="1">
      <c r="A8" s="1471"/>
      <c r="B8" s="1475" t="s">
        <v>205</v>
      </c>
      <c r="C8" s="1476"/>
      <c r="D8" s="1477"/>
      <c r="E8" s="730" t="s">
        <v>21</v>
      </c>
      <c r="F8" s="731">
        <v>20.5</v>
      </c>
      <c r="G8" s="730"/>
      <c r="H8" s="730"/>
      <c r="I8" s="730"/>
      <c r="J8" s="732"/>
    </row>
    <row r="9" spans="1:10" ht="19.5" customHeight="1">
      <c r="A9" s="1471"/>
      <c r="B9" s="1475" t="s">
        <v>248</v>
      </c>
      <c r="C9" s="1476"/>
      <c r="D9" s="1477"/>
      <c r="E9" s="730" t="s">
        <v>21</v>
      </c>
      <c r="F9" s="731">
        <v>27.3</v>
      </c>
      <c r="G9" s="730"/>
      <c r="H9" s="730"/>
      <c r="I9" s="730"/>
      <c r="J9" s="732"/>
    </row>
    <row r="10" spans="1:10" ht="19.5" customHeight="1">
      <c r="A10" s="1471"/>
      <c r="B10" s="1475" t="s">
        <v>672</v>
      </c>
      <c r="C10" s="1476"/>
      <c r="D10" s="1477"/>
      <c r="E10" s="730" t="s">
        <v>21</v>
      </c>
      <c r="F10" s="731">
        <v>22.3</v>
      </c>
      <c r="G10" s="730"/>
      <c r="H10" s="730"/>
      <c r="I10" s="730"/>
      <c r="J10" s="732"/>
    </row>
    <row r="11" spans="1:10" ht="19.5" customHeight="1">
      <c r="A11" s="1471"/>
      <c r="B11" s="1475" t="s">
        <v>210</v>
      </c>
      <c r="C11" s="1476"/>
      <c r="D11" s="1477"/>
      <c r="E11" s="730" t="s">
        <v>250</v>
      </c>
      <c r="F11" s="731">
        <v>0.3</v>
      </c>
      <c r="G11" s="730" t="s">
        <v>209</v>
      </c>
      <c r="H11" s="730"/>
      <c r="I11" s="730"/>
      <c r="J11" s="732" t="s">
        <v>209</v>
      </c>
    </row>
    <row r="12" spans="1:10" ht="19.5" customHeight="1">
      <c r="A12" s="1471"/>
      <c r="B12" s="1475" t="s">
        <v>212</v>
      </c>
      <c r="C12" s="1476"/>
      <c r="D12" s="1477"/>
      <c r="E12" s="730" t="s">
        <v>21</v>
      </c>
      <c r="F12" s="731">
        <v>31</v>
      </c>
      <c r="G12" s="730"/>
      <c r="H12" s="730"/>
      <c r="I12" s="730"/>
      <c r="J12" s="732"/>
    </row>
    <row r="13" spans="1:10" ht="19.5" customHeight="1">
      <c r="A13" s="1471"/>
      <c r="B13" s="1494" t="s">
        <v>293</v>
      </c>
      <c r="C13" s="1496" t="s">
        <v>673</v>
      </c>
      <c r="D13" s="1497"/>
      <c r="E13" s="1515" t="s">
        <v>21</v>
      </c>
      <c r="F13" s="731">
        <v>27.3</v>
      </c>
      <c r="G13" s="730"/>
      <c r="H13" s="730"/>
      <c r="I13" s="730"/>
      <c r="J13" s="732"/>
    </row>
    <row r="14" spans="1:10" ht="19.5" customHeight="1">
      <c r="A14" s="1493"/>
      <c r="B14" s="1495"/>
      <c r="C14" s="1496" t="s">
        <v>674</v>
      </c>
      <c r="D14" s="1497"/>
      <c r="E14" s="1516"/>
      <c r="F14" s="731">
        <v>54.6</v>
      </c>
      <c r="G14" s="730"/>
      <c r="H14" s="730"/>
      <c r="I14" s="730"/>
      <c r="J14" s="732"/>
    </row>
    <row r="15" spans="1:10" ht="14.25" customHeight="1">
      <c r="A15" s="1488" t="s">
        <v>280</v>
      </c>
      <c r="B15" s="1464" t="s">
        <v>216</v>
      </c>
      <c r="C15" s="1465"/>
      <c r="D15" s="1466"/>
      <c r="E15" s="733" t="s">
        <v>21</v>
      </c>
      <c r="F15" s="734">
        <v>43.7</v>
      </c>
      <c r="G15" s="733"/>
      <c r="H15" s="733"/>
      <c r="I15" s="733"/>
      <c r="J15" s="735"/>
    </row>
    <row r="16" spans="1:10" ht="14.25" customHeight="1">
      <c r="A16" s="1482"/>
      <c r="B16" s="1464" t="s">
        <v>218</v>
      </c>
      <c r="C16" s="1465"/>
      <c r="D16" s="1466"/>
      <c r="E16" s="733" t="s">
        <v>21</v>
      </c>
      <c r="F16" s="734">
        <v>21.6</v>
      </c>
      <c r="G16" s="733" t="s">
        <v>209</v>
      </c>
      <c r="H16" s="733"/>
      <c r="I16" s="733"/>
      <c r="J16" s="735" t="s">
        <v>209</v>
      </c>
    </row>
    <row r="17" spans="1:10" ht="14.25" customHeight="1">
      <c r="A17" s="1482"/>
      <c r="B17" s="1464" t="s">
        <v>220</v>
      </c>
      <c r="C17" s="1465"/>
      <c r="D17" s="1466"/>
      <c r="E17" s="733" t="s">
        <v>21</v>
      </c>
      <c r="F17" s="734">
        <v>21.3</v>
      </c>
      <c r="G17" s="733" t="s">
        <v>209</v>
      </c>
      <c r="H17" s="733"/>
      <c r="I17" s="733"/>
      <c r="J17" s="735" t="s">
        <v>209</v>
      </c>
    </row>
    <row r="18" spans="1:10" ht="14.25" customHeight="1">
      <c r="A18" s="1482"/>
      <c r="B18" s="1464" t="s">
        <v>675</v>
      </c>
      <c r="C18" s="1465"/>
      <c r="D18" s="1466"/>
      <c r="E18" s="733" t="s">
        <v>21</v>
      </c>
      <c r="F18" s="734">
        <v>31</v>
      </c>
      <c r="G18" s="733"/>
      <c r="H18" s="733"/>
      <c r="I18" s="733"/>
      <c r="J18" s="735"/>
    </row>
    <row r="19" spans="1:10" ht="14.25" customHeight="1">
      <c r="A19" s="1482"/>
      <c r="B19" s="1464" t="s">
        <v>221</v>
      </c>
      <c r="C19" s="1465"/>
      <c r="D19" s="1466"/>
      <c r="E19" s="733" t="s">
        <v>21</v>
      </c>
      <c r="F19" s="734">
        <v>18</v>
      </c>
      <c r="G19" s="733"/>
      <c r="H19" s="733"/>
      <c r="I19" s="733"/>
      <c r="J19" s="735" t="s">
        <v>209</v>
      </c>
    </row>
    <row r="20" spans="1:10" ht="14.25" customHeight="1">
      <c r="A20" s="1483"/>
      <c r="B20" s="1464" t="s">
        <v>676</v>
      </c>
      <c r="C20" s="1465"/>
      <c r="D20" s="1466"/>
      <c r="E20" s="733" t="s">
        <v>21</v>
      </c>
      <c r="F20" s="734">
        <v>11.4</v>
      </c>
      <c r="G20" s="733"/>
      <c r="H20" s="733"/>
      <c r="I20" s="733"/>
      <c r="J20" s="735"/>
    </row>
    <row r="21" spans="1:10" ht="14.25" customHeight="1">
      <c r="A21" s="1470" t="s">
        <v>281</v>
      </c>
      <c r="B21" s="1475" t="s">
        <v>225</v>
      </c>
      <c r="C21" s="1476"/>
      <c r="D21" s="1477"/>
      <c r="E21" s="730" t="s">
        <v>21</v>
      </c>
      <c r="F21" s="731">
        <v>17.100000000000001</v>
      </c>
      <c r="G21" s="730"/>
      <c r="H21" s="730"/>
      <c r="I21" s="730"/>
      <c r="J21" s="732"/>
    </row>
    <row r="22" spans="1:10" ht="14.25" customHeight="1">
      <c r="A22" s="1471"/>
      <c r="B22" s="1473" t="s">
        <v>227</v>
      </c>
      <c r="C22" s="1487"/>
      <c r="D22" s="1474"/>
      <c r="E22" s="736" t="s">
        <v>373</v>
      </c>
      <c r="F22" s="737">
        <v>3.2</v>
      </c>
      <c r="G22" s="736" t="s">
        <v>209</v>
      </c>
      <c r="H22" s="736"/>
      <c r="I22" s="736"/>
      <c r="J22" s="738" t="s">
        <v>209</v>
      </c>
    </row>
    <row r="23" spans="1:10" ht="14.25" customHeight="1">
      <c r="A23" s="1471"/>
      <c r="B23" s="1475" t="s">
        <v>229</v>
      </c>
      <c r="C23" s="1476"/>
      <c r="D23" s="1477"/>
      <c r="E23" s="730" t="s">
        <v>21</v>
      </c>
      <c r="F23" s="731">
        <v>22.5</v>
      </c>
      <c r="G23" s="730" t="s">
        <v>209</v>
      </c>
      <c r="H23" s="730"/>
      <c r="I23" s="730"/>
      <c r="J23" s="732" t="s">
        <v>209</v>
      </c>
    </row>
    <row r="24" spans="1:10" ht="14.25" customHeight="1">
      <c r="A24" s="1471"/>
      <c r="B24" s="1475" t="s">
        <v>677</v>
      </c>
      <c r="C24" s="1476"/>
      <c r="D24" s="1477"/>
      <c r="E24" s="730" t="s">
        <v>21</v>
      </c>
      <c r="F24" s="731">
        <v>90.6</v>
      </c>
      <c r="G24" s="730"/>
      <c r="H24" s="730"/>
      <c r="I24" s="730"/>
      <c r="J24" s="732" t="s">
        <v>209</v>
      </c>
    </row>
    <row r="25" spans="1:10" ht="14.25" customHeight="1">
      <c r="A25" s="1471"/>
      <c r="B25" s="1473" t="s">
        <v>232</v>
      </c>
      <c r="C25" s="1487"/>
      <c r="D25" s="1474"/>
      <c r="E25" s="736" t="s">
        <v>373</v>
      </c>
      <c r="F25" s="737">
        <v>5.7</v>
      </c>
      <c r="G25" s="736" t="s">
        <v>209</v>
      </c>
      <c r="H25" s="736" t="s">
        <v>209</v>
      </c>
      <c r="I25" s="736"/>
      <c r="J25" s="738" t="s">
        <v>209</v>
      </c>
    </row>
    <row r="26" spans="1:10" ht="14.25" customHeight="1">
      <c r="A26" s="1471"/>
      <c r="B26" s="1475" t="s">
        <v>234</v>
      </c>
      <c r="C26" s="1476"/>
      <c r="D26" s="1477"/>
      <c r="E26" s="730" t="s">
        <v>224</v>
      </c>
      <c r="F26" s="731">
        <v>3.7</v>
      </c>
      <c r="G26" s="730" t="s">
        <v>209</v>
      </c>
      <c r="H26" s="730"/>
      <c r="I26" s="730"/>
      <c r="J26" s="732"/>
    </row>
    <row r="27" spans="1:10" ht="14.25" customHeight="1">
      <c r="A27" s="1471"/>
      <c r="B27" s="1475" t="s">
        <v>235</v>
      </c>
      <c r="C27" s="1476"/>
      <c r="D27" s="1477"/>
      <c r="E27" s="730" t="s">
        <v>21</v>
      </c>
      <c r="F27" s="731">
        <v>6.8</v>
      </c>
      <c r="G27" s="730"/>
      <c r="H27" s="730"/>
      <c r="I27" s="730"/>
      <c r="J27" s="732"/>
    </row>
    <row r="28" spans="1:10" ht="14.25" customHeight="1">
      <c r="A28" s="1493"/>
      <c r="B28" s="1475" t="s">
        <v>237</v>
      </c>
      <c r="C28" s="1476"/>
      <c r="D28" s="1477"/>
      <c r="E28" s="730" t="s">
        <v>224</v>
      </c>
      <c r="F28" s="731">
        <v>2.5</v>
      </c>
      <c r="G28" s="730"/>
      <c r="H28" s="730"/>
      <c r="I28" s="730"/>
      <c r="J28" s="732"/>
    </row>
    <row r="29" spans="1:10" ht="15.75" customHeight="1">
      <c r="A29" s="1488" t="s">
        <v>282</v>
      </c>
      <c r="B29" s="1464" t="s">
        <v>239</v>
      </c>
      <c r="C29" s="1465"/>
      <c r="D29" s="1466"/>
      <c r="E29" s="733" t="s">
        <v>21</v>
      </c>
      <c r="F29" s="734">
        <v>13.9</v>
      </c>
      <c r="G29" s="733"/>
      <c r="H29" s="733"/>
      <c r="I29" s="733"/>
      <c r="J29" s="735"/>
    </row>
    <row r="30" spans="1:10" ht="15.75" customHeight="1">
      <c r="A30" s="1482"/>
      <c r="B30" s="1467" t="s">
        <v>240</v>
      </c>
      <c r="C30" s="1468"/>
      <c r="D30" s="1469"/>
      <c r="E30" s="739" t="s">
        <v>373</v>
      </c>
      <c r="F30" s="740">
        <v>5.9</v>
      </c>
      <c r="G30" s="739" t="s">
        <v>209</v>
      </c>
      <c r="H30" s="739"/>
      <c r="I30" s="739"/>
      <c r="J30" s="741" t="s">
        <v>209</v>
      </c>
    </row>
    <row r="31" spans="1:10" ht="15.75" customHeight="1">
      <c r="A31" s="1482"/>
      <c r="B31" s="1464" t="s">
        <v>241</v>
      </c>
      <c r="C31" s="1465"/>
      <c r="D31" s="1466"/>
      <c r="E31" s="733" t="s">
        <v>21</v>
      </c>
      <c r="F31" s="734">
        <v>23.3</v>
      </c>
      <c r="G31" s="733" t="s">
        <v>209</v>
      </c>
      <c r="H31" s="733"/>
      <c r="I31" s="733"/>
      <c r="J31" s="735" t="s">
        <v>209</v>
      </c>
    </row>
    <row r="32" spans="1:10" ht="15.75" customHeight="1">
      <c r="A32" s="1482"/>
      <c r="B32" s="1464" t="s">
        <v>678</v>
      </c>
      <c r="C32" s="1465"/>
      <c r="D32" s="1466"/>
      <c r="E32" s="733" t="s">
        <v>21</v>
      </c>
      <c r="F32" s="734">
        <v>123.3</v>
      </c>
      <c r="G32" s="733"/>
      <c r="H32" s="733"/>
      <c r="I32" s="733"/>
      <c r="J32" s="735" t="s">
        <v>209</v>
      </c>
    </row>
    <row r="33" spans="1:10" ht="15.75" customHeight="1">
      <c r="A33" s="1482"/>
      <c r="B33" s="1467" t="s">
        <v>242</v>
      </c>
      <c r="C33" s="1468"/>
      <c r="D33" s="1469"/>
      <c r="E33" s="739" t="s">
        <v>373</v>
      </c>
      <c r="F33" s="740">
        <v>10.5</v>
      </c>
      <c r="G33" s="739" t="s">
        <v>209</v>
      </c>
      <c r="H33" s="739" t="s">
        <v>209</v>
      </c>
      <c r="I33" s="739"/>
      <c r="J33" s="741" t="s">
        <v>209</v>
      </c>
    </row>
    <row r="34" spans="1:10" ht="15.75" customHeight="1">
      <c r="A34" s="1482"/>
      <c r="B34" s="1464" t="s">
        <v>256</v>
      </c>
      <c r="C34" s="1465"/>
      <c r="D34" s="1466"/>
      <c r="E34" s="733" t="s">
        <v>224</v>
      </c>
      <c r="F34" s="734">
        <v>8.1</v>
      </c>
      <c r="G34" s="733" t="s">
        <v>209</v>
      </c>
      <c r="H34" s="733"/>
      <c r="I34" s="733"/>
      <c r="J34" s="735"/>
    </row>
    <row r="35" spans="1:10" ht="15.75" customHeight="1">
      <c r="A35" s="1482"/>
      <c r="B35" s="1464" t="s">
        <v>257</v>
      </c>
      <c r="C35" s="1465"/>
      <c r="D35" s="1466"/>
      <c r="E35" s="733" t="s">
        <v>21</v>
      </c>
      <c r="F35" s="734">
        <v>10.199999999999999</v>
      </c>
      <c r="G35" s="733"/>
      <c r="H35" s="733"/>
      <c r="I35" s="733"/>
      <c r="J35" s="735"/>
    </row>
    <row r="36" spans="1:10" ht="15.75" customHeight="1">
      <c r="A36" s="1482"/>
      <c r="B36" s="1464" t="s">
        <v>235</v>
      </c>
      <c r="C36" s="1465"/>
      <c r="D36" s="1466"/>
      <c r="E36" s="733" t="s">
        <v>21</v>
      </c>
      <c r="F36" s="734">
        <v>8.3000000000000007</v>
      </c>
      <c r="G36" s="733"/>
      <c r="H36" s="733"/>
      <c r="I36" s="733"/>
      <c r="J36" s="735"/>
    </row>
    <row r="37" spans="1:10" ht="15.75" customHeight="1">
      <c r="A37" s="1482"/>
      <c r="B37" s="1464" t="s">
        <v>237</v>
      </c>
      <c r="C37" s="1465"/>
      <c r="D37" s="1466"/>
      <c r="E37" s="733" t="s">
        <v>224</v>
      </c>
      <c r="F37" s="734">
        <v>6.4</v>
      </c>
      <c r="G37" s="733"/>
      <c r="H37" s="733"/>
      <c r="I37" s="733"/>
      <c r="J37" s="735"/>
    </row>
    <row r="38" spans="1:10" ht="15.75" customHeight="1">
      <c r="A38" s="1483"/>
      <c r="B38" s="1464" t="s">
        <v>243</v>
      </c>
      <c r="C38" s="1465"/>
      <c r="D38" s="1466"/>
      <c r="E38" s="733" t="s">
        <v>21</v>
      </c>
      <c r="F38" s="734">
        <v>16.899999999999999</v>
      </c>
      <c r="G38" s="733"/>
      <c r="H38" s="733"/>
      <c r="I38" s="733"/>
      <c r="J38" s="735"/>
    </row>
    <row r="39" spans="1:10">
      <c r="A39" s="1470" t="s">
        <v>258</v>
      </c>
      <c r="B39" s="1475" t="s">
        <v>204</v>
      </c>
      <c r="C39" s="1476"/>
      <c r="D39" s="1477"/>
      <c r="E39" s="730" t="s">
        <v>21</v>
      </c>
      <c r="F39" s="731">
        <v>37.700000000000003</v>
      </c>
      <c r="G39" s="730"/>
      <c r="H39" s="730"/>
      <c r="I39" s="730"/>
      <c r="J39" s="732"/>
    </row>
    <row r="40" spans="1:10">
      <c r="A40" s="1471"/>
      <c r="B40" s="1475" t="s">
        <v>206</v>
      </c>
      <c r="C40" s="1476"/>
      <c r="D40" s="1477"/>
      <c r="E40" s="730" t="s">
        <v>21</v>
      </c>
      <c r="F40" s="731">
        <v>27.5</v>
      </c>
      <c r="G40" s="730"/>
      <c r="H40" s="730"/>
      <c r="I40" s="730"/>
      <c r="J40" s="732"/>
    </row>
    <row r="41" spans="1:10">
      <c r="A41" s="1471"/>
      <c r="B41" s="1473" t="s">
        <v>207</v>
      </c>
      <c r="C41" s="1487"/>
      <c r="D41" s="1474"/>
      <c r="E41" s="736" t="s">
        <v>374</v>
      </c>
      <c r="F41" s="737">
        <v>0.6</v>
      </c>
      <c r="G41" s="736"/>
      <c r="H41" s="736"/>
      <c r="I41" s="736"/>
      <c r="J41" s="738"/>
    </row>
    <row r="42" spans="1:10">
      <c r="A42" s="1488" t="s">
        <v>283</v>
      </c>
      <c r="B42" s="1464" t="s">
        <v>208</v>
      </c>
      <c r="C42" s="1465"/>
      <c r="D42" s="1466"/>
      <c r="E42" s="733" t="s">
        <v>21</v>
      </c>
      <c r="F42" s="734">
        <v>110.1</v>
      </c>
      <c r="G42" s="733"/>
      <c r="H42" s="733" t="s">
        <v>209</v>
      </c>
      <c r="I42" s="733"/>
      <c r="J42" s="735"/>
    </row>
    <row r="43" spans="1:10">
      <c r="A43" s="1482"/>
      <c r="B43" s="1467" t="s">
        <v>211</v>
      </c>
      <c r="C43" s="1468"/>
      <c r="D43" s="1469"/>
      <c r="E43" s="739" t="s">
        <v>349</v>
      </c>
      <c r="F43" s="740">
        <v>2.2000000000000002</v>
      </c>
      <c r="G43" s="739" t="s">
        <v>209</v>
      </c>
      <c r="H43" s="739" t="s">
        <v>209</v>
      </c>
      <c r="I43" s="739"/>
      <c r="J43" s="741" t="s">
        <v>209</v>
      </c>
    </row>
    <row r="44" spans="1:10">
      <c r="A44" s="1482"/>
      <c r="B44" s="1467" t="s">
        <v>213</v>
      </c>
      <c r="C44" s="1468"/>
      <c r="D44" s="1469"/>
      <c r="E44" s="739" t="s">
        <v>374</v>
      </c>
      <c r="F44" s="740">
        <v>1.8</v>
      </c>
      <c r="G44" s="739"/>
      <c r="H44" s="739"/>
      <c r="I44" s="739"/>
      <c r="J44" s="741" t="s">
        <v>209</v>
      </c>
    </row>
    <row r="45" spans="1:10">
      <c r="A45" s="1482"/>
      <c r="B45" s="1467" t="s">
        <v>214</v>
      </c>
      <c r="C45" s="1468"/>
      <c r="D45" s="1469"/>
      <c r="E45" s="739" t="s">
        <v>374</v>
      </c>
      <c r="F45" s="740">
        <v>11</v>
      </c>
      <c r="G45" s="739" t="s">
        <v>209</v>
      </c>
      <c r="H45" s="739" t="s">
        <v>209</v>
      </c>
      <c r="I45" s="739" t="s">
        <v>209</v>
      </c>
      <c r="J45" s="741" t="s">
        <v>209</v>
      </c>
    </row>
    <row r="46" spans="1:10">
      <c r="A46" s="1482"/>
      <c r="B46" s="1467" t="s">
        <v>215</v>
      </c>
      <c r="C46" s="1468"/>
      <c r="D46" s="1469"/>
      <c r="E46" s="739" t="s">
        <v>374</v>
      </c>
      <c r="F46" s="740">
        <v>6</v>
      </c>
      <c r="G46" s="739" t="s">
        <v>209</v>
      </c>
      <c r="H46" s="739"/>
      <c r="I46" s="739"/>
      <c r="J46" s="741" t="s">
        <v>209</v>
      </c>
    </row>
    <row r="47" spans="1:10">
      <c r="A47" s="1482"/>
      <c r="B47" s="1467" t="s">
        <v>217</v>
      </c>
      <c r="C47" s="1468"/>
      <c r="D47" s="1469"/>
      <c r="E47" s="739" t="s">
        <v>374</v>
      </c>
      <c r="F47" s="740">
        <v>5</v>
      </c>
      <c r="G47" s="739" t="s">
        <v>209</v>
      </c>
      <c r="H47" s="739"/>
      <c r="I47" s="739"/>
      <c r="J47" s="741" t="s">
        <v>209</v>
      </c>
    </row>
    <row r="48" spans="1:10">
      <c r="A48" s="1482"/>
      <c r="B48" s="1467" t="s">
        <v>219</v>
      </c>
      <c r="C48" s="1468"/>
      <c r="D48" s="1469"/>
      <c r="E48" s="739" t="s">
        <v>374</v>
      </c>
      <c r="F48" s="740">
        <v>5.5</v>
      </c>
      <c r="G48" s="739"/>
      <c r="H48" s="739"/>
      <c r="I48" s="739"/>
      <c r="J48" s="741" t="s">
        <v>209</v>
      </c>
    </row>
    <row r="49" spans="1:10">
      <c r="A49" s="1482"/>
      <c r="B49" s="1467" t="s">
        <v>259</v>
      </c>
      <c r="C49" s="1468"/>
      <c r="D49" s="1469"/>
      <c r="E49" s="739" t="s">
        <v>374</v>
      </c>
      <c r="F49" s="740">
        <v>22</v>
      </c>
      <c r="G49" s="739" t="s">
        <v>209</v>
      </c>
      <c r="H49" s="739" t="s">
        <v>209</v>
      </c>
      <c r="I49" s="739"/>
      <c r="J49" s="741" t="s">
        <v>209</v>
      </c>
    </row>
    <row r="50" spans="1:10">
      <c r="A50" s="1482"/>
      <c r="B50" s="742" t="s">
        <v>396</v>
      </c>
      <c r="C50" s="743"/>
      <c r="D50" s="744"/>
      <c r="E50" s="739" t="s">
        <v>374</v>
      </c>
      <c r="F50" s="740">
        <v>3.5</v>
      </c>
      <c r="G50" s="739"/>
      <c r="H50" s="739"/>
      <c r="I50" s="739"/>
      <c r="J50" s="741" t="s">
        <v>209</v>
      </c>
    </row>
    <row r="51" spans="1:10" ht="15" thickBot="1">
      <c r="A51" s="1489"/>
      <c r="B51" s="1490" t="s">
        <v>222</v>
      </c>
      <c r="C51" s="1491"/>
      <c r="D51" s="1492"/>
      <c r="E51" s="745" t="s">
        <v>374</v>
      </c>
      <c r="F51" s="746">
        <v>13.4</v>
      </c>
      <c r="G51" s="745"/>
      <c r="H51" s="745"/>
      <c r="I51" s="745"/>
      <c r="J51" s="747" t="s">
        <v>209</v>
      </c>
    </row>
    <row r="52" spans="1:10">
      <c r="A52" s="1481" t="s">
        <v>283</v>
      </c>
      <c r="B52" s="1484" t="s">
        <v>223</v>
      </c>
      <c r="C52" s="1485"/>
      <c r="D52" s="1486"/>
      <c r="E52" s="748" t="s">
        <v>224</v>
      </c>
      <c r="F52" s="749">
        <v>5.2</v>
      </c>
      <c r="G52" s="748"/>
      <c r="H52" s="748"/>
      <c r="I52" s="748"/>
      <c r="J52" s="750"/>
    </row>
    <row r="53" spans="1:10">
      <c r="A53" s="1482"/>
      <c r="B53" s="1464" t="s">
        <v>226</v>
      </c>
      <c r="C53" s="1465"/>
      <c r="D53" s="1466"/>
      <c r="E53" s="733" t="s">
        <v>21</v>
      </c>
      <c r="F53" s="734">
        <v>6.1</v>
      </c>
      <c r="G53" s="733"/>
      <c r="H53" s="733"/>
      <c r="I53" s="733"/>
      <c r="J53" s="735"/>
    </row>
    <row r="54" spans="1:10">
      <c r="A54" s="1482"/>
      <c r="B54" s="1467" t="s">
        <v>228</v>
      </c>
      <c r="C54" s="1468"/>
      <c r="D54" s="1469"/>
      <c r="E54" s="739" t="s">
        <v>374</v>
      </c>
      <c r="F54" s="740">
        <v>1.5</v>
      </c>
      <c r="G54" s="739"/>
      <c r="H54" s="739"/>
      <c r="I54" s="739"/>
      <c r="J54" s="741"/>
    </row>
    <row r="55" spans="1:10">
      <c r="A55" s="1482"/>
      <c r="B55" s="1467" t="s">
        <v>230</v>
      </c>
      <c r="C55" s="1468"/>
      <c r="D55" s="1469"/>
      <c r="E55" s="739" t="s">
        <v>375</v>
      </c>
      <c r="F55" s="740">
        <v>6.3</v>
      </c>
      <c r="G55" s="739"/>
      <c r="H55" s="739"/>
      <c r="I55" s="739"/>
      <c r="J55" s="741" t="s">
        <v>209</v>
      </c>
    </row>
    <row r="56" spans="1:10">
      <c r="A56" s="1482"/>
      <c r="B56" s="1464" t="s">
        <v>231</v>
      </c>
      <c r="C56" s="1465"/>
      <c r="D56" s="1466"/>
      <c r="E56" s="733" t="s">
        <v>224</v>
      </c>
      <c r="F56" s="734">
        <v>4.5999999999999996</v>
      </c>
      <c r="G56" s="733"/>
      <c r="H56" s="733"/>
      <c r="I56" s="733"/>
      <c r="J56" s="735"/>
    </row>
    <row r="57" spans="1:10">
      <c r="A57" s="1483"/>
      <c r="B57" s="1467" t="s">
        <v>233</v>
      </c>
      <c r="C57" s="1468"/>
      <c r="D57" s="1469"/>
      <c r="E57" s="739" t="s">
        <v>376</v>
      </c>
      <c r="F57" s="740">
        <v>0.9</v>
      </c>
      <c r="G57" s="739"/>
      <c r="H57" s="739"/>
      <c r="I57" s="739"/>
      <c r="J57" s="741" t="s">
        <v>209</v>
      </c>
    </row>
    <row r="58" spans="1:10" ht="21">
      <c r="A58" s="1470" t="s">
        <v>284</v>
      </c>
      <c r="B58" s="1473" t="s">
        <v>289</v>
      </c>
      <c r="C58" s="1474"/>
      <c r="D58" s="751" t="s">
        <v>679</v>
      </c>
      <c r="E58" s="736" t="s">
        <v>21</v>
      </c>
      <c r="F58" s="731">
        <v>22.1</v>
      </c>
      <c r="G58" s="730" t="s">
        <v>209</v>
      </c>
      <c r="H58" s="730"/>
      <c r="I58" s="730"/>
      <c r="J58" s="738"/>
    </row>
    <row r="59" spans="1:10">
      <c r="A59" s="1471"/>
      <c r="B59" s="1475" t="s">
        <v>236</v>
      </c>
      <c r="C59" s="1476"/>
      <c r="D59" s="1477"/>
      <c r="E59" s="730" t="s">
        <v>21</v>
      </c>
      <c r="F59" s="731">
        <v>29</v>
      </c>
      <c r="G59" s="730"/>
      <c r="H59" s="730"/>
      <c r="I59" s="730"/>
      <c r="J59" s="732"/>
    </row>
    <row r="60" spans="1:10">
      <c r="A60" s="1471"/>
      <c r="B60" s="1475" t="s">
        <v>238</v>
      </c>
      <c r="C60" s="1476"/>
      <c r="D60" s="1477"/>
      <c r="E60" s="730" t="s">
        <v>21</v>
      </c>
      <c r="F60" s="731">
        <v>20.8</v>
      </c>
      <c r="G60" s="730"/>
      <c r="H60" s="730"/>
      <c r="I60" s="730"/>
      <c r="J60" s="732"/>
    </row>
    <row r="61" spans="1:10" ht="23.25" customHeight="1" thickBot="1">
      <c r="A61" s="1472"/>
      <c r="B61" s="1478" t="s">
        <v>698</v>
      </c>
      <c r="C61" s="1479"/>
      <c r="D61" s="1480"/>
      <c r="E61" s="752" t="s">
        <v>21</v>
      </c>
      <c r="F61" s="753">
        <v>25.3</v>
      </c>
      <c r="G61" s="752"/>
      <c r="H61" s="752"/>
      <c r="I61" s="752"/>
      <c r="J61" s="754"/>
    </row>
    <row r="62" spans="1:10">
      <c r="A62" s="755"/>
      <c r="B62" s="755"/>
      <c r="C62" s="755"/>
      <c r="D62" s="755"/>
      <c r="E62" s="755"/>
      <c r="F62" s="755"/>
      <c r="G62" s="755"/>
      <c r="H62" s="755"/>
      <c r="I62" s="755"/>
      <c r="J62" s="755"/>
    </row>
    <row r="63" spans="1:10" ht="15" thickBot="1">
      <c r="A63" s="755" t="s">
        <v>287</v>
      </c>
      <c r="B63" s="755"/>
      <c r="C63" s="755"/>
      <c r="D63" s="755"/>
      <c r="E63" s="755"/>
      <c r="F63" s="755"/>
      <c r="G63" s="755"/>
      <c r="H63" s="755"/>
      <c r="I63" s="755"/>
      <c r="J63" s="755"/>
    </row>
    <row r="64" spans="1:10" ht="15" thickBot="1">
      <c r="A64" s="756" t="s">
        <v>262</v>
      </c>
      <c r="B64" s="1451" t="s">
        <v>294</v>
      </c>
      <c r="C64" s="1451"/>
      <c r="D64" s="1451" t="s">
        <v>263</v>
      </c>
      <c r="E64" s="1451"/>
      <c r="F64" s="1451"/>
      <c r="G64" s="1451"/>
      <c r="H64" s="1451"/>
      <c r="I64" s="1451"/>
      <c r="J64" s="1452"/>
    </row>
    <row r="65" spans="1:10" ht="15" thickTop="1">
      <c r="A65" s="1441" t="s">
        <v>199</v>
      </c>
      <c r="B65" s="1453" t="s">
        <v>680</v>
      </c>
      <c r="C65" s="1453"/>
      <c r="D65" s="1455" t="s">
        <v>681</v>
      </c>
      <c r="E65" s="1455"/>
      <c r="F65" s="1455"/>
      <c r="G65" s="1455"/>
      <c r="H65" s="1455"/>
      <c r="I65" s="1455"/>
      <c r="J65" s="1456"/>
    </row>
    <row r="66" spans="1:10">
      <c r="A66" s="1446"/>
      <c r="B66" s="1454"/>
      <c r="C66" s="1454"/>
      <c r="D66" s="1455" t="s">
        <v>682</v>
      </c>
      <c r="E66" s="1455"/>
      <c r="F66" s="1455"/>
      <c r="G66" s="1455"/>
      <c r="H66" s="1455"/>
      <c r="I66" s="1455"/>
      <c r="J66" s="1456"/>
    </row>
    <row r="67" spans="1:10">
      <c r="A67" s="1446"/>
      <c r="B67" s="1454"/>
      <c r="C67" s="1454"/>
      <c r="D67" s="1455" t="s">
        <v>683</v>
      </c>
      <c r="E67" s="1455"/>
      <c r="F67" s="1455"/>
      <c r="G67" s="1455"/>
      <c r="H67" s="1455"/>
      <c r="I67" s="1455"/>
      <c r="J67" s="1456"/>
    </row>
    <row r="68" spans="1:10">
      <c r="A68" s="1446"/>
      <c r="B68" s="1454"/>
      <c r="C68" s="1454"/>
      <c r="D68" s="1455" t="s">
        <v>684</v>
      </c>
      <c r="E68" s="1455"/>
      <c r="F68" s="1455"/>
      <c r="G68" s="1455"/>
      <c r="H68" s="1455"/>
      <c r="I68" s="1455"/>
      <c r="J68" s="1456"/>
    </row>
    <row r="69" spans="1:10">
      <c r="A69" s="1446"/>
      <c r="B69" s="1454"/>
      <c r="C69" s="1454"/>
      <c r="D69" s="1455" t="s">
        <v>685</v>
      </c>
      <c r="E69" s="1455"/>
      <c r="F69" s="1455"/>
      <c r="G69" s="1455"/>
      <c r="H69" s="1455"/>
      <c r="I69" s="1455"/>
      <c r="J69" s="1456"/>
    </row>
    <row r="70" spans="1:10">
      <c r="A70" s="1446"/>
      <c r="B70" s="1454"/>
      <c r="C70" s="1454"/>
      <c r="D70" s="1457" t="s">
        <v>686</v>
      </c>
      <c r="E70" s="1457"/>
      <c r="F70" s="1457"/>
      <c r="G70" s="1457"/>
      <c r="H70" s="1457"/>
      <c r="I70" s="1457"/>
      <c r="J70" s="1458"/>
    </row>
    <row r="71" spans="1:10">
      <c r="A71" s="1446"/>
      <c r="B71" s="1454" t="s">
        <v>687</v>
      </c>
      <c r="C71" s="1454"/>
      <c r="D71" s="1459" t="s">
        <v>688</v>
      </c>
      <c r="E71" s="1459"/>
      <c r="F71" s="1459"/>
      <c r="G71" s="1459"/>
      <c r="H71" s="1459"/>
      <c r="I71" s="1459"/>
      <c r="J71" s="1460"/>
    </row>
    <row r="72" spans="1:10" ht="15" thickBot="1">
      <c r="A72" s="1436"/>
      <c r="B72" s="1461" t="s">
        <v>689</v>
      </c>
      <c r="C72" s="1461"/>
      <c r="D72" s="1462" t="s">
        <v>690</v>
      </c>
      <c r="E72" s="1462"/>
      <c r="F72" s="1462"/>
      <c r="G72" s="1462"/>
      <c r="H72" s="1462"/>
      <c r="I72" s="1462"/>
      <c r="J72" s="1463"/>
    </row>
    <row r="73" spans="1:10">
      <c r="A73" s="755" t="s">
        <v>447</v>
      </c>
      <c r="B73" s="755"/>
      <c r="C73" s="755"/>
      <c r="D73" s="755"/>
      <c r="E73" s="755"/>
      <c r="F73" s="755"/>
      <c r="G73" s="755"/>
      <c r="H73" s="755"/>
      <c r="I73" s="755"/>
      <c r="J73" s="755"/>
    </row>
    <row r="74" spans="1:10">
      <c r="A74" s="755"/>
      <c r="B74" s="755"/>
      <c r="C74" s="755"/>
      <c r="D74" s="755"/>
      <c r="E74" s="755"/>
      <c r="F74" s="755"/>
      <c r="G74" s="755"/>
      <c r="H74" s="755"/>
      <c r="I74" s="755"/>
      <c r="J74" s="755"/>
    </row>
    <row r="75" spans="1:10" ht="15" thickBot="1">
      <c r="A75" s="755" t="s">
        <v>286</v>
      </c>
      <c r="B75" s="755"/>
      <c r="C75" s="755"/>
      <c r="D75" s="755"/>
      <c r="E75" s="755"/>
      <c r="F75" s="755"/>
      <c r="G75" s="755"/>
      <c r="H75" s="755"/>
      <c r="I75" s="755"/>
      <c r="J75" s="755"/>
    </row>
    <row r="76" spans="1:10" ht="15" thickBot="1">
      <c r="A76" s="1431" t="s">
        <v>295</v>
      </c>
      <c r="B76" s="1432"/>
      <c r="C76" s="1432"/>
      <c r="D76" s="1433" t="s">
        <v>296</v>
      </c>
      <c r="E76" s="1434"/>
      <c r="F76" s="1434"/>
      <c r="G76" s="1434"/>
      <c r="H76" s="1434"/>
      <c r="I76" s="1434"/>
      <c r="J76" s="1435"/>
    </row>
    <row r="77" spans="1:10" ht="32.25" thickTop="1">
      <c r="A77" s="1441" t="s">
        <v>298</v>
      </c>
      <c r="B77" s="1442"/>
      <c r="C77" s="757" t="s">
        <v>691</v>
      </c>
      <c r="D77" s="1443" t="s">
        <v>692</v>
      </c>
      <c r="E77" s="1444"/>
      <c r="F77" s="1444"/>
      <c r="G77" s="1444"/>
      <c r="H77" s="1444"/>
      <c r="I77" s="1444"/>
      <c r="J77" s="1445"/>
    </row>
    <row r="78" spans="1:10" ht="21.75" customHeight="1">
      <c r="A78" s="1446" t="s">
        <v>299</v>
      </c>
      <c r="B78" s="1447"/>
      <c r="C78" s="1447"/>
      <c r="D78" s="1448" t="s">
        <v>693</v>
      </c>
      <c r="E78" s="1449"/>
      <c r="F78" s="1449"/>
      <c r="G78" s="1449"/>
      <c r="H78" s="1449"/>
      <c r="I78" s="1449"/>
      <c r="J78" s="1450"/>
    </row>
    <row r="79" spans="1:10" ht="21.75" customHeight="1">
      <c r="A79" s="1446" t="s">
        <v>291</v>
      </c>
      <c r="B79" s="1447"/>
      <c r="C79" s="1447"/>
      <c r="D79" s="1448" t="s">
        <v>694</v>
      </c>
      <c r="E79" s="1449"/>
      <c r="F79" s="1449"/>
      <c r="G79" s="1449"/>
      <c r="H79" s="1449"/>
      <c r="I79" s="1449"/>
      <c r="J79" s="1450"/>
    </row>
    <row r="80" spans="1:10" ht="66.75" customHeight="1" thickBot="1">
      <c r="A80" s="1436" t="s">
        <v>297</v>
      </c>
      <c r="B80" s="1437"/>
      <c r="C80" s="1437"/>
      <c r="D80" s="1438" t="s">
        <v>695</v>
      </c>
      <c r="E80" s="1439"/>
      <c r="F80" s="1439"/>
      <c r="G80" s="1439"/>
      <c r="H80" s="1439"/>
      <c r="I80" s="1439"/>
      <c r="J80" s="1440"/>
    </row>
  </sheetData>
  <mergeCells count="94">
    <mergeCell ref="G4:I4"/>
    <mergeCell ref="A5:A6"/>
    <mergeCell ref="B5:D6"/>
    <mergeCell ref="G5:I5"/>
    <mergeCell ref="E13:E14"/>
    <mergeCell ref="C14:D14"/>
    <mergeCell ref="A7:A14"/>
    <mergeCell ref="B7:D7"/>
    <mergeCell ref="B8:D8"/>
    <mergeCell ref="B9:D9"/>
    <mergeCell ref="B10:D10"/>
    <mergeCell ref="B11:D11"/>
    <mergeCell ref="B20:D20"/>
    <mergeCell ref="B13:B14"/>
    <mergeCell ref="C13:D13"/>
    <mergeCell ref="A4:D4"/>
    <mergeCell ref="F4:F5"/>
    <mergeCell ref="B12:D12"/>
    <mergeCell ref="A15:A20"/>
    <mergeCell ref="B15:D15"/>
    <mergeCell ref="B16:D16"/>
    <mergeCell ref="B17:D17"/>
    <mergeCell ref="B18:D18"/>
    <mergeCell ref="B19:D19"/>
    <mergeCell ref="A21:A28"/>
    <mergeCell ref="B21:D21"/>
    <mergeCell ref="B22:D22"/>
    <mergeCell ref="B23:D23"/>
    <mergeCell ref="B24:D24"/>
    <mergeCell ref="B25:D25"/>
    <mergeCell ref="B26:D26"/>
    <mergeCell ref="B27:D27"/>
    <mergeCell ref="B28:D28"/>
    <mergeCell ref="A42:A51"/>
    <mergeCell ref="B42:D42"/>
    <mergeCell ref="B43:D43"/>
    <mergeCell ref="B44:D44"/>
    <mergeCell ref="B45:D45"/>
    <mergeCell ref="B46:D46"/>
    <mergeCell ref="B47:D47"/>
    <mergeCell ref="B48:D48"/>
    <mergeCell ref="B49:D49"/>
    <mergeCell ref="B51:D51"/>
    <mergeCell ref="B38:D38"/>
    <mergeCell ref="A39:A41"/>
    <mergeCell ref="B39:D39"/>
    <mergeCell ref="B40:D40"/>
    <mergeCell ref="B41:D41"/>
    <mergeCell ref="A29:A3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6:D56"/>
    <mergeCell ref="B57:D57"/>
    <mergeCell ref="A58:A61"/>
    <mergeCell ref="B58:C58"/>
    <mergeCell ref="B59:D59"/>
    <mergeCell ref="B60:D60"/>
    <mergeCell ref="B61:D61"/>
    <mergeCell ref="A52:A57"/>
    <mergeCell ref="B52:D52"/>
    <mergeCell ref="B53:D53"/>
    <mergeCell ref="B54:D54"/>
    <mergeCell ref="B55:D55"/>
    <mergeCell ref="B64:C64"/>
    <mergeCell ref="D64:J64"/>
    <mergeCell ref="A65:A72"/>
    <mergeCell ref="B65:C70"/>
    <mergeCell ref="D65:J65"/>
    <mergeCell ref="D66:J66"/>
    <mergeCell ref="D67:J67"/>
    <mergeCell ref="D68:J68"/>
    <mergeCell ref="D69:J69"/>
    <mergeCell ref="D70:J70"/>
    <mergeCell ref="B71:C71"/>
    <mergeCell ref="D71:J71"/>
    <mergeCell ref="B72:C72"/>
    <mergeCell ref="D72:J72"/>
    <mergeCell ref="A76:C76"/>
    <mergeCell ref="D76:J76"/>
    <mergeCell ref="A80:C80"/>
    <mergeCell ref="D80:J80"/>
    <mergeCell ref="A77:B77"/>
    <mergeCell ref="D77:J77"/>
    <mergeCell ref="A78:C78"/>
    <mergeCell ref="D78:J78"/>
    <mergeCell ref="A79:C79"/>
    <mergeCell ref="D79:J79"/>
  </mergeCells>
  <phoneticPr fontId="3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15</vt:i4>
      </vt:variant>
    </vt:vector>
  </HeadingPairs>
  <TitlesOfParts>
    <vt:vector size="35" baseType="lpstr">
      <vt:lpstr>표지</vt:lpstr>
      <vt:lpstr>설계예산서</vt:lpstr>
      <vt:lpstr>산출근거</vt:lpstr>
      <vt:lpstr>건설사업관리기술자 배치</vt:lpstr>
      <vt:lpstr>토목 및 전기</vt:lpstr>
      <vt:lpstr>배치계획표</vt:lpstr>
      <vt:lpstr>산정근거(입력변수)</vt:lpstr>
      <vt:lpstr>건설사업관리기술인수 산정</vt:lpstr>
      <vt:lpstr>손해공제요율표</vt:lpstr>
      <vt:lpstr>한국석유공사 유류가격(고성군)</vt:lpstr>
      <vt:lpstr>2026년 임금</vt:lpstr>
      <vt:lpstr>2023년 임금공표(전기)</vt:lpstr>
      <vt:lpstr>2026년 상반기 적용노임</vt:lpstr>
      <vt:lpstr>제본비</vt:lpstr>
      <vt:lpstr>전기감리원산출근거</vt:lpstr>
      <vt:lpstr>손해공제율</vt:lpstr>
      <vt:lpstr>손해공제율(전체)</vt:lpstr>
      <vt:lpstr>건설사업관리기술자수 산정기준</vt:lpstr>
      <vt:lpstr>차량가격</vt:lpstr>
      <vt:lpstr>건설사업관리기술인 산정기준</vt:lpstr>
      <vt:lpstr>'2023년 임금공표(전기)'!Print_Area</vt:lpstr>
      <vt:lpstr>'2026년 상반기 적용노임'!Print_Area</vt:lpstr>
      <vt:lpstr>'2026년 임금'!Print_Area</vt:lpstr>
      <vt:lpstr>'건설사업관리기술인수 산정'!Print_Area</vt:lpstr>
      <vt:lpstr>'건설사업관리기술자 배치'!Print_Area</vt:lpstr>
      <vt:lpstr>'건설사업관리기술자수 산정기준'!Print_Area</vt:lpstr>
      <vt:lpstr>'산정근거(입력변수)'!Print_Area</vt:lpstr>
      <vt:lpstr>산출근거!Print_Area</vt:lpstr>
      <vt:lpstr>설계예산서!Print_Area</vt:lpstr>
      <vt:lpstr>손해공제율!Print_Area</vt:lpstr>
      <vt:lpstr>전기감리원산출근거!Print_Area</vt:lpstr>
      <vt:lpstr>제본비!Print_Area</vt:lpstr>
      <vt:lpstr>차량가격!Print_Area</vt:lpstr>
      <vt:lpstr>표지!Print_Area</vt:lpstr>
      <vt:lpstr>'한국석유공사 유류가격(고성군)'!Print_Area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윤남우</dc:creator>
  <cp:lastModifiedBy>MOF</cp:lastModifiedBy>
  <cp:lastPrinted>2026-10-12T01:41:35Z</cp:lastPrinted>
  <dcterms:created xsi:type="dcterms:W3CDTF">2007-07-30T06:09:07Z</dcterms:created>
  <dcterms:modified xsi:type="dcterms:W3CDTF">2026-10-13T01:06:45Z</dcterms:modified>
</cp:coreProperties>
</file>