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PDF화일\장애인구강진료센터개보수공사\내역서\"/>
    </mc:Choice>
  </mc:AlternateContent>
  <xr:revisionPtr revIDLastSave="0" documentId="13_ncr:1_{DA3FED2C-05EB-43E6-BB77-C06823DD2AED}" xr6:coauthVersionLast="47" xr6:coauthVersionMax="47" xr10:uidLastSave="{00000000-0000-0000-0000-000000000000}"/>
  <bookViews>
    <workbookView xWindow="-120" yWindow="-120" windowWidth="29040" windowHeight="15720" xr2:uid="{423CCDF6-BF93-4E31-AC83-95CDF0AF6203}"/>
  </bookViews>
  <sheets>
    <sheet name="원가계산서" sheetId="10" r:id="rId1"/>
    <sheet name="공종별집계표" sheetId="9" r:id="rId2"/>
    <sheet name="공종별내역서" sheetId="8" r:id="rId3"/>
  </sheets>
  <definedNames>
    <definedName name="_xlnm.Print_Area" localSheetId="2">공종별내역서!$A$1:$M$341</definedName>
    <definedName name="_xlnm.Print_Area" localSheetId="1">공종별집계표!$A$1:$M$29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1" i="10" l="1"/>
  <c r="E29" i="10"/>
  <c r="E28" i="10"/>
  <c r="E25" i="10"/>
  <c r="E24" i="10"/>
  <c r="E23" i="10"/>
  <c r="E22" i="10"/>
  <c r="E21" i="10"/>
  <c r="E20" i="10"/>
  <c r="E19" i="10"/>
  <c r="E18" i="10"/>
  <c r="E14" i="10"/>
  <c r="E13" i="10"/>
  <c r="E9" i="10"/>
  <c r="K321" i="8"/>
  <c r="H318" i="8"/>
  <c r="F318" i="8"/>
  <c r="H317" i="8"/>
  <c r="H311" i="8"/>
  <c r="F311" i="8"/>
  <c r="H306" i="8"/>
  <c r="F306" i="8"/>
  <c r="H302" i="8"/>
  <c r="F302" i="8"/>
  <c r="H301" i="8"/>
  <c r="K300" i="8"/>
  <c r="K298" i="8"/>
  <c r="H294" i="8"/>
  <c r="F294" i="8"/>
  <c r="H290" i="8"/>
  <c r="F290" i="8"/>
  <c r="K286" i="8"/>
  <c r="H282" i="8"/>
  <c r="F282" i="8"/>
  <c r="H278" i="8"/>
  <c r="F278" i="8"/>
  <c r="H274" i="8"/>
  <c r="F274" i="8"/>
  <c r="H270" i="8"/>
  <c r="F270" i="8"/>
  <c r="H266" i="8"/>
  <c r="F266" i="8"/>
  <c r="F214" i="8"/>
  <c r="H187" i="8"/>
  <c r="F187" i="8"/>
  <c r="F174" i="8"/>
  <c r="F168" i="8"/>
  <c r="F164" i="8"/>
  <c r="L164" i="8" s="1"/>
  <c r="J163" i="8"/>
  <c r="K141" i="8"/>
  <c r="J140" i="8"/>
  <c r="F137" i="8"/>
  <c r="F118" i="8"/>
  <c r="J117" i="8"/>
  <c r="K114" i="8"/>
  <c r="J113" i="8"/>
  <c r="F110" i="8"/>
  <c r="K109" i="8"/>
  <c r="K94" i="8"/>
  <c r="J93" i="8"/>
  <c r="F90" i="8"/>
  <c r="L90" i="8" s="1"/>
  <c r="F86" i="8"/>
  <c r="J85" i="8"/>
  <c r="F61" i="8"/>
  <c r="J60" i="8"/>
  <c r="F57" i="8"/>
  <c r="L57" i="8" s="1"/>
  <c r="J32" i="8"/>
  <c r="K13" i="8"/>
  <c r="K12" i="8"/>
  <c r="F9" i="8"/>
  <c r="F5" i="8"/>
  <c r="J310" i="8"/>
  <c r="F321" i="8"/>
  <c r="H321" i="8"/>
  <c r="L321" i="8" s="1"/>
  <c r="J321" i="8"/>
  <c r="F320" i="8"/>
  <c r="H320" i="8"/>
  <c r="J320" i="8"/>
  <c r="K320" i="8"/>
  <c r="F319" i="8"/>
  <c r="H319" i="8"/>
  <c r="J319" i="8"/>
  <c r="K319" i="8"/>
  <c r="J318" i="8"/>
  <c r="F317" i="8"/>
  <c r="J317" i="8"/>
  <c r="K317" i="8"/>
  <c r="F313" i="8"/>
  <c r="H313" i="8"/>
  <c r="J313" i="8"/>
  <c r="K313" i="8"/>
  <c r="F312" i="8"/>
  <c r="H312" i="8"/>
  <c r="J312" i="8"/>
  <c r="K312" i="8"/>
  <c r="J311" i="8"/>
  <c r="K311" i="8"/>
  <c r="F309" i="8"/>
  <c r="H309" i="8"/>
  <c r="L309" i="8" s="1"/>
  <c r="J309" i="8"/>
  <c r="K309" i="8"/>
  <c r="F308" i="8"/>
  <c r="H308" i="8"/>
  <c r="J308" i="8"/>
  <c r="K308" i="8"/>
  <c r="F307" i="8"/>
  <c r="H307" i="8"/>
  <c r="J307" i="8"/>
  <c r="K307" i="8"/>
  <c r="J306" i="8"/>
  <c r="F305" i="8"/>
  <c r="H305" i="8"/>
  <c r="J305" i="8"/>
  <c r="K305" i="8"/>
  <c r="F304" i="8"/>
  <c r="H304" i="8"/>
  <c r="L304" i="8" s="1"/>
  <c r="J304" i="8"/>
  <c r="K304" i="8"/>
  <c r="F303" i="8"/>
  <c r="L303" i="8" s="1"/>
  <c r="H303" i="8"/>
  <c r="J303" i="8"/>
  <c r="K303" i="8"/>
  <c r="J302" i="8"/>
  <c r="K302" i="8"/>
  <c r="F301" i="8"/>
  <c r="J301" i="8"/>
  <c r="K301" i="8"/>
  <c r="F300" i="8"/>
  <c r="J300" i="8"/>
  <c r="F299" i="8"/>
  <c r="H299" i="8"/>
  <c r="J299" i="8"/>
  <c r="K299" i="8"/>
  <c r="H298" i="8"/>
  <c r="J298" i="8"/>
  <c r="F297" i="8"/>
  <c r="H297" i="8"/>
  <c r="J297" i="8"/>
  <c r="K297" i="8"/>
  <c r="F296" i="8"/>
  <c r="H296" i="8"/>
  <c r="J296" i="8"/>
  <c r="K296" i="8"/>
  <c r="F295" i="8"/>
  <c r="H295" i="8"/>
  <c r="J295" i="8"/>
  <c r="K295" i="8"/>
  <c r="J294" i="8"/>
  <c r="F293" i="8"/>
  <c r="H293" i="8"/>
  <c r="J293" i="8"/>
  <c r="K293" i="8"/>
  <c r="F292" i="8"/>
  <c r="H292" i="8"/>
  <c r="J292" i="8"/>
  <c r="K292" i="8"/>
  <c r="F291" i="8"/>
  <c r="L291" i="8" s="1"/>
  <c r="H291" i="8"/>
  <c r="J291" i="8"/>
  <c r="K291" i="8"/>
  <c r="J290" i="8"/>
  <c r="F289" i="8"/>
  <c r="H289" i="8"/>
  <c r="J289" i="8"/>
  <c r="K289" i="8"/>
  <c r="F288" i="8"/>
  <c r="H288" i="8"/>
  <c r="J288" i="8"/>
  <c r="K288" i="8"/>
  <c r="F287" i="8"/>
  <c r="H287" i="8"/>
  <c r="J287" i="8"/>
  <c r="K287" i="8"/>
  <c r="F286" i="8"/>
  <c r="H286" i="8"/>
  <c r="J286" i="8"/>
  <c r="F285" i="8"/>
  <c r="H285" i="8"/>
  <c r="J285" i="8"/>
  <c r="K285" i="8"/>
  <c r="L285" i="8"/>
  <c r="F284" i="8"/>
  <c r="H284" i="8"/>
  <c r="J284" i="8"/>
  <c r="K284" i="8"/>
  <c r="F283" i="8"/>
  <c r="L283" i="8" s="1"/>
  <c r="H283" i="8"/>
  <c r="J283" i="8"/>
  <c r="K283" i="8"/>
  <c r="J282" i="8"/>
  <c r="F281" i="8"/>
  <c r="H281" i="8"/>
  <c r="J281" i="8"/>
  <c r="K281" i="8"/>
  <c r="F280" i="8"/>
  <c r="H280" i="8"/>
  <c r="J280" i="8"/>
  <c r="K280" i="8"/>
  <c r="F279" i="8"/>
  <c r="H279" i="8"/>
  <c r="J279" i="8"/>
  <c r="K279" i="8"/>
  <c r="J278" i="8"/>
  <c r="K278" i="8"/>
  <c r="F277" i="8"/>
  <c r="H277" i="8"/>
  <c r="J277" i="8"/>
  <c r="K277" i="8"/>
  <c r="F276" i="8"/>
  <c r="H276" i="8"/>
  <c r="J276" i="8"/>
  <c r="K276" i="8"/>
  <c r="F275" i="8"/>
  <c r="H275" i="8"/>
  <c r="J275" i="8"/>
  <c r="K275" i="8"/>
  <c r="J274" i="8"/>
  <c r="F273" i="8"/>
  <c r="H273" i="8"/>
  <c r="J273" i="8"/>
  <c r="K273" i="8"/>
  <c r="F272" i="8"/>
  <c r="L272" i="8" s="1"/>
  <c r="H272" i="8"/>
  <c r="J272" i="8"/>
  <c r="K272" i="8"/>
  <c r="F271" i="8"/>
  <c r="H271" i="8"/>
  <c r="J271" i="8"/>
  <c r="K271" i="8"/>
  <c r="J270" i="8"/>
  <c r="K270" i="8"/>
  <c r="F269" i="8"/>
  <c r="H269" i="8"/>
  <c r="J269" i="8"/>
  <c r="K269" i="8"/>
  <c r="F268" i="8"/>
  <c r="H268" i="8"/>
  <c r="J268" i="8"/>
  <c r="K268" i="8"/>
  <c r="F267" i="8"/>
  <c r="H267" i="8"/>
  <c r="J267" i="8"/>
  <c r="K267" i="8"/>
  <c r="L267" i="8"/>
  <c r="J266" i="8"/>
  <c r="F265" i="8"/>
  <c r="H265" i="8"/>
  <c r="J265" i="8"/>
  <c r="K265" i="8"/>
  <c r="J263" i="8"/>
  <c r="I16" i="9" s="1"/>
  <c r="J16" i="9" s="1"/>
  <c r="H263" i="8"/>
  <c r="G16" i="9" s="1"/>
  <c r="H16" i="9" s="1"/>
  <c r="F240" i="8"/>
  <c r="H240" i="8"/>
  <c r="J240" i="8"/>
  <c r="K240" i="8"/>
  <c r="F239" i="8"/>
  <c r="H239" i="8"/>
  <c r="J239" i="8"/>
  <c r="K239" i="8"/>
  <c r="L239" i="8"/>
  <c r="H214" i="8"/>
  <c r="J214" i="8"/>
  <c r="K214" i="8"/>
  <c r="F190" i="8"/>
  <c r="H190" i="8"/>
  <c r="J190" i="8"/>
  <c r="J211" i="8" s="1"/>
  <c r="I14" i="9" s="1"/>
  <c r="J14" i="9" s="1"/>
  <c r="K190" i="8"/>
  <c r="F189" i="8"/>
  <c r="H189" i="8"/>
  <c r="J189" i="8"/>
  <c r="K189" i="8"/>
  <c r="F188" i="8"/>
  <c r="H188" i="8"/>
  <c r="J188" i="8"/>
  <c r="K188" i="8"/>
  <c r="J187" i="8"/>
  <c r="H174" i="8"/>
  <c r="J174" i="8"/>
  <c r="K174" i="8"/>
  <c r="F173" i="8"/>
  <c r="H173" i="8"/>
  <c r="F172" i="8"/>
  <c r="H172" i="8"/>
  <c r="J172" i="8"/>
  <c r="K172" i="8"/>
  <c r="H168" i="8"/>
  <c r="J168" i="8"/>
  <c r="F167" i="8"/>
  <c r="H167" i="8"/>
  <c r="J167" i="8"/>
  <c r="K167" i="8"/>
  <c r="F166" i="8"/>
  <c r="H166" i="8"/>
  <c r="J166" i="8"/>
  <c r="K166" i="8"/>
  <c r="F165" i="8"/>
  <c r="H165" i="8"/>
  <c r="J165" i="8"/>
  <c r="K165" i="8"/>
  <c r="H164" i="8"/>
  <c r="J164" i="8"/>
  <c r="K164" i="8"/>
  <c r="F163" i="8"/>
  <c r="H163" i="8"/>
  <c r="F162" i="8"/>
  <c r="H162" i="8"/>
  <c r="J162" i="8"/>
  <c r="K162" i="8"/>
  <c r="F161" i="8"/>
  <c r="H161" i="8"/>
  <c r="J161" i="8"/>
  <c r="K161" i="8"/>
  <c r="F141" i="8"/>
  <c r="H141" i="8"/>
  <c r="J141" i="8"/>
  <c r="F140" i="8"/>
  <c r="H140" i="8"/>
  <c r="F139" i="8"/>
  <c r="H139" i="8"/>
  <c r="J139" i="8"/>
  <c r="K139" i="8"/>
  <c r="F138" i="8"/>
  <c r="H138" i="8"/>
  <c r="J138" i="8"/>
  <c r="K138" i="8"/>
  <c r="H137" i="8"/>
  <c r="J137" i="8"/>
  <c r="F136" i="8"/>
  <c r="H136" i="8"/>
  <c r="J136" i="8"/>
  <c r="K136" i="8"/>
  <c r="F135" i="8"/>
  <c r="H135" i="8"/>
  <c r="J135" i="8"/>
  <c r="K135" i="8"/>
  <c r="F119" i="8"/>
  <c r="H119" i="8"/>
  <c r="J119" i="8"/>
  <c r="K119" i="8"/>
  <c r="H118" i="8"/>
  <c r="J118" i="8"/>
  <c r="K118" i="8"/>
  <c r="F117" i="8"/>
  <c r="H117" i="8"/>
  <c r="F116" i="8"/>
  <c r="H116" i="8"/>
  <c r="J116" i="8"/>
  <c r="K116" i="8"/>
  <c r="F115" i="8"/>
  <c r="H115" i="8"/>
  <c r="J115" i="8"/>
  <c r="K115" i="8"/>
  <c r="F114" i="8"/>
  <c r="H114" i="8"/>
  <c r="J114" i="8"/>
  <c r="F113" i="8"/>
  <c r="H113" i="8"/>
  <c r="F112" i="8"/>
  <c r="H112" i="8"/>
  <c r="J112" i="8"/>
  <c r="K112" i="8"/>
  <c r="F111" i="8"/>
  <c r="H111" i="8"/>
  <c r="J111" i="8"/>
  <c r="K111" i="8"/>
  <c r="L111" i="8"/>
  <c r="H110" i="8"/>
  <c r="J110" i="8"/>
  <c r="K110" i="8"/>
  <c r="F109" i="8"/>
  <c r="H109" i="8"/>
  <c r="J109" i="8"/>
  <c r="F96" i="8"/>
  <c r="H96" i="8"/>
  <c r="J96" i="8"/>
  <c r="K96" i="8"/>
  <c r="F95" i="8"/>
  <c r="H95" i="8"/>
  <c r="J95" i="8"/>
  <c r="K95" i="8"/>
  <c r="F94" i="8"/>
  <c r="H94" i="8"/>
  <c r="J94" i="8"/>
  <c r="F93" i="8"/>
  <c r="H93" i="8"/>
  <c r="K93" i="8"/>
  <c r="F92" i="8"/>
  <c r="H92" i="8"/>
  <c r="J92" i="8"/>
  <c r="K92" i="8"/>
  <c r="F91" i="8"/>
  <c r="L91" i="8" s="1"/>
  <c r="H91" i="8"/>
  <c r="J91" i="8"/>
  <c r="K91" i="8"/>
  <c r="H90" i="8"/>
  <c r="J90" i="8"/>
  <c r="F89" i="8"/>
  <c r="H89" i="8"/>
  <c r="J89" i="8"/>
  <c r="K89" i="8"/>
  <c r="F88" i="8"/>
  <c r="H88" i="8"/>
  <c r="J88" i="8"/>
  <c r="K88" i="8"/>
  <c r="F87" i="8"/>
  <c r="H87" i="8"/>
  <c r="J87" i="8"/>
  <c r="K87" i="8"/>
  <c r="H86" i="8"/>
  <c r="J86" i="8"/>
  <c r="K86" i="8"/>
  <c r="F85" i="8"/>
  <c r="H85" i="8"/>
  <c r="F84" i="8"/>
  <c r="H84" i="8"/>
  <c r="J84" i="8"/>
  <c r="K84" i="8"/>
  <c r="F83" i="8"/>
  <c r="H83" i="8"/>
  <c r="J83" i="8"/>
  <c r="K83" i="8"/>
  <c r="H61" i="8"/>
  <c r="J61" i="8"/>
  <c r="F60" i="8"/>
  <c r="H60" i="8"/>
  <c r="K60" i="8"/>
  <c r="F59" i="8"/>
  <c r="H59" i="8"/>
  <c r="J59" i="8"/>
  <c r="K59" i="8"/>
  <c r="F58" i="8"/>
  <c r="H58" i="8"/>
  <c r="J58" i="8"/>
  <c r="J81" i="8" s="1"/>
  <c r="I9" i="9" s="1"/>
  <c r="J9" i="9" s="1"/>
  <c r="K58" i="8"/>
  <c r="H57" i="8"/>
  <c r="J57" i="8"/>
  <c r="K57" i="8"/>
  <c r="F32" i="8"/>
  <c r="H32" i="8"/>
  <c r="F31" i="8"/>
  <c r="H31" i="8"/>
  <c r="J31" i="8"/>
  <c r="J55" i="8" s="1"/>
  <c r="I8" i="9" s="1"/>
  <c r="J8" i="9" s="1"/>
  <c r="K31" i="8"/>
  <c r="F14" i="8"/>
  <c r="H14" i="8"/>
  <c r="J14" i="8"/>
  <c r="K14" i="8"/>
  <c r="F13" i="8"/>
  <c r="H13" i="8"/>
  <c r="J13" i="8"/>
  <c r="F12" i="8"/>
  <c r="H12" i="8"/>
  <c r="J12" i="8"/>
  <c r="F11" i="8"/>
  <c r="H11" i="8"/>
  <c r="J11" i="8"/>
  <c r="K11" i="8"/>
  <c r="F10" i="8"/>
  <c r="H10" i="8"/>
  <c r="J10" i="8"/>
  <c r="K10" i="8"/>
  <c r="H9" i="8"/>
  <c r="J9" i="8"/>
  <c r="F8" i="8"/>
  <c r="H8" i="8"/>
  <c r="J8" i="8"/>
  <c r="K8" i="8"/>
  <c r="F7" i="8"/>
  <c r="H7" i="8"/>
  <c r="J7" i="8"/>
  <c r="K7" i="8"/>
  <c r="F6" i="8"/>
  <c r="H6" i="8"/>
  <c r="H29" i="8" s="1"/>
  <c r="G7" i="9" s="1"/>
  <c r="H7" i="9" s="1"/>
  <c r="J6" i="8"/>
  <c r="K6" i="8"/>
  <c r="H5" i="8"/>
  <c r="J5" i="8"/>
  <c r="K5" i="8"/>
  <c r="L317" i="8" l="1"/>
  <c r="L320" i="8"/>
  <c r="L319" i="8"/>
  <c r="L295" i="8"/>
  <c r="L277" i="8"/>
  <c r="L279" i="8"/>
  <c r="L190" i="8"/>
  <c r="H211" i="8"/>
  <c r="G14" i="9" s="1"/>
  <c r="H14" i="9" s="1"/>
  <c r="L162" i="8"/>
  <c r="H159" i="8"/>
  <c r="G12" i="9" s="1"/>
  <c r="H12" i="9" s="1"/>
  <c r="L114" i="8"/>
  <c r="L84" i="8"/>
  <c r="L61" i="8"/>
  <c r="L32" i="8"/>
  <c r="L278" i="8"/>
  <c r="L311" i="8"/>
  <c r="K290" i="8"/>
  <c r="L292" i="8"/>
  <c r="F298" i="8"/>
  <c r="L273" i="8"/>
  <c r="L281" i="8"/>
  <c r="L284" i="8"/>
  <c r="F211" i="8"/>
  <c r="E14" i="9" s="1"/>
  <c r="F14" i="9" s="1"/>
  <c r="L14" i="9" s="1"/>
  <c r="K113" i="8"/>
  <c r="K282" i="8"/>
  <c r="L136" i="8"/>
  <c r="L167" i="8"/>
  <c r="K137" i="8"/>
  <c r="K140" i="8"/>
  <c r="K318" i="8"/>
  <c r="L59" i="8"/>
  <c r="L94" i="8"/>
  <c r="K9" i="8"/>
  <c r="K90" i="8"/>
  <c r="K168" i="8"/>
  <c r="K274" i="8"/>
  <c r="L168" i="8"/>
  <c r="K187" i="8"/>
  <c r="K294" i="8"/>
  <c r="K306" i="8"/>
  <c r="K61" i="8"/>
  <c r="L87" i="8"/>
  <c r="L96" i="8"/>
  <c r="L140" i="8"/>
  <c r="K266" i="8"/>
  <c r="L266" i="8"/>
  <c r="K85" i="8"/>
  <c r="K117" i="8"/>
  <c r="K163" i="8"/>
  <c r="K32" i="8"/>
  <c r="L93" i="8"/>
  <c r="L7" i="8"/>
  <c r="L13" i="8"/>
  <c r="L289" i="8"/>
  <c r="H310" i="8"/>
  <c r="J170" i="8"/>
  <c r="H170" i="8"/>
  <c r="J173" i="8"/>
  <c r="K173" i="8"/>
  <c r="H341" i="8"/>
  <c r="G18" i="9" s="1"/>
  <c r="H18" i="9" s="1"/>
  <c r="J341" i="8"/>
  <c r="I18" i="9" s="1"/>
  <c r="J18" i="9" s="1"/>
  <c r="L318" i="8"/>
  <c r="F341" i="8"/>
  <c r="E18" i="9" s="1"/>
  <c r="F18" i="9" s="1"/>
  <c r="L341" i="8"/>
  <c r="L313" i="8"/>
  <c r="L312" i="8"/>
  <c r="L308" i="8"/>
  <c r="L307" i="8"/>
  <c r="L306" i="8"/>
  <c r="L305" i="8"/>
  <c r="L302" i="8"/>
  <c r="L301" i="8"/>
  <c r="H300" i="8"/>
  <c r="L300" i="8" s="1"/>
  <c r="L299" i="8"/>
  <c r="L298" i="8"/>
  <c r="L297" i="8"/>
  <c r="L296" i="8"/>
  <c r="L294" i="8"/>
  <c r="L293" i="8"/>
  <c r="L290" i="8"/>
  <c r="L288" i="8"/>
  <c r="L287" i="8"/>
  <c r="L286" i="8"/>
  <c r="L282" i="8"/>
  <c r="L280" i="8"/>
  <c r="L276" i="8"/>
  <c r="L275" i="8"/>
  <c r="L274" i="8"/>
  <c r="L271" i="8"/>
  <c r="L270" i="8"/>
  <c r="H315" i="8"/>
  <c r="G17" i="9" s="1"/>
  <c r="H17" i="9" s="1"/>
  <c r="L269" i="8"/>
  <c r="L268" i="8"/>
  <c r="J315" i="8"/>
  <c r="I17" i="9" s="1"/>
  <c r="J17" i="9" s="1"/>
  <c r="L265" i="8"/>
  <c r="L240" i="8"/>
  <c r="L263" i="8"/>
  <c r="F263" i="8"/>
  <c r="E16" i="9" s="1"/>
  <c r="F16" i="9" s="1"/>
  <c r="L16" i="9" s="1"/>
  <c r="L214" i="8"/>
  <c r="L189" i="8"/>
  <c r="L188" i="8"/>
  <c r="L187" i="8"/>
  <c r="L211" i="8" s="1"/>
  <c r="L174" i="8"/>
  <c r="L173" i="8"/>
  <c r="L172" i="8"/>
  <c r="L166" i="8"/>
  <c r="L165" i="8"/>
  <c r="L163" i="8"/>
  <c r="L161" i="8"/>
  <c r="J159" i="8"/>
  <c r="I12" i="9" s="1"/>
  <c r="J12" i="9" s="1"/>
  <c r="L141" i="8"/>
  <c r="F159" i="8"/>
  <c r="E12" i="9" s="1"/>
  <c r="F12" i="9" s="1"/>
  <c r="L139" i="8"/>
  <c r="L138" i="8"/>
  <c r="L137" i="8"/>
  <c r="L135" i="8"/>
  <c r="L119" i="8"/>
  <c r="L118" i="8"/>
  <c r="L117" i="8"/>
  <c r="J133" i="8"/>
  <c r="I11" i="9" s="1"/>
  <c r="J11" i="9" s="1"/>
  <c r="L116" i="8"/>
  <c r="L115" i="8"/>
  <c r="H133" i="8"/>
  <c r="G11" i="9" s="1"/>
  <c r="H11" i="9" s="1"/>
  <c r="L113" i="8"/>
  <c r="F133" i="8"/>
  <c r="E11" i="9" s="1"/>
  <c r="F11" i="9" s="1"/>
  <c r="L112" i="8"/>
  <c r="L110" i="8"/>
  <c r="L109" i="8"/>
  <c r="L133" i="8" s="1"/>
  <c r="L95" i="8"/>
  <c r="F107" i="8"/>
  <c r="E10" i="9" s="1"/>
  <c r="F10" i="9" s="1"/>
  <c r="L92" i="8"/>
  <c r="L89" i="8"/>
  <c r="H107" i="8"/>
  <c r="G10" i="9" s="1"/>
  <c r="H10" i="9" s="1"/>
  <c r="L88" i="8"/>
  <c r="L86" i="8"/>
  <c r="L85" i="8"/>
  <c r="J107" i="8"/>
  <c r="I10" i="9" s="1"/>
  <c r="J10" i="9" s="1"/>
  <c r="L83" i="8"/>
  <c r="L107" i="8" s="1"/>
  <c r="L60" i="8"/>
  <c r="H81" i="8"/>
  <c r="G9" i="9" s="1"/>
  <c r="H9" i="9" s="1"/>
  <c r="F81" i="8"/>
  <c r="E9" i="9" s="1"/>
  <c r="L58" i="8"/>
  <c r="L81" i="8"/>
  <c r="H55" i="8"/>
  <c r="G8" i="9" s="1"/>
  <c r="H8" i="9" s="1"/>
  <c r="L31" i="8"/>
  <c r="L55" i="8" s="1"/>
  <c r="F55" i="8"/>
  <c r="E8" i="9" s="1"/>
  <c r="L14" i="8"/>
  <c r="J29" i="8"/>
  <c r="I7" i="9" s="1"/>
  <c r="J7" i="9" s="1"/>
  <c r="L12" i="8"/>
  <c r="L11" i="8"/>
  <c r="F29" i="8"/>
  <c r="E7" i="9" s="1"/>
  <c r="L10" i="8"/>
  <c r="L9" i="8"/>
  <c r="L8" i="8"/>
  <c r="L6" i="8"/>
  <c r="L5" i="8"/>
  <c r="J213" i="8"/>
  <c r="J237" i="8" s="1"/>
  <c r="I15" i="9" s="1"/>
  <c r="J15" i="9" s="1"/>
  <c r="H213" i="8"/>
  <c r="H237" i="8" s="1"/>
  <c r="G15" i="9" s="1"/>
  <c r="H15" i="9" s="1"/>
  <c r="J171" i="8"/>
  <c r="H171" i="8"/>
  <c r="H169" i="8"/>
  <c r="J169" i="8"/>
  <c r="K14" i="9" l="1"/>
  <c r="L159" i="8"/>
  <c r="F213" i="8"/>
  <c r="K213" i="8"/>
  <c r="J185" i="8"/>
  <c r="I13" i="9" s="1"/>
  <c r="J13" i="9" s="1"/>
  <c r="I6" i="9" s="1"/>
  <c r="J6" i="9" s="1"/>
  <c r="I5" i="9" s="1"/>
  <c r="J5" i="9" s="1"/>
  <c r="J29" i="9" s="1"/>
  <c r="H185" i="8"/>
  <c r="G13" i="9" s="1"/>
  <c r="H13" i="9" s="1"/>
  <c r="G6" i="9" s="1"/>
  <c r="H6" i="9" s="1"/>
  <c r="G5" i="9" s="1"/>
  <c r="H5" i="9" s="1"/>
  <c r="H29" i="9" s="1"/>
  <c r="L18" i="9"/>
  <c r="K18" i="9"/>
  <c r="K16" i="9"/>
  <c r="L12" i="9"/>
  <c r="K12" i="9"/>
  <c r="K11" i="9"/>
  <c r="L11" i="9"/>
  <c r="L10" i="9"/>
  <c r="K10" i="9"/>
  <c r="K9" i="9"/>
  <c r="F9" i="9"/>
  <c r="L9" i="9" s="1"/>
  <c r="F8" i="9"/>
  <c r="L8" i="9" s="1"/>
  <c r="K8" i="9"/>
  <c r="K7" i="9"/>
  <c r="F7" i="9"/>
  <c r="L7" i="9" s="1"/>
  <c r="L29" i="8"/>
  <c r="K310" i="8" l="1"/>
  <c r="F310" i="8"/>
  <c r="F237" i="8"/>
  <c r="E15" i="9" s="1"/>
  <c r="L213" i="8"/>
  <c r="L237" i="8" s="1"/>
  <c r="E8" i="10"/>
  <c r="E12" i="10"/>
  <c r="L310" i="8" l="1"/>
  <c r="L315" i="8" s="1"/>
  <c r="F315" i="8"/>
  <c r="E17" i="9" s="1"/>
  <c r="F15" i="9"/>
  <c r="L15" i="9" s="1"/>
  <c r="K15" i="9"/>
  <c r="F171" i="8"/>
  <c r="L171" i="8" s="1"/>
  <c r="K171" i="8"/>
  <c r="E15" i="10"/>
  <c r="E16" i="10" s="1"/>
  <c r="E17" i="10"/>
  <c r="E10" i="10"/>
  <c r="F17" i="9" l="1"/>
  <c r="L17" i="9" s="1"/>
  <c r="K17" i="9"/>
  <c r="F170" i="8"/>
  <c r="L170" i="8" s="1"/>
  <c r="K170" i="8"/>
  <c r="F169" i="8" l="1"/>
  <c r="K169" i="8"/>
  <c r="L169" i="8" l="1"/>
  <c r="L185" i="8" s="1"/>
  <c r="F185" i="8"/>
  <c r="E13" i="9" s="1"/>
  <c r="F13" i="9" l="1"/>
  <c r="K13" i="9"/>
  <c r="L13" i="9" l="1"/>
  <c r="E6" i="9"/>
  <c r="F6" i="9" l="1"/>
  <c r="K6" i="9"/>
  <c r="E5" i="9" l="1"/>
  <c r="L6" i="9"/>
  <c r="F5" i="9" l="1"/>
  <c r="K5" i="9"/>
  <c r="L5" i="9" l="1"/>
  <c r="L29" i="9" s="1"/>
  <c r="E4" i="10"/>
  <c r="E7" i="10" s="1"/>
  <c r="F29" i="9"/>
  <c r="E26" i="10" l="1"/>
  <c r="E27" i="10" s="1"/>
  <c r="E30" i="10" s="1"/>
  <c r="E32" i="10" s="1"/>
  <c r="E33" i="10" s="1"/>
</calcChain>
</file>

<file path=xl/sharedStrings.xml><?xml version="1.0" encoding="utf-8"?>
<sst xmlns="http://schemas.openxmlformats.org/spreadsheetml/2006/main" count="2227" uniqueCount="623">
  <si>
    <t>공 종 별 집 계 표</t>
  </si>
  <si>
    <t>[ 장애인 구강진료센터 개보수공사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</si>
  <si>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</si>
  <si>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</si>
  <si>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</si>
  <si>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</si>
  <si>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</si>
  <si>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</si>
  <si>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</si>
  <si>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</si>
  <si>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</si>
  <si>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</si>
  <si>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</si>
  <si>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</si>
  <si>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</si>
  <si>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</si>
  <si>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</si>
  <si>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</si>
  <si>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</si>
  <si>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</si>
  <si>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</si>
  <si>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</si>
  <si>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</si>
  <si>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</si>
  <si>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</si>
  <si>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</si>
  <si>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</si>
  <si>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</si>
  <si>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</si>
  <si>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</si>
  <si>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</si>
  <si>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</si>
  <si>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</si>
  <si>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</si>
  <si>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</si>
  <si>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</si>
  <si>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</si>
  <si>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</si>
  <si>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</si>
  <si>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</si>
  <si>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</si>
  <si>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</si>
  <si>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</si>
  <si>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</si>
  <si>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</si>
  <si>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</si>
  <si>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</si>
  <si>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</si>
  <si>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</si>
  <si>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</si>
  <si>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</si>
  <si>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장애인 구강진료센터 개보수공사</t>
  </si>
  <si>
    <t/>
  </si>
  <si>
    <t>01</t>
  </si>
  <si>
    <t>0101  건 축 공 사</t>
  </si>
  <si>
    <t>0101</t>
  </si>
  <si>
    <t>010101  가  설  공  사</t>
  </si>
  <si>
    <t>010101</t>
  </si>
  <si>
    <t>콘테이너형 가설사무소 설치 및 해체</t>
  </si>
  <si>
    <t>3.0*6.0m, 3개월</t>
  </si>
  <si>
    <t>개소</t>
  </si>
  <si>
    <t>44611850430407E69EAE7D1591D79</t>
  </si>
  <si>
    <t>T</t>
  </si>
  <si>
    <t>F</t>
  </si>
  <si>
    <t>01010144611850430407E69EAE7D1591D79</t>
  </si>
  <si>
    <t>조립식가설울타리/E.G.I철판</t>
  </si>
  <si>
    <t>H=2.4, 3개월</t>
  </si>
  <si>
    <t>M</t>
  </si>
  <si>
    <t>446118507871570B6EE87F58F84F2</t>
  </si>
  <si>
    <t>010101446118507871570B6EE87F58F84F2</t>
  </si>
  <si>
    <t>강관 조립말비계(이동식)설치 및 해체</t>
  </si>
  <si>
    <t>높이 2m, 3개월</t>
  </si>
  <si>
    <t>대</t>
  </si>
  <si>
    <t>44611850785677ACF6A77B4172F01</t>
  </si>
  <si>
    <t>01010144611850785677ACF6A77B4172F01</t>
  </si>
  <si>
    <t>건축물보양 - 기존바닥</t>
  </si>
  <si>
    <t>천막지</t>
  </si>
  <si>
    <t>M2</t>
  </si>
  <si>
    <t>44611850207C77611B5B73146B354</t>
  </si>
  <si>
    <t>01010144611850207C77611B5B73146B354</t>
  </si>
  <si>
    <t>합판</t>
  </si>
  <si>
    <t>44611850207C77611B5B73146B35B</t>
  </si>
  <si>
    <t>01010144611850207C77611B5B73146B35B</t>
  </si>
  <si>
    <t>부직포</t>
  </si>
  <si>
    <t>44611850207C77611B5B73146B35A</t>
  </si>
  <si>
    <t>01010144611850207C77611B5B73146B35A</t>
  </si>
  <si>
    <t>건축물 보양 - 기존벽</t>
  </si>
  <si>
    <t>비닐보양</t>
  </si>
  <si>
    <t>446118A9BD89D7958A1B7476B0DAE</t>
  </si>
  <si>
    <t>010101446118A9BD89D7958A1B7476B0DAE</t>
  </si>
  <si>
    <t>비닐 보양</t>
  </si>
  <si>
    <t>난간</t>
  </si>
  <si>
    <t>446118A9BD89D7958A1B7476B0DAD</t>
  </si>
  <si>
    <t>010101446118A9BD89D7958A1B7476B0DAD</t>
  </si>
  <si>
    <t>건축물 현장정리</t>
  </si>
  <si>
    <t>리모델링</t>
  </si>
  <si>
    <t>4461185020475712AF2F78B5AB68C</t>
  </si>
  <si>
    <t>0101014461185020475712AF2F78B5AB68C</t>
  </si>
  <si>
    <t>준공청소</t>
  </si>
  <si>
    <t>44611850201BE797D6087C3BAD77B</t>
  </si>
  <si>
    <t>01010144611850201BE797D6087C3BAD77B</t>
  </si>
  <si>
    <t>[ 합           계 ]</t>
  </si>
  <si>
    <t>TOTAL</t>
  </si>
  <si>
    <t>010102  미장 및 방수공사</t>
  </si>
  <si>
    <t>010102</t>
  </si>
  <si>
    <t>자동수평 모르타르 바름</t>
  </si>
  <si>
    <t>바닥, 5mm</t>
  </si>
  <si>
    <t>4461183386DD57FF857A759B79A06</t>
  </si>
  <si>
    <t>0101024461183386DD57FF857A759B79A06</t>
  </si>
  <si>
    <t>에폭시코팅</t>
  </si>
  <si>
    <t>3회</t>
  </si>
  <si>
    <t>436D18A9E0CC07DDCD1A7A8910C697380D4D3</t>
  </si>
  <si>
    <t>010102436D18A9E0CC07DDCD1A7A8910C697380D4D3</t>
  </si>
  <si>
    <t>010103  타일 및 석공사</t>
  </si>
  <si>
    <t>010103</t>
  </si>
  <si>
    <t>타일줄눈 설치 / 바닥면</t>
  </si>
  <si>
    <t>타일규격 m2, 0.04 ∼ 0.10 이하</t>
  </si>
  <si>
    <t>4461189A099947CB4C2A7C15CE16A</t>
  </si>
  <si>
    <t>0101034461189A099947CB4C2A7C15CE16A</t>
  </si>
  <si>
    <t>타일줄눈 설치 / 벽면</t>
  </si>
  <si>
    <t>타일규격 m2, 0.04 ~ 0.10 이하</t>
  </si>
  <si>
    <t>4461189A099947CB4C2A7C1592DE5</t>
  </si>
  <si>
    <t>0101034461189A099947CB4C2A7C1592DE5</t>
  </si>
  <si>
    <t>화강석붙임(본드붙임, 물갈기)</t>
  </si>
  <si>
    <t>창대, 거창석 135*30mm</t>
  </si>
  <si>
    <t>4461189A36AA478E01EF74AE9CA9D</t>
  </si>
  <si>
    <t>0101034461189A36AA478E01EF74AE9CA9D</t>
  </si>
  <si>
    <t>매립형점자블럭설치(점,선형)</t>
  </si>
  <si>
    <t>300*300*30mm+모르타르 20mm</t>
  </si>
  <si>
    <t>EA</t>
  </si>
  <si>
    <t>4461189A36E0379AF0E97498EEEA3</t>
  </si>
  <si>
    <t>0101034461189A36E0379AF0E97498EEEA3</t>
  </si>
  <si>
    <t>접착형점자블럭(점,선형)</t>
  </si>
  <si>
    <t>300*300*7</t>
  </si>
  <si>
    <t>434218B5C88107C80A9779EF2CEA29CB10F05</t>
  </si>
  <si>
    <t>010103434218B5C88107C80A9779EF2CEA29CB10F05</t>
  </si>
  <si>
    <t>010104  수  장  공  사</t>
  </si>
  <si>
    <t>010104</t>
  </si>
  <si>
    <t>열경화성수지천장재</t>
  </si>
  <si>
    <t>열경화성수지천장재, SMC, 1.2*300*600mm</t>
  </si>
  <si>
    <t>434218AB62D487C9BB1C77E24269366ABB60C</t>
  </si>
  <si>
    <t>010104434218AB62D487C9BB1C77E24269366ABB60C</t>
  </si>
  <si>
    <t>열경화성수지천장재(몰딩)</t>
  </si>
  <si>
    <t>15*29*15*1T</t>
  </si>
  <si>
    <t>434218AB62D487C9BB1C77E2423C1B6A9C0FA</t>
  </si>
  <si>
    <t>010104434218AB62D487C9BB1C77E2423C1B6A9C0FA</t>
  </si>
  <si>
    <t>화장실칸막이</t>
  </si>
  <si>
    <t>화장실칸막이, 뉴큐비클, 20mm/POP</t>
  </si>
  <si>
    <t>434218AB6234774A15627A00F5A34AD627A40</t>
  </si>
  <si>
    <t>010104434218AB6234774A15627A00F5A34AD627A40</t>
  </si>
  <si>
    <t>미네랄울계 천장재 설치</t>
  </si>
  <si>
    <t>600*600*15mm</t>
  </si>
  <si>
    <t>446118BEC9FEE7470D1E7E92D2457</t>
  </si>
  <si>
    <t>010104446118BEC9FEE7470D1E7E92D2457</t>
  </si>
  <si>
    <t>일반석고판 설치(나사고정)</t>
  </si>
  <si>
    <t>벽, T=12.5*2겹 붙임</t>
  </si>
  <si>
    <t>446118BEC9C1970320FD7A8376679</t>
  </si>
  <si>
    <t>010104446118BEC9C1970320FD7A8376679</t>
  </si>
  <si>
    <t>유리면 공간넣기</t>
  </si>
  <si>
    <t>유리면보드, 밀도24kg/㎥, 50mm</t>
  </si>
  <si>
    <t>446118BEBF5AC77D5CAE7A32EEEE2</t>
  </si>
  <si>
    <t>010104446118BEBF5AC77D5CAE7A32EEEE2</t>
  </si>
  <si>
    <t>인테리어 몰딩 설치</t>
  </si>
  <si>
    <t>30*20mm</t>
  </si>
  <si>
    <t>446118BE6766875EEE5577D9499E8</t>
  </si>
  <si>
    <t>010104446118BE6766875EEE5577D9499E8</t>
  </si>
  <si>
    <t>몰딩 설치</t>
  </si>
  <si>
    <t>30*9mm</t>
  </si>
  <si>
    <t>446118BE6766875EEE5577D9499EB</t>
  </si>
  <si>
    <t>010104446118BE6766875EEE5577D9499EB</t>
  </si>
  <si>
    <t>중보행용 비닐시트(Ambiance Ultra)</t>
  </si>
  <si>
    <t>2mm*2m*20m</t>
  </si>
  <si>
    <t>434218AB62D487CA42D5713C4E9D3A4D63AB3</t>
  </si>
  <si>
    <t>010104434218AB62D487CA42D5713C4E9D3A4D63AB3</t>
  </si>
  <si>
    <t>중보행용 비닐시트 말아올림 (Ambiance Ultra)</t>
  </si>
  <si>
    <t>H=100</t>
  </si>
  <si>
    <t>434218AB62D487CA42D5713C4E9D3A4D63AB2</t>
  </si>
  <si>
    <t>010104434218AB62D487CA42D5713C4E9D3A4D63AB2</t>
  </si>
  <si>
    <t>핸드레일</t>
  </si>
  <si>
    <t>W:110mm,L:3600mm</t>
  </si>
  <si>
    <t>434218AB62D487CA42D5713C4E9D3A4D63B42</t>
  </si>
  <si>
    <t>010104434218AB62D487CA42D5713C4E9D3A4D63B42</t>
  </si>
  <si>
    <t>월가드</t>
  </si>
  <si>
    <t>W:127mm,L:3600mm</t>
  </si>
  <si>
    <t>434218AB62D487CA42D5713C4E9D3A4D63B43</t>
  </si>
  <si>
    <t>010104434218AB62D487CA42D5713C4E9D3A4D63B43</t>
  </si>
  <si>
    <t>코너가드 CG-160</t>
  </si>
  <si>
    <t>W:51mm,H:1200mm</t>
  </si>
  <si>
    <t>434218AB62D487CA42D5713C4E9D3A4D63B40</t>
  </si>
  <si>
    <t>010104434218AB62D487CA42D5713C4E9D3A4D63B40</t>
  </si>
  <si>
    <t>공과잡비</t>
  </si>
  <si>
    <t>식</t>
  </si>
  <si>
    <t>434218AB62D487CA42D5713C4E9D3A4D63B41</t>
  </si>
  <si>
    <t>010104434218AB62D487CA42D5713C4E9D3A4D63B41</t>
  </si>
  <si>
    <t>010105  금  속  공  사</t>
  </si>
  <si>
    <t>010105</t>
  </si>
  <si>
    <t>경량철골천정틀</t>
  </si>
  <si>
    <t>T-BAR, H:1.0m미만, 인서트유</t>
  </si>
  <si>
    <t>446118E2A2A3C708905B7C77D7182</t>
  </si>
  <si>
    <t>010105446118E2A2A3C708905B7C77D7182</t>
  </si>
  <si>
    <t>AL몰딩 설치</t>
  </si>
  <si>
    <t>L형, 19*19*1.0mm</t>
  </si>
  <si>
    <t>446118BE674BB78994F8799438AF2</t>
  </si>
  <si>
    <t>010105446118BE674BB78994F8799438AF2</t>
  </si>
  <si>
    <t>아연도각관</t>
  </si>
  <si>
    <t>50*50*t2.3mm, 3.338kg/m</t>
  </si>
  <si>
    <t>4330184B565F873AC6CE72466D7FE87BF81C7</t>
  </si>
  <si>
    <t>0101054330184B565F873AC6CE72466D7FE87BF81C7</t>
  </si>
  <si>
    <t>벽체하지틀 설치</t>
  </si>
  <si>
    <t>50*50*t2.3mm</t>
  </si>
  <si>
    <t>TON</t>
  </si>
  <si>
    <t>446118D3D43347BCC224760AB63C0</t>
  </si>
  <si>
    <t>010105446118D3D43347BCC224760AB63C0</t>
  </si>
  <si>
    <t>핸드레일 보강철판</t>
  </si>
  <si>
    <t>H=200*1.2t</t>
  </si>
  <si>
    <t>446118E20243C74FE768750EA4D38</t>
  </si>
  <si>
    <t>010105446118E20243C74FE768750EA4D38</t>
  </si>
  <si>
    <t>월가드 보강철판</t>
  </si>
  <si>
    <t>446118E20243C74FE768750EA4D3B</t>
  </si>
  <si>
    <t>010105446118E20243C74FE768750EA4D3B</t>
  </si>
  <si>
    <t>차폐 연판 설치</t>
  </si>
  <si>
    <t>T=2.0mm</t>
  </si>
  <si>
    <t>446118E2A2FBF72824587C6AE3B42</t>
  </si>
  <si>
    <t>010105446118E2A2FBF72824587C6AE3B42</t>
  </si>
  <si>
    <t>경량벽체철골틀 설치</t>
  </si>
  <si>
    <t>C-65mm</t>
  </si>
  <si>
    <t>446118E2CD7B37C4D72F7BEADDCE9</t>
  </si>
  <si>
    <t>010105446118E2CD7B37C4D72F7BEADDCE9</t>
  </si>
  <si>
    <t>C-100mm</t>
  </si>
  <si>
    <t>446118E2CD7B37C4D72F7BEADDCE8</t>
  </si>
  <si>
    <t>010105446118E2CD7B37C4D72F7BEADDCE8</t>
  </si>
  <si>
    <t>스테인리스재료분리대</t>
  </si>
  <si>
    <t>바닥, W30*H35*1.5t</t>
  </si>
  <si>
    <t>446118BE822147DD9AD772B7C28F6</t>
  </si>
  <si>
    <t>010105446118BE822147DD9AD772B7C28F6</t>
  </si>
  <si>
    <t>철재커텐박스(ㄱ자형)</t>
  </si>
  <si>
    <t>150*210+15+10=385*1.2t, 아연도강판</t>
  </si>
  <si>
    <t>446118BE71DD37751F4076E9CBD19</t>
  </si>
  <si>
    <t>010105446118BE71DD37751F4076E9CBD19</t>
  </si>
  <si>
    <t>010106  창호 및 유리공사</t>
  </si>
  <si>
    <t>010106</t>
  </si>
  <si>
    <t>ASSD01[구강진료센터]</t>
  </si>
  <si>
    <t>3.380 x 2.350 = 7.943</t>
  </si>
  <si>
    <t>4461188BB0C2574B66807F935105C</t>
  </si>
  <si>
    <t>0101064461188BB0C2574B66807F935105C</t>
  </si>
  <si>
    <t>ASSD02[구강진료센터]</t>
  </si>
  <si>
    <t>3.960 x 2.350 = 9.306</t>
  </si>
  <si>
    <t>4461188BB0C2574B66807F935105E</t>
  </si>
  <si>
    <t>0101064461188BB0C2574B66807F935105E</t>
  </si>
  <si>
    <t>ASSD03[구강진료센터]</t>
  </si>
  <si>
    <t>3.155 x 2.350 = 7.414</t>
  </si>
  <si>
    <t>4461188BB0C2574B66807F9351058</t>
  </si>
  <si>
    <t>0101064461188BB0C2574B66807F9351058</t>
  </si>
  <si>
    <t>LMSD01[구강진료센터]</t>
  </si>
  <si>
    <t>2.640 x 2.350 = 6.204</t>
  </si>
  <si>
    <t>4461188BB0C2574B66807F935105A</t>
  </si>
  <si>
    <t>0101064461188BB0C2574B66807F935105A</t>
  </si>
  <si>
    <t>MSD01[구강진료센터]</t>
  </si>
  <si>
    <t>4461188BB0C2574B66807F9351054</t>
  </si>
  <si>
    <t>0101064461188BB0C2574B66807F9351054</t>
  </si>
  <si>
    <t>MSD02[구강진료센터]</t>
  </si>
  <si>
    <t>2.040 x 2.350 = 4.794</t>
  </si>
  <si>
    <t>4461188BB0C2574B66807F9351162</t>
  </si>
  <si>
    <t>0101064461188BB0C2574B66807F9351162</t>
  </si>
  <si>
    <t>불투명 시트지 부착</t>
  </si>
  <si>
    <t>434218AB62F767CFDEA67BB8A03FC0B35D7C4</t>
  </si>
  <si>
    <t>010106434218AB62F767CFDEA67BB8A03FC0B35D7C4</t>
  </si>
  <si>
    <t>010107  도  장  공  사</t>
  </si>
  <si>
    <t>010107</t>
  </si>
  <si>
    <t>바탕만들기+유성페인트 롤러칠</t>
  </si>
  <si>
    <t>목재면 올퍼티 천장, 2회 1급</t>
  </si>
  <si>
    <t>446118A8AA68273951C870795B88B</t>
  </si>
  <si>
    <t>010107446118A8AA68273951C870795B88B</t>
  </si>
  <si>
    <t>철재면 올퍼티 천장, 2회 1급</t>
  </si>
  <si>
    <t>446118A8AA68273951C870795B888</t>
  </si>
  <si>
    <t>010107446118A8AA68273951C870795B888</t>
  </si>
  <si>
    <t>바탕만들기+오염방지페인트 롤러칠+퍼티 및 연마</t>
  </si>
  <si>
    <t>내부 2회, con'c·mortar면</t>
  </si>
  <si>
    <t>446118A8B4C6674350E57EDE43138</t>
  </si>
  <si>
    <t>010107446118A8B4C6674350E57EDE43138</t>
  </si>
  <si>
    <t>바탕만들기+오염방지페인트 롤러칠</t>
  </si>
  <si>
    <t>내부 2회, G.B.면 올퍼티</t>
  </si>
  <si>
    <t>446118A8B4C667435E477200EB3C8</t>
  </si>
  <si>
    <t>010107446118A8B4C667435E477200EB3C8</t>
  </si>
  <si>
    <t>바탕만들기+수성페인트 롤러칠+퍼티 및 연마</t>
  </si>
  <si>
    <t>외부 3회, con'c·mortar면, 친환경</t>
  </si>
  <si>
    <t>446118A8B4C667435E4374BC52016</t>
  </si>
  <si>
    <t>010107446118A8B4C667435E4374BC52016</t>
  </si>
  <si>
    <t>재도장 시 바탕처리(con'c·mortar면)</t>
  </si>
  <si>
    <t>230m2/일</t>
  </si>
  <si>
    <t>446118A9BD89D79588517AF276076</t>
  </si>
  <si>
    <t>010107446118A9BD89D79588517AF276076</t>
  </si>
  <si>
    <t>재도장 시 바탕처리(철재면)</t>
  </si>
  <si>
    <t>A급(20m2/일)</t>
  </si>
  <si>
    <t>446118A9BD89D79588527B61811BE</t>
  </si>
  <si>
    <t>010107446118A9BD89D79588527B61811BE</t>
  </si>
  <si>
    <t>재도장 시 바탕처리(목재면)</t>
  </si>
  <si>
    <t>A급(110m2/일)</t>
  </si>
  <si>
    <t>446118A9BD89D795885375FB03D37</t>
  </si>
  <si>
    <t>010107446118A9BD89D795885375FB03D37</t>
  </si>
  <si>
    <t>차선도색/융착식 도료 수동식/신설공사</t>
  </si>
  <si>
    <t>실선,W=100mm</t>
  </si>
  <si>
    <t>444C18AAE88527718EBA7DA110785</t>
  </si>
  <si>
    <t>010107444C18AAE88527718EBA7DA110785</t>
  </si>
  <si>
    <t>보행자 통로</t>
  </si>
  <si>
    <t>444C18AAE88527718EBA7DE8C2E51</t>
  </si>
  <si>
    <t>010107444C18AAE88527718EBA7DE8C2E51</t>
  </si>
  <si>
    <t>문자,기호,장애자 마크</t>
  </si>
  <si>
    <t>444C18AAE88527718EBA7DCC31DE0</t>
  </si>
  <si>
    <t>010107444C18AAE88527718EBA7DCC31DE0</t>
  </si>
  <si>
    <t>차선 밑그림/신설공사</t>
  </si>
  <si>
    <t>444C18AAE8853718728376D39BB59</t>
  </si>
  <si>
    <t>010107444C18AAE8853718728376D39BB59</t>
  </si>
  <si>
    <t>444C18AAE8853718728376D39BF32</t>
  </si>
  <si>
    <t>010107444C18AAE8853718728376D39BF32</t>
  </si>
  <si>
    <t>장애자 마크</t>
  </si>
  <si>
    <t>444C18AAE8853718728376D39BD07</t>
  </si>
  <si>
    <t>010107444C18AAE8853718728376D39BD07</t>
  </si>
  <si>
    <t>010108  가구 설치 공사</t>
  </si>
  <si>
    <t>010108</t>
  </si>
  <si>
    <t>접수/수납 데스크</t>
  </si>
  <si>
    <t>3190*1340*900</t>
  </si>
  <si>
    <t>434218AB62D487C9BB1A74C4D37F7E4E5C407</t>
  </si>
  <si>
    <t>010108434218AB62D487C9BB1A74C4D37F7E4E5C407</t>
  </si>
  <si>
    <t>현장정리정돈</t>
  </si>
  <si>
    <t>434218AB62D487C9BB1A74C4D37F7E4E5C401</t>
  </si>
  <si>
    <t>010108434218AB62D487C9BB1A74C4D37F7E4E5C401</t>
  </si>
  <si>
    <t>자재운반비</t>
  </si>
  <si>
    <t>434218AB62D487C9BB1A74C4D37F7E4E5C402</t>
  </si>
  <si>
    <t>010108434218AB62D487C9BB1A74C4D37F7E4E5C402</t>
  </si>
  <si>
    <t>행잉간판 설치 공사</t>
  </si>
  <si>
    <t>434218AB62D487C9BB1A74C4D37F7E4E5C632</t>
  </si>
  <si>
    <t>010108434218AB62D487C9BB1A74C4D37F7E4E5C632</t>
  </si>
  <si>
    <t>010109  잡    공    사</t>
  </si>
  <si>
    <t>010109</t>
  </si>
  <si>
    <t>카스톱퍼 설치</t>
  </si>
  <si>
    <t>P.E, 150*120*750mm</t>
  </si>
  <si>
    <t>446118BE1F5357EE18547FA24D771</t>
  </si>
  <si>
    <t>010109446118BE1F5357EE18547FA24D771</t>
  </si>
  <si>
    <t>주차장코너가드</t>
  </si>
  <si>
    <t>P.E, 90*90*15*1000mm</t>
  </si>
  <si>
    <t>446118BE1F5367F4644A754ADD7A4</t>
  </si>
  <si>
    <t>010109446118BE1F5367F4644A754ADD7A4</t>
  </si>
  <si>
    <t>010110  자재대 운반공사</t>
  </si>
  <si>
    <t>010110</t>
  </si>
  <si>
    <t>시멘트</t>
  </si>
  <si>
    <t>40KG</t>
  </si>
  <si>
    <t>포</t>
  </si>
  <si>
    <t>434218AB62AF47F68D457F166468FDDA774CA</t>
  </si>
  <si>
    <t>010110434218AB62AF47F68D457F166468FDDA774CA</t>
  </si>
  <si>
    <t>모래</t>
  </si>
  <si>
    <t>모래, 부산, 도착도</t>
  </si>
  <si>
    <t>M3</t>
  </si>
  <si>
    <t>436D189F94F467A52318721A679D65D6C8A77</t>
  </si>
  <si>
    <t>010110436D189F94F467A52318721A679D65D6C8A77</t>
  </si>
  <si>
    <t>010111  철  거  공  사</t>
  </si>
  <si>
    <t>010111</t>
  </si>
  <si>
    <t>흡음텍스 해체</t>
  </si>
  <si>
    <t>천장, T=12.0mm</t>
  </si>
  <si>
    <t>44601859BCD5A78DDA367F1BCE2B8</t>
  </si>
  <si>
    <t>01011144601859BCD5A78DDA367F1BCE2B8</t>
  </si>
  <si>
    <t>경량천장철골틀 해체</t>
  </si>
  <si>
    <t>44601859BCD5A78DDA377971FC3A7</t>
  </si>
  <si>
    <t>01011144601859BCD5A78DDA377971FC3A7</t>
  </si>
  <si>
    <t>경량벽체철골틀 해체</t>
  </si>
  <si>
    <t>C-50mm</t>
  </si>
  <si>
    <t>44601859BCD5A78DDA3170F3AEB78</t>
  </si>
  <si>
    <t>01011144601859BCD5A78DDA3170F3AEB78</t>
  </si>
  <si>
    <t>44601859BCD5A78DDA3170F3AEB7B</t>
  </si>
  <si>
    <t>01011144601859BCD5A78DDA3170F3AEB7B</t>
  </si>
  <si>
    <t>연납판 해체</t>
  </si>
  <si>
    <t>T=2mm</t>
  </si>
  <si>
    <t>44601859BCD5A78DDA3170F3AEB7D</t>
  </si>
  <si>
    <t>01011144601859BCD5A78DDA3170F3AEB7D</t>
  </si>
  <si>
    <t>석고판 해체</t>
  </si>
  <si>
    <t>벽, T=12.5mm*2겹붙임</t>
  </si>
  <si>
    <t>44601859BCD5A78DDA327162CA392</t>
  </si>
  <si>
    <t>01011144601859BCD5A78DDA327162CA392</t>
  </si>
  <si>
    <t>MDF 해체</t>
  </si>
  <si>
    <t>벽, T=9.0mm</t>
  </si>
  <si>
    <t>44601859BCD5A78DDA327162CA391</t>
  </si>
  <si>
    <t>01011144601859BCD5A78DDA327162CA391</t>
  </si>
  <si>
    <t>백페인트글라스 해체</t>
  </si>
  <si>
    <t>44601859BCD5A78DDA327162CA390</t>
  </si>
  <si>
    <t>01011144601859BCD5A78DDA327162CA390</t>
  </si>
  <si>
    <t>인조 대리석 해체</t>
  </si>
  <si>
    <t>44601859BCD5A78DDA327162CA397</t>
  </si>
  <si>
    <t>01011144601859BCD5A78DDA327162CA397</t>
  </si>
  <si>
    <t>화장실 칸막이 철거</t>
  </si>
  <si>
    <t>44601859BCD5A78DDA327162CA39A</t>
  </si>
  <si>
    <t>01011144601859BCD5A78DDA327162CA39A</t>
  </si>
  <si>
    <t>천장, T=15.0mm</t>
  </si>
  <si>
    <t>44601859BCD5A78DDA327162CA0DF</t>
  </si>
  <si>
    <t>01011144601859BCD5A78DDA327162CA0DF</t>
  </si>
  <si>
    <t>열경화수지천장재 해체</t>
  </si>
  <si>
    <t>44601859BCD5A78DDA327162CA0DD</t>
  </si>
  <si>
    <t>01011144601859BCD5A78DDA327162CA0DD</t>
  </si>
  <si>
    <t>그라스울 단열재 해체</t>
  </si>
  <si>
    <t>벽,T=50mm</t>
  </si>
  <si>
    <t>44601859BCD5A78DDA327162CA1E6</t>
  </si>
  <si>
    <t>01011144601859BCD5A78DDA327162CA1E6</t>
  </si>
  <si>
    <t>도배 해체</t>
  </si>
  <si>
    <t>벽</t>
  </si>
  <si>
    <t>44601859BCD5A78DDA3373C2F1837</t>
  </si>
  <si>
    <t>01011144601859BCD5A78DDA3373C2F1837</t>
  </si>
  <si>
    <t>불투명시트지 해체</t>
  </si>
  <si>
    <t>창호</t>
  </si>
  <si>
    <t>44601859BCD5A78DDA3373C2F1836</t>
  </si>
  <si>
    <t>01011144601859BCD5A78DDA3373C2F1836</t>
  </si>
  <si>
    <t>방염필름 해체</t>
  </si>
  <si>
    <t>44601859BCD5A78DDA3373C2F1835</t>
  </si>
  <si>
    <t>01011144601859BCD5A78DDA3373C2F1835</t>
  </si>
  <si>
    <t>비닐타일 해체</t>
  </si>
  <si>
    <t>T=3.0mm</t>
  </si>
  <si>
    <t>44601859BCD5A78DDA3C71959A29A</t>
  </si>
  <si>
    <t>01011144601859BCD5A78DDA3C71959A29A</t>
  </si>
  <si>
    <t>점자블럭 해체</t>
  </si>
  <si>
    <t>300*300mm</t>
  </si>
  <si>
    <t>44601859BCD5A78DDA3C71959A29E</t>
  </si>
  <si>
    <t>01011144601859BCD5A78DDA3C71959A29E</t>
  </si>
  <si>
    <t>타일 줄눈 해체</t>
  </si>
  <si>
    <t>바 닥</t>
  </si>
  <si>
    <t>44601859BCD5A78DDA3D7204B79C7</t>
  </si>
  <si>
    <t>01011144601859BCD5A78DDA3D7204B79C7</t>
  </si>
  <si>
    <t>44601859BCD5A78DDA3D7204B79C4</t>
  </si>
  <si>
    <t>01011144601859BCD5A78DDA3D7204B79C4</t>
  </si>
  <si>
    <t>블럭T=30mm+몰탈T=20mm</t>
  </si>
  <si>
    <t>44601859BCD5A78DDA3D7204B79C2</t>
  </si>
  <si>
    <t>01011144601859BCD5A78DDA3D7204B79C2</t>
  </si>
  <si>
    <t>걸레받이 철거</t>
  </si>
  <si>
    <t>100*9mm</t>
  </si>
  <si>
    <t>44601859BCD5A78DDBDB70A834110</t>
  </si>
  <si>
    <t>01011144601859BCD5A78DDBDB70A834110</t>
  </si>
  <si>
    <t>몰딩 철거</t>
  </si>
  <si>
    <t>44601859BCD5A78DDBDB70A834111</t>
  </si>
  <si>
    <t>01011144601859BCD5A78DDBDB70A834111</t>
  </si>
  <si>
    <t>방사선차폐문 철거</t>
  </si>
  <si>
    <t>44601859BCD5A78DDBDB70A83400E</t>
  </si>
  <si>
    <t>01011144601859BCD5A78DDBDB70A83400E</t>
  </si>
  <si>
    <t>스텐 창호 철거</t>
  </si>
  <si>
    <t>44601859BCD5A78DDBDB70A83400B</t>
  </si>
  <si>
    <t>01011144601859BCD5A78DDBDB70A83400B</t>
  </si>
  <si>
    <t>합성수지문 철거</t>
  </si>
  <si>
    <t>44601859BCD5A78DDBDB70A834005</t>
  </si>
  <si>
    <t>01011144601859BCD5A78DDBDB70A834005</t>
  </si>
  <si>
    <t>싱크대 철거(상,하부장)</t>
  </si>
  <si>
    <t>L=2700</t>
  </si>
  <si>
    <t>44601859BCD5A78DDBDB70A8344E9</t>
  </si>
  <si>
    <t>01011144601859BCD5A78DDBDB70A8344E9</t>
  </si>
  <si>
    <t>L=1850</t>
  </si>
  <si>
    <t>44601859BCD5A78DDBDB70A8344EA</t>
  </si>
  <si>
    <t>01011144601859BCD5A78DDBDB70A8344EA</t>
  </si>
  <si>
    <t>L=3230</t>
  </si>
  <si>
    <t>44601859BCD5A78DDBDB70A8344EB</t>
  </si>
  <si>
    <t>01011144601859BCD5A78DDBDB70A8344EB</t>
  </si>
  <si>
    <t>싱크장 철거(상,하부장)</t>
  </si>
  <si>
    <t>L=2260</t>
  </si>
  <si>
    <t>44601859BCD5A78DDBDB70A8344EC</t>
  </si>
  <si>
    <t>01011144601859BCD5A78DDBDB70A8344EC</t>
  </si>
  <si>
    <t>L=2600</t>
  </si>
  <si>
    <t>44601859BCD5A78DDBDB70A8344ED</t>
  </si>
  <si>
    <t>01011144601859BCD5A78DDBDB70A8344ED</t>
  </si>
  <si>
    <t>L=1500</t>
  </si>
  <si>
    <t>44601859BCD5A78DDBDB70A8344EE</t>
  </si>
  <si>
    <t>01011144601859BCD5A78DDBDB70A8344EE</t>
  </si>
  <si>
    <t>가구장 철거</t>
  </si>
  <si>
    <t>700*385*2200</t>
  </si>
  <si>
    <t>44601859BCD5A78DDBDB70A8344EF</t>
  </si>
  <si>
    <t>01011144601859BCD5A78DDBDB70A8344EF</t>
  </si>
  <si>
    <t>세면대 철거</t>
  </si>
  <si>
    <t>44601859BCD5A78DDBDB70A8344E0</t>
  </si>
  <si>
    <t>01011144601859BCD5A78DDBDB70A8344E0</t>
  </si>
  <si>
    <t>스텐 재료분리대 철거</t>
  </si>
  <si>
    <t>W=30mm</t>
  </si>
  <si>
    <t>44601859BCD5A78DDBDB70A8344E1</t>
  </si>
  <si>
    <t>01011144601859BCD5A78DDBDB70A8344E1</t>
  </si>
  <si>
    <t>카스토퍼 철거</t>
  </si>
  <si>
    <t>44601859BCD5A78DDBDB70A8347BC</t>
  </si>
  <si>
    <t>01011144601859BCD5A78DDBDB70A8347BC</t>
  </si>
  <si>
    <t>커텐박스 철거</t>
  </si>
  <si>
    <t>W=150+210+15+10=385mm*1.2t</t>
  </si>
  <si>
    <t>44601859BCD5A78DDBDB70A8347BD</t>
  </si>
  <si>
    <t>01011144601859BCD5A78DDBDB70A8347BD</t>
  </si>
  <si>
    <t>핸드레일 철거</t>
  </si>
  <si>
    <t>44601859BCD5A78DDBDB70A8347B5</t>
  </si>
  <si>
    <t>01011144601859BCD5A78DDBDB70A8347B5</t>
  </si>
  <si>
    <t>벽 코너가드 철거</t>
  </si>
  <si>
    <t>44601859BCD5A78DDBDB70A834696</t>
  </si>
  <si>
    <t>01011144601859BCD5A78DDBDB70A834696</t>
  </si>
  <si>
    <t>인테리어 몰딩 철거</t>
  </si>
  <si>
    <t>44601859BCD5A78DDBDB70A834697</t>
  </si>
  <si>
    <t>01011144601859BCD5A78DDBDB70A834697</t>
  </si>
  <si>
    <t>안내데스크 철거</t>
  </si>
  <si>
    <t>44601859BCD5A78DDBDB70A82BE3D</t>
  </si>
  <si>
    <t>01011144601859BCD5A78DDBDB70A82BE3D</t>
  </si>
  <si>
    <t>에폭시코팅 제거 및 바탕처리</t>
  </si>
  <si>
    <t>바닥</t>
  </si>
  <si>
    <t>446018598707B7F79C337CF3C4534</t>
  </si>
  <si>
    <t>010111446018598707B7F79C337CF3C4534</t>
  </si>
  <si>
    <t>철강설</t>
  </si>
  <si>
    <t>철강설, 고철, 작업설부산물</t>
  </si>
  <si>
    <t>kg</t>
  </si>
  <si>
    <t>436D189F9477076C4ABE795EA448382897B2E</t>
  </si>
  <si>
    <t>010111436D189F9477076C4ABE795EA448382897B2E</t>
  </si>
  <si>
    <t>철강설, 스텐레스, 작업설부산물</t>
  </si>
  <si>
    <t>436D189F9477076C4ABE795EA448382897A04</t>
  </si>
  <si>
    <t>010111436D189F9477076C4ABE795EA448382897A04</t>
  </si>
  <si>
    <t>철강설, 연납, 작업설부산물</t>
  </si>
  <si>
    <t>436D189F9477076C4ABE795EB650D5D3C2D3A</t>
  </si>
  <si>
    <t>010111436D189F9477076C4ABE795EB650D5D3C2D3A</t>
  </si>
  <si>
    <t>폐기물끌어내기및집적</t>
  </si>
  <si>
    <t>44601859BC47F7708C6C70A2D64C7</t>
  </si>
  <si>
    <t>01011144601859BC47F7708C6C70A2D64C7</t>
  </si>
  <si>
    <t>폐기물소운반</t>
  </si>
  <si>
    <t>44601859BC47F7708C6C70A2D64C0</t>
  </si>
  <si>
    <t>01011144601859BC47F7708C6C70A2D64C0</t>
  </si>
  <si>
    <t>건설폐재류 상차비</t>
  </si>
  <si>
    <t>4428189FB876F7112A1F7C31DA65141AC1923</t>
  </si>
  <si>
    <t>0101114428189FB876F7112A1F7C31DA65141AC1923</t>
  </si>
  <si>
    <t>혼합건설폐기물 상차비</t>
  </si>
  <si>
    <t>(매립지반입대상 폐기물 포함)</t>
  </si>
  <si>
    <t>4428189FB876F7112A1F7C31DA65141AC1920</t>
  </si>
  <si>
    <t>0101114428189FB876F7112A1F7C31DA65141AC1920</t>
  </si>
  <si>
    <t>0102  건설폐기물 처리비</t>
  </si>
  <si>
    <t>0102</t>
  </si>
  <si>
    <t>건설폐재류</t>
  </si>
  <si>
    <t>가연성이 제거된 재활용이 가능한 혼합물</t>
  </si>
  <si>
    <t>4428189FB876F7112A1F7C31DA776BE5529E1</t>
  </si>
  <si>
    <t>01024428189FB876F7112A1F7C31DA776BE5529E1</t>
  </si>
  <si>
    <t>혼합건설폐기물</t>
  </si>
  <si>
    <t>불연성 건설폐기물(폐유리,폐타일,폐자기등)에 가연성 5% 이하 혼합</t>
  </si>
  <si>
    <t>4428189FB876F7112A1F7C31DA776BE52547C</t>
  </si>
  <si>
    <t>01024428189FB876F7112A1F7C31DA776BE52547C</t>
  </si>
  <si>
    <t>그 밖의 건설폐기물(폐보드,폐판넬)에 가연성 5% 이하 혼합</t>
  </si>
  <si>
    <t>4428189FB876F7112A1F7C31DA776BE537EDB</t>
  </si>
  <si>
    <t>01024428189FB876F7112A1F7C31DA776BE537EDB</t>
  </si>
  <si>
    <t>건설폐재류 운반비</t>
  </si>
  <si>
    <t>24톤 덤프트럭, 30km</t>
  </si>
  <si>
    <t>4428189FB876F7112A1F7C31DA65141AC181D</t>
  </si>
  <si>
    <t>01024428189FB876F7112A1F7C31DA65141AC181D</t>
  </si>
  <si>
    <t>혼합건설폐기물 운반비</t>
  </si>
  <si>
    <t>24톤 암롤트럭, 30km</t>
  </si>
  <si>
    <t>4428189FB876F7112A1F7C31DA65141AC1D9C</t>
  </si>
  <si>
    <t>01024428189FB876F7112A1F7C31DA65141AC1D9C</t>
  </si>
  <si>
    <t>비      고</t>
  </si>
  <si>
    <t>공 사 원 가 계 산 서</t>
  </si>
  <si>
    <t>공사명 : 장애인 구강진료센터 개보수공사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</si>
  <si>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</si>
  <si>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</si>
  <si>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</si>
  <si>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</si>
  <si>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</si>
  <si>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</si>
  <si>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</si>
  <si>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</si>
  <si>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</si>
  <si>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</si>
  <si>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</si>
  <si>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</si>
  <si>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</si>
  <si>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</si>
  <si>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</si>
  <si>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</si>
  <si>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</si>
  <si>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</si>
  <si>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</si>
  <si>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BS</t>
  </si>
  <si>
    <t>C1</t>
  </si>
  <si>
    <t>운      반      비</t>
  </si>
  <si>
    <t>C2</t>
  </si>
  <si>
    <t>경              비</t>
  </si>
  <si>
    <t>C4</t>
  </si>
  <si>
    <t>산  재  보  험  료</t>
  </si>
  <si>
    <t>C5</t>
  </si>
  <si>
    <t>고  용  보  험  료</t>
  </si>
  <si>
    <t>C6</t>
  </si>
  <si>
    <t>국민  건강  보험료</t>
  </si>
  <si>
    <t>직접노무비 * 0%</t>
  </si>
  <si>
    <t>CB</t>
  </si>
  <si>
    <t>노인장기요양보험료</t>
  </si>
  <si>
    <t>건강보험료 * 0%</t>
  </si>
  <si>
    <t>C7</t>
  </si>
  <si>
    <t>국민  연금  보험료</t>
  </si>
  <si>
    <t>C8</t>
  </si>
  <si>
    <t>퇴직  공제  부금비</t>
  </si>
  <si>
    <t>CA</t>
  </si>
  <si>
    <t>산업안전보건관리비</t>
  </si>
  <si>
    <t>CG</t>
  </si>
  <si>
    <t>기   타    경   비</t>
  </si>
  <si>
    <t>CH</t>
  </si>
  <si>
    <t>환  경  보  전  비</t>
  </si>
  <si>
    <t>CK</t>
  </si>
  <si>
    <t>하도급지급보증수수료</t>
  </si>
  <si>
    <t>CL</t>
  </si>
  <si>
    <t>건설기계대여금지급보증서발급수수료</t>
  </si>
  <si>
    <t>CM</t>
  </si>
  <si>
    <t>석  면  분  담  금</t>
  </si>
  <si>
    <t>CN</t>
  </si>
  <si>
    <t>임 금 채 권 부 담 금</t>
  </si>
  <si>
    <t>CS</t>
  </si>
  <si>
    <t>S1</t>
  </si>
  <si>
    <t>계</t>
  </si>
  <si>
    <t>D1</t>
  </si>
  <si>
    <t>일  반  관  리  비</t>
  </si>
  <si>
    <t>D2</t>
  </si>
  <si>
    <t>이              윤</t>
  </si>
  <si>
    <t>D9</t>
  </si>
  <si>
    <t>공   급    가   액</t>
  </si>
  <si>
    <t>DB</t>
  </si>
  <si>
    <t>부  가  가  치  세</t>
  </si>
  <si>
    <t>DH</t>
  </si>
  <si>
    <t>도      급      액</t>
  </si>
  <si>
    <t>S2</t>
  </si>
  <si>
    <t>총   공   사    비</t>
  </si>
  <si>
    <t>금액 :                                원(￦                           )</t>
    <phoneticPr fontId="1" type="noConversion"/>
  </si>
  <si>
    <t>직접노무비 * 0%</t>
    <phoneticPr fontId="1" type="noConversion"/>
  </si>
  <si>
    <t>노무비 * 0%</t>
    <phoneticPr fontId="1" type="noConversion"/>
  </si>
  <si>
    <t>(재료비+직노) * 0%</t>
    <phoneticPr fontId="1" type="noConversion"/>
  </si>
  <si>
    <t>(재료비+노무비) * 0%</t>
    <phoneticPr fontId="1" type="noConversion"/>
  </si>
  <si>
    <t>(재료비+직노+경비) * 0%</t>
    <phoneticPr fontId="1" type="noConversion"/>
  </si>
  <si>
    <t>계 * 0%</t>
    <phoneticPr fontId="1" type="noConversion"/>
  </si>
  <si>
    <t>(노무비+경비+일반관리비) * 0%</t>
    <phoneticPr fontId="1" type="noConversion"/>
  </si>
  <si>
    <t>공급가액 * 0%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</si>
</sst>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3" fillId="0" borderId="4" xfId="0" quotePrefix="1" applyFont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EF2A8-5F8F-425E-A9EC-35019EFB974C}">
  <sheetPr>
    <pageSetUpPr fitToPage="1"/>
  </sheetPr>
  <dimension ref="A1:G33"/>
  <sheetViews>
    <sheetView tabSelected="1" topLeftCell="B1" workbookViewId="0">
      <selection activeCell="F2" sqref="F2:G2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16" t="s">
        <v>545</v>
      </c>
      <c r="C1" s="16"/>
      <c r="D1" s="16"/>
      <c r="E1" s="16"/>
      <c r="F1" s="16"/>
      <c r="G1" s="16"/>
    </row>
    <row r="2" spans="1:7" ht="21.95" customHeight="1" x14ac:dyDescent="0.3">
      <c r="B2" s="17" t="s">
        <v>546</v>
      </c>
      <c r="C2" s="17"/>
      <c r="D2" s="17"/>
      <c r="E2" s="17"/>
      <c r="F2" s="18" t="s">
        <v>614</v>
      </c>
      <c r="G2" s="18"/>
    </row>
    <row r="3" spans="1:7" ht="21.95" customHeight="1" x14ac:dyDescent="0.3">
      <c r="B3" s="15" t="s">
        <v>547</v>
      </c>
      <c r="C3" s="15"/>
      <c r="D3" s="15"/>
      <c r="E3" s="14" t="s">
        <v>548</v>
      </c>
      <c r="F3" s="14" t="s">
        <v>549</v>
      </c>
      <c r="G3" s="14" t="s">
        <v>544</v>
      </c>
    </row>
    <row r="4" spans="1:7" ht="21.95" customHeight="1" x14ac:dyDescent="0.3">
      <c r="A4" s="1" t="s">
        <v>554</v>
      </c>
      <c r="B4" s="19" t="s">
        <v>550</v>
      </c>
      <c r="C4" s="19" t="s">
        <v>551</v>
      </c>
      <c r="D4" s="14" t="s">
        <v>555</v>
      </c>
      <c r="E4" s="12">
        <f>TRUNC(공종별집계표!F5, 0)</f>
        <v>0</v>
      </c>
      <c r="F4" s="10" t="s">
        <v>52</v>
      </c>
      <c r="G4" s="10" t="s">
        <v>52</v>
      </c>
    </row>
    <row r="5" spans="1:7" ht="21.95" customHeight="1" x14ac:dyDescent="0.3">
      <c r="A5" s="1" t="s">
        <v>556</v>
      </c>
      <c r="B5" s="19"/>
      <c r="C5" s="19"/>
      <c r="D5" s="14" t="s">
        <v>557</v>
      </c>
      <c r="E5" s="12">
        <v>0</v>
      </c>
      <c r="F5" s="10" t="s">
        <v>52</v>
      </c>
      <c r="G5" s="10" t="s">
        <v>52</v>
      </c>
    </row>
    <row r="6" spans="1:7" ht="21.95" customHeight="1" x14ac:dyDescent="0.3">
      <c r="A6" s="1" t="s">
        <v>558</v>
      </c>
      <c r="B6" s="19"/>
      <c r="C6" s="19"/>
      <c r="D6" s="14" t="s">
        <v>559</v>
      </c>
      <c r="E6" s="12">
        <v>0</v>
      </c>
      <c r="F6" s="10" t="s">
        <v>52</v>
      </c>
      <c r="G6" s="10" t="s">
        <v>52</v>
      </c>
    </row>
    <row r="7" spans="1:7" ht="21.95" customHeight="1" x14ac:dyDescent="0.3">
      <c r="A7" s="1" t="s">
        <v>560</v>
      </c>
      <c r="B7" s="19"/>
      <c r="C7" s="19"/>
      <c r="D7" s="14" t="s">
        <v>561</v>
      </c>
      <c r="E7" s="12">
        <f>TRUNC(E4+E5-E6, 0)</f>
        <v>0</v>
      </c>
      <c r="F7" s="10" t="s">
        <v>52</v>
      </c>
      <c r="G7" s="10" t="s">
        <v>52</v>
      </c>
    </row>
    <row r="8" spans="1:7" ht="21.95" customHeight="1" x14ac:dyDescent="0.3">
      <c r="A8" s="1" t="s">
        <v>562</v>
      </c>
      <c r="B8" s="19"/>
      <c r="C8" s="19" t="s">
        <v>552</v>
      </c>
      <c r="D8" s="14" t="s">
        <v>563</v>
      </c>
      <c r="E8" s="12">
        <f>TRUNC(공종별집계표!H5, 0)</f>
        <v>0</v>
      </c>
      <c r="F8" s="10" t="s">
        <v>52</v>
      </c>
      <c r="G8" s="10" t="s">
        <v>52</v>
      </c>
    </row>
    <row r="9" spans="1:7" ht="21.95" customHeight="1" x14ac:dyDescent="0.3">
      <c r="A9" s="1" t="s">
        <v>564</v>
      </c>
      <c r="B9" s="19"/>
      <c r="C9" s="19"/>
      <c r="D9" s="14" t="s">
        <v>565</v>
      </c>
      <c r="E9" s="12">
        <f>TRUNC(E8*0, 0)</f>
        <v>0</v>
      </c>
      <c r="F9" s="10" t="s">
        <v>615</v>
      </c>
      <c r="G9" s="10" t="s">
        <v>52</v>
      </c>
    </row>
    <row r="10" spans="1:7" ht="21.95" customHeight="1" x14ac:dyDescent="0.3">
      <c r="A10" s="1" t="s">
        <v>566</v>
      </c>
      <c r="B10" s="19"/>
      <c r="C10" s="19"/>
      <c r="D10" s="14" t="s">
        <v>561</v>
      </c>
      <c r="E10" s="12">
        <f>TRUNC(E8+E9, 0)</f>
        <v>0</v>
      </c>
      <c r="F10" s="10" t="s">
        <v>52</v>
      </c>
      <c r="G10" s="10" t="s">
        <v>52</v>
      </c>
    </row>
    <row r="11" spans="1:7" ht="21.95" customHeight="1" x14ac:dyDescent="0.3">
      <c r="A11" s="1" t="s">
        <v>567</v>
      </c>
      <c r="B11" s="19"/>
      <c r="C11" s="19" t="s">
        <v>553</v>
      </c>
      <c r="D11" s="14" t="s">
        <v>568</v>
      </c>
      <c r="E11" s="12">
        <v>0</v>
      </c>
      <c r="F11" s="10" t="s">
        <v>52</v>
      </c>
      <c r="G11" s="10" t="s">
        <v>52</v>
      </c>
    </row>
    <row r="12" spans="1:7" ht="21.95" customHeight="1" x14ac:dyDescent="0.3">
      <c r="A12" s="1" t="s">
        <v>569</v>
      </c>
      <c r="B12" s="19"/>
      <c r="C12" s="19"/>
      <c r="D12" s="14" t="s">
        <v>570</v>
      </c>
      <c r="E12" s="12">
        <f>TRUNC(공종별집계표!J5, 0)</f>
        <v>0</v>
      </c>
      <c r="F12" s="10" t="s">
        <v>52</v>
      </c>
      <c r="G12" s="10" t="s">
        <v>52</v>
      </c>
    </row>
    <row r="13" spans="1:7" ht="21.95" customHeight="1" x14ac:dyDescent="0.3">
      <c r="A13" s="1" t="s">
        <v>571</v>
      </c>
      <c r="B13" s="19"/>
      <c r="C13" s="19"/>
      <c r="D13" s="14" t="s">
        <v>572</v>
      </c>
      <c r="E13" s="12">
        <f>TRUNC(E10*0, 0)</f>
        <v>0</v>
      </c>
      <c r="F13" s="10" t="s">
        <v>616</v>
      </c>
      <c r="G13" s="10" t="s">
        <v>52</v>
      </c>
    </row>
    <row r="14" spans="1:7" ht="21.95" customHeight="1" x14ac:dyDescent="0.3">
      <c r="A14" s="1" t="s">
        <v>573</v>
      </c>
      <c r="B14" s="19"/>
      <c r="C14" s="19"/>
      <c r="D14" s="14" t="s">
        <v>574</v>
      </c>
      <c r="E14" s="12">
        <f>TRUNC(E10*0, 0)</f>
        <v>0</v>
      </c>
      <c r="F14" s="10" t="s">
        <v>616</v>
      </c>
      <c r="G14" s="10" t="s">
        <v>52</v>
      </c>
    </row>
    <row r="15" spans="1:7" ht="21.95" customHeight="1" x14ac:dyDescent="0.3">
      <c r="A15" s="1" t="s">
        <v>575</v>
      </c>
      <c r="B15" s="19"/>
      <c r="C15" s="19"/>
      <c r="D15" s="14" t="s">
        <v>576</v>
      </c>
      <c r="E15" s="12">
        <f>TRUNC(E8*0, 0)</f>
        <v>0</v>
      </c>
      <c r="F15" s="10" t="s">
        <v>577</v>
      </c>
      <c r="G15" s="10" t="s">
        <v>52</v>
      </c>
    </row>
    <row r="16" spans="1:7" ht="21.95" customHeight="1" x14ac:dyDescent="0.3">
      <c r="A16" s="1" t="s">
        <v>578</v>
      </c>
      <c r="B16" s="19"/>
      <c r="C16" s="19"/>
      <c r="D16" s="14" t="s">
        <v>579</v>
      </c>
      <c r="E16" s="12">
        <f>TRUNC(E15*0, 0)</f>
        <v>0</v>
      </c>
      <c r="F16" s="10" t="s">
        <v>580</v>
      </c>
      <c r="G16" s="10" t="s">
        <v>52</v>
      </c>
    </row>
    <row r="17" spans="1:7" ht="21.95" customHeight="1" x14ac:dyDescent="0.3">
      <c r="A17" s="1" t="s">
        <v>581</v>
      </c>
      <c r="B17" s="19"/>
      <c r="C17" s="19"/>
      <c r="D17" s="14" t="s">
        <v>582</v>
      </c>
      <c r="E17" s="12">
        <f>TRUNC(E8*0, 0)</f>
        <v>0</v>
      </c>
      <c r="F17" s="10" t="s">
        <v>577</v>
      </c>
      <c r="G17" s="10" t="s">
        <v>52</v>
      </c>
    </row>
    <row r="18" spans="1:7" ht="21.95" customHeight="1" x14ac:dyDescent="0.3">
      <c r="A18" s="1" t="s">
        <v>583</v>
      </c>
      <c r="B18" s="19"/>
      <c r="C18" s="19"/>
      <c r="D18" s="14" t="s">
        <v>584</v>
      </c>
      <c r="E18" s="12">
        <f>TRUNC(E8*0, 0)</f>
        <v>0</v>
      </c>
      <c r="F18" s="10" t="s">
        <v>615</v>
      </c>
      <c r="G18" s="10" t="s">
        <v>52</v>
      </c>
    </row>
    <row r="19" spans="1:7" ht="21.95" customHeight="1" x14ac:dyDescent="0.3">
      <c r="A19" s="1" t="s">
        <v>585</v>
      </c>
      <c r="B19" s="19"/>
      <c r="C19" s="19"/>
      <c r="D19" s="14" t="s">
        <v>586</v>
      </c>
      <c r="E19" s="12">
        <f>TRUNC((E7+E8)*0, 0)</f>
        <v>0</v>
      </c>
      <c r="F19" s="10" t="s">
        <v>617</v>
      </c>
      <c r="G19" s="10" t="s">
        <v>52</v>
      </c>
    </row>
    <row r="20" spans="1:7" ht="21.95" customHeight="1" x14ac:dyDescent="0.3">
      <c r="A20" s="1" t="s">
        <v>587</v>
      </c>
      <c r="B20" s="19"/>
      <c r="C20" s="19"/>
      <c r="D20" s="14" t="s">
        <v>588</v>
      </c>
      <c r="E20" s="12">
        <f>TRUNC((E7+E10)*0, 0)</f>
        <v>0</v>
      </c>
      <c r="F20" s="10" t="s">
        <v>618</v>
      </c>
      <c r="G20" s="10" t="s">
        <v>52</v>
      </c>
    </row>
    <row r="21" spans="1:7" ht="21.95" customHeight="1" x14ac:dyDescent="0.3">
      <c r="A21" s="1" t="s">
        <v>589</v>
      </c>
      <c r="B21" s="19"/>
      <c r="C21" s="19"/>
      <c r="D21" s="14" t="s">
        <v>590</v>
      </c>
      <c r="E21" s="12">
        <f>TRUNC((E7+E8+E11+E12)*0, 0)</f>
        <v>0</v>
      </c>
      <c r="F21" s="10" t="s">
        <v>619</v>
      </c>
      <c r="G21" s="10" t="s">
        <v>52</v>
      </c>
    </row>
    <row r="22" spans="1:7" ht="21.95" customHeight="1" x14ac:dyDescent="0.3">
      <c r="A22" s="1" t="s">
        <v>591</v>
      </c>
      <c r="B22" s="19"/>
      <c r="C22" s="19"/>
      <c r="D22" s="14" t="s">
        <v>592</v>
      </c>
      <c r="E22" s="12">
        <f>TRUNC((E7+E8+E11+E12)*0, 0)</f>
        <v>0</v>
      </c>
      <c r="F22" s="10" t="s">
        <v>619</v>
      </c>
      <c r="G22" s="10" t="s">
        <v>52</v>
      </c>
    </row>
    <row r="23" spans="1:7" ht="21.95" customHeight="1" x14ac:dyDescent="0.3">
      <c r="A23" s="1" t="s">
        <v>593</v>
      </c>
      <c r="B23" s="19"/>
      <c r="C23" s="19"/>
      <c r="D23" s="14" t="s">
        <v>594</v>
      </c>
      <c r="E23" s="12">
        <f>TRUNC((E7+E8+E11+E12)*0, 0)</f>
        <v>0</v>
      </c>
      <c r="F23" s="10" t="s">
        <v>619</v>
      </c>
      <c r="G23" s="10" t="s">
        <v>52</v>
      </c>
    </row>
    <row r="24" spans="1:7" ht="21.95" customHeight="1" x14ac:dyDescent="0.3">
      <c r="A24" s="1" t="s">
        <v>595</v>
      </c>
      <c r="B24" s="19"/>
      <c r="C24" s="19"/>
      <c r="D24" s="14" t="s">
        <v>596</v>
      </c>
      <c r="E24" s="12">
        <f>TRUNC(E10*0, 0)</f>
        <v>0</v>
      </c>
      <c r="F24" s="10" t="s">
        <v>616</v>
      </c>
      <c r="G24" s="10" t="s">
        <v>52</v>
      </c>
    </row>
    <row r="25" spans="1:7" ht="21.95" customHeight="1" x14ac:dyDescent="0.3">
      <c r="A25" s="1" t="s">
        <v>597</v>
      </c>
      <c r="B25" s="19"/>
      <c r="C25" s="19"/>
      <c r="D25" s="14" t="s">
        <v>598</v>
      </c>
      <c r="E25" s="12">
        <f>TRUNC(E10*0, 0)</f>
        <v>0</v>
      </c>
      <c r="F25" s="10" t="s">
        <v>616</v>
      </c>
      <c r="G25" s="10" t="s">
        <v>52</v>
      </c>
    </row>
    <row r="26" spans="1:7" ht="21.95" customHeight="1" x14ac:dyDescent="0.3">
      <c r="A26" s="1" t="s">
        <v>599</v>
      </c>
      <c r="B26" s="19"/>
      <c r="C26" s="19"/>
      <c r="D26" s="14" t="s">
        <v>561</v>
      </c>
      <c r="E26" s="12">
        <f>TRUNC(E11+E12+E13+E14+E15+E17+E18+E19+E16+E20+E21+E22+E23+E24+E25, 0)</f>
        <v>0</v>
      </c>
      <c r="F26" s="10" t="s">
        <v>52</v>
      </c>
      <c r="G26" s="10" t="s">
        <v>52</v>
      </c>
    </row>
    <row r="27" spans="1:7" ht="21.95" customHeight="1" x14ac:dyDescent="0.3">
      <c r="A27" s="1" t="s">
        <v>600</v>
      </c>
      <c r="B27" s="15" t="s">
        <v>601</v>
      </c>
      <c r="C27" s="15"/>
      <c r="D27" s="15"/>
      <c r="E27" s="12">
        <f>TRUNC(E7+E10+E26, 0)</f>
        <v>0</v>
      </c>
      <c r="F27" s="10" t="s">
        <v>52</v>
      </c>
      <c r="G27" s="10" t="s">
        <v>52</v>
      </c>
    </row>
    <row r="28" spans="1:7" ht="21.95" customHeight="1" x14ac:dyDescent="0.3">
      <c r="A28" s="1" t="s">
        <v>602</v>
      </c>
      <c r="B28" s="15" t="s">
        <v>603</v>
      </c>
      <c r="C28" s="15"/>
      <c r="D28" s="15"/>
      <c r="E28" s="12">
        <f>TRUNC(E27*0, 0)</f>
        <v>0</v>
      </c>
      <c r="F28" s="10" t="s">
        <v>620</v>
      </c>
      <c r="G28" s="10" t="s">
        <v>52</v>
      </c>
    </row>
    <row r="29" spans="1:7" ht="21.95" customHeight="1" x14ac:dyDescent="0.3">
      <c r="A29" s="1" t="s">
        <v>604</v>
      </c>
      <c r="B29" s="15" t="s">
        <v>605</v>
      </c>
      <c r="C29" s="15"/>
      <c r="D29" s="15"/>
      <c r="E29" s="12">
        <f>TRUNC((E10+E26+E28)*0, 0)</f>
        <v>0</v>
      </c>
      <c r="F29" s="10" t="s">
        <v>621</v>
      </c>
      <c r="G29" s="10" t="s">
        <v>52</v>
      </c>
    </row>
    <row r="30" spans="1:7" ht="21.95" customHeight="1" x14ac:dyDescent="0.3">
      <c r="A30" s="1" t="s">
        <v>606</v>
      </c>
      <c r="B30" s="15" t="s">
        <v>607</v>
      </c>
      <c r="C30" s="15"/>
      <c r="D30" s="15"/>
      <c r="E30" s="12">
        <f>TRUNC(E27+E28+E29, 0)</f>
        <v>0</v>
      </c>
      <c r="F30" s="10" t="s">
        <v>52</v>
      </c>
      <c r="G30" s="10" t="s">
        <v>52</v>
      </c>
    </row>
    <row r="31" spans="1:7" ht="21.95" customHeight="1" x14ac:dyDescent="0.3">
      <c r="A31" s="1" t="s">
        <v>608</v>
      </c>
      <c r="B31" s="15" t="s">
        <v>609</v>
      </c>
      <c r="C31" s="15"/>
      <c r="D31" s="15"/>
      <c r="E31" s="12">
        <f>TRUNC(E30*0, 0)</f>
        <v>0</v>
      </c>
      <c r="F31" s="10" t="s">
        <v>622</v>
      </c>
      <c r="G31" s="10" t="s">
        <v>52</v>
      </c>
    </row>
    <row r="32" spans="1:7" ht="21.95" customHeight="1" x14ac:dyDescent="0.3">
      <c r="A32" s="1" t="s">
        <v>610</v>
      </c>
      <c r="B32" s="15" t="s">
        <v>611</v>
      </c>
      <c r="C32" s="15"/>
      <c r="D32" s="15"/>
      <c r="E32" s="12">
        <f>TRUNC(E30+E31, 0)</f>
        <v>0</v>
      </c>
      <c r="F32" s="10" t="s">
        <v>52</v>
      </c>
      <c r="G32" s="10" t="s">
        <v>52</v>
      </c>
    </row>
    <row r="33" spans="1:7" ht="21.95" customHeight="1" x14ac:dyDescent="0.3">
      <c r="A33" s="1" t="s">
        <v>612</v>
      </c>
      <c r="B33" s="15" t="s">
        <v>613</v>
      </c>
      <c r="C33" s="15"/>
      <c r="D33" s="15"/>
      <c r="E33" s="12">
        <f>TRUNC(E32+0, 0)</f>
        <v>0</v>
      </c>
      <c r="F33" s="10" t="s">
        <v>52</v>
      </c>
      <c r="G33" s="10" t="s">
        <v>52</v>
      </c>
    </row>
  </sheetData>
  <mergeCells count="15">
    <mergeCell ref="B1:G1"/>
    <mergeCell ref="B2:E2"/>
    <mergeCell ref="F2:G2"/>
    <mergeCell ref="B3:D3"/>
    <mergeCell ref="B4:B26"/>
    <mergeCell ref="C4:C7"/>
    <mergeCell ref="C8:C10"/>
    <mergeCell ref="C11:C26"/>
    <mergeCell ref="B33:D33"/>
    <mergeCell ref="B27:D27"/>
    <mergeCell ref="B28:D28"/>
    <mergeCell ref="B29:D29"/>
    <mergeCell ref="B30:D30"/>
    <mergeCell ref="B31:D31"/>
    <mergeCell ref="B32:D32"/>
  </mergeCells>
  <phoneticPr fontId="1" type="noConversion"/>
  <pageMargins left="0.78740157480314954" right="0" top="0.39370078740157477" bottom="0.39370078740157477" header="0" footer="0"/>
  <pageSetup paperSize="9"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1F353-BFBA-4B78-BA65-C63E0D721C63}">
  <sheetPr>
    <pageSetUpPr fitToPage="1"/>
  </sheetPr>
  <dimension ref="A1:T29"/>
  <sheetViews>
    <sheetView topLeftCell="A4" workbookViewId="0"/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20" t="s">
        <v>2</v>
      </c>
      <c r="B3" s="20" t="s">
        <v>3</v>
      </c>
      <c r="C3" s="20" t="s">
        <v>4</v>
      </c>
      <c r="D3" s="20" t="s">
        <v>5</v>
      </c>
      <c r="E3" s="20" t="s">
        <v>6</v>
      </c>
      <c r="F3" s="20"/>
      <c r="G3" s="20" t="s">
        <v>9</v>
      </c>
      <c r="H3" s="20"/>
      <c r="I3" s="20" t="s">
        <v>10</v>
      </c>
      <c r="J3" s="20"/>
      <c r="K3" s="20" t="s">
        <v>11</v>
      </c>
      <c r="L3" s="20"/>
      <c r="M3" s="20" t="s">
        <v>12</v>
      </c>
      <c r="N3" s="17" t="s">
        <v>13</v>
      </c>
      <c r="O3" s="17" t="s">
        <v>14</v>
      </c>
      <c r="P3" s="17" t="s">
        <v>15</v>
      </c>
      <c r="Q3" s="17" t="s">
        <v>16</v>
      </c>
      <c r="R3" s="17" t="s">
        <v>17</v>
      </c>
      <c r="S3" s="17" t="s">
        <v>18</v>
      </c>
      <c r="T3" s="17" t="s">
        <v>19</v>
      </c>
    </row>
    <row r="4" spans="1:20" ht="30" customHeight="1" x14ac:dyDescent="0.3">
      <c r="A4" s="21"/>
      <c r="B4" s="21"/>
      <c r="C4" s="21"/>
      <c r="D4" s="21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21"/>
      <c r="N4" s="17"/>
      <c r="O4" s="17"/>
      <c r="P4" s="17"/>
      <c r="Q4" s="17"/>
      <c r="R4" s="17"/>
      <c r="S4" s="17"/>
      <c r="T4" s="17"/>
    </row>
    <row r="5" spans="1:20" ht="30" customHeight="1" x14ac:dyDescent="0.3">
      <c r="A5" s="10" t="s">
        <v>51</v>
      </c>
      <c r="B5" s="10" t="s">
        <v>52</v>
      </c>
      <c r="C5" s="10" t="s">
        <v>52</v>
      </c>
      <c r="D5" s="11">
        <v>1</v>
      </c>
      <c r="E5" s="12">
        <f>F6+F18</f>
        <v>0</v>
      </c>
      <c r="F5" s="12">
        <f t="shared" ref="F5:F18" si="0">E5*D5</f>
        <v>0</v>
      </c>
      <c r="G5" s="12">
        <f>H6+H18</f>
        <v>0</v>
      </c>
      <c r="H5" s="12">
        <f t="shared" ref="H5:H18" si="1">G5*D5</f>
        <v>0</v>
      </c>
      <c r="I5" s="12">
        <f>J6+J18</f>
        <v>0</v>
      </c>
      <c r="J5" s="12">
        <f t="shared" ref="J5:J18" si="2">I5*D5</f>
        <v>0</v>
      </c>
      <c r="K5" s="12">
        <f t="shared" ref="K5:K18" si="3">E5+G5+I5</f>
        <v>0</v>
      </c>
      <c r="L5" s="12">
        <f t="shared" ref="L5:L18" si="4">F5+H5+J5</f>
        <v>0</v>
      </c>
      <c r="M5" s="10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8"/>
    </row>
    <row r="6" spans="1:20" ht="30" customHeight="1" x14ac:dyDescent="0.3">
      <c r="A6" s="10" t="s">
        <v>54</v>
      </c>
      <c r="B6" s="10" t="s">
        <v>52</v>
      </c>
      <c r="C6" s="10" t="s">
        <v>52</v>
      </c>
      <c r="D6" s="11">
        <v>1</v>
      </c>
      <c r="E6" s="12">
        <f>F7+F8+F9+F10+F11+F12+F13+F14+F15+F16+F17</f>
        <v>0</v>
      </c>
      <c r="F6" s="12">
        <f t="shared" si="0"/>
        <v>0</v>
      </c>
      <c r="G6" s="12">
        <f>H7+H8+H9+H10+H11+H12+H13+H14+H15+H16+H17</f>
        <v>0</v>
      </c>
      <c r="H6" s="12">
        <f t="shared" si="1"/>
        <v>0</v>
      </c>
      <c r="I6" s="12">
        <f>J7+J8+J9+J10+J11+J12+J13+J14+J15+J16+J17</f>
        <v>0</v>
      </c>
      <c r="J6" s="12">
        <f t="shared" si="2"/>
        <v>0</v>
      </c>
      <c r="K6" s="12">
        <f t="shared" si="3"/>
        <v>0</v>
      </c>
      <c r="L6" s="12">
        <f t="shared" si="4"/>
        <v>0</v>
      </c>
      <c r="M6" s="10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8"/>
    </row>
    <row r="7" spans="1:20" ht="30" customHeight="1" x14ac:dyDescent="0.3">
      <c r="A7" s="10" t="s">
        <v>56</v>
      </c>
      <c r="B7" s="10" t="s">
        <v>52</v>
      </c>
      <c r="C7" s="10" t="s">
        <v>52</v>
      </c>
      <c r="D7" s="11">
        <v>1</v>
      </c>
      <c r="E7" s="12">
        <f>공종별내역서!F29</f>
        <v>0</v>
      </c>
      <c r="F7" s="12">
        <f t="shared" si="0"/>
        <v>0</v>
      </c>
      <c r="G7" s="12">
        <f>공종별내역서!H29</f>
        <v>0</v>
      </c>
      <c r="H7" s="12">
        <f t="shared" si="1"/>
        <v>0</v>
      </c>
      <c r="I7" s="12">
        <f>공종별내역서!J29</f>
        <v>0</v>
      </c>
      <c r="J7" s="12">
        <f t="shared" si="2"/>
        <v>0</v>
      </c>
      <c r="K7" s="12">
        <f t="shared" si="3"/>
        <v>0</v>
      </c>
      <c r="L7" s="12">
        <f t="shared" si="4"/>
        <v>0</v>
      </c>
      <c r="M7" s="10" t="s">
        <v>52</v>
      </c>
      <c r="N7" s="1" t="s">
        <v>57</v>
      </c>
      <c r="O7" s="1" t="s">
        <v>52</v>
      </c>
      <c r="P7" s="1" t="s">
        <v>55</v>
      </c>
      <c r="Q7" s="1" t="s">
        <v>52</v>
      </c>
      <c r="R7">
        <v>3</v>
      </c>
      <c r="S7" s="1" t="s">
        <v>52</v>
      </c>
      <c r="T7" s="8"/>
    </row>
    <row r="8" spans="1:20" ht="30" customHeight="1" x14ac:dyDescent="0.3">
      <c r="A8" s="10" t="s">
        <v>103</v>
      </c>
      <c r="B8" s="10" t="s">
        <v>52</v>
      </c>
      <c r="C8" s="10" t="s">
        <v>52</v>
      </c>
      <c r="D8" s="11">
        <v>1</v>
      </c>
      <c r="E8" s="12">
        <f>공종별내역서!F55</f>
        <v>0</v>
      </c>
      <c r="F8" s="12">
        <f t="shared" si="0"/>
        <v>0</v>
      </c>
      <c r="G8" s="12">
        <f>공종별내역서!H55</f>
        <v>0</v>
      </c>
      <c r="H8" s="12">
        <f t="shared" si="1"/>
        <v>0</v>
      </c>
      <c r="I8" s="12">
        <f>공종별내역서!J55</f>
        <v>0</v>
      </c>
      <c r="J8" s="12">
        <f t="shared" si="2"/>
        <v>0</v>
      </c>
      <c r="K8" s="12">
        <f t="shared" si="3"/>
        <v>0</v>
      </c>
      <c r="L8" s="12">
        <f t="shared" si="4"/>
        <v>0</v>
      </c>
      <c r="M8" s="10" t="s">
        <v>52</v>
      </c>
      <c r="N8" s="1" t="s">
        <v>104</v>
      </c>
      <c r="O8" s="1" t="s">
        <v>52</v>
      </c>
      <c r="P8" s="1" t="s">
        <v>55</v>
      </c>
      <c r="Q8" s="1" t="s">
        <v>52</v>
      </c>
      <c r="R8">
        <v>3</v>
      </c>
      <c r="S8" s="1" t="s">
        <v>52</v>
      </c>
      <c r="T8" s="8"/>
    </row>
    <row r="9" spans="1:20" ht="30" customHeight="1" x14ac:dyDescent="0.3">
      <c r="A9" s="10" t="s">
        <v>113</v>
      </c>
      <c r="B9" s="10" t="s">
        <v>52</v>
      </c>
      <c r="C9" s="10" t="s">
        <v>52</v>
      </c>
      <c r="D9" s="11">
        <v>1</v>
      </c>
      <c r="E9" s="12">
        <f>공종별내역서!F81</f>
        <v>0</v>
      </c>
      <c r="F9" s="12">
        <f t="shared" si="0"/>
        <v>0</v>
      </c>
      <c r="G9" s="12">
        <f>공종별내역서!H81</f>
        <v>0</v>
      </c>
      <c r="H9" s="12">
        <f t="shared" si="1"/>
        <v>0</v>
      </c>
      <c r="I9" s="12">
        <f>공종별내역서!J81</f>
        <v>0</v>
      </c>
      <c r="J9" s="12">
        <f t="shared" si="2"/>
        <v>0</v>
      </c>
      <c r="K9" s="12">
        <f t="shared" si="3"/>
        <v>0</v>
      </c>
      <c r="L9" s="12">
        <f t="shared" si="4"/>
        <v>0</v>
      </c>
      <c r="M9" s="10" t="s">
        <v>52</v>
      </c>
      <c r="N9" s="1" t="s">
        <v>114</v>
      </c>
      <c r="O9" s="1" t="s">
        <v>52</v>
      </c>
      <c r="P9" s="1" t="s">
        <v>55</v>
      </c>
      <c r="Q9" s="1" t="s">
        <v>52</v>
      </c>
      <c r="R9">
        <v>3</v>
      </c>
      <c r="S9" s="1" t="s">
        <v>52</v>
      </c>
      <c r="T9" s="8"/>
    </row>
    <row r="10" spans="1:20" ht="30" customHeight="1" x14ac:dyDescent="0.3">
      <c r="A10" s="10" t="s">
        <v>136</v>
      </c>
      <c r="B10" s="10" t="s">
        <v>52</v>
      </c>
      <c r="C10" s="10" t="s">
        <v>52</v>
      </c>
      <c r="D10" s="11">
        <v>1</v>
      </c>
      <c r="E10" s="12">
        <f>공종별내역서!F107</f>
        <v>0</v>
      </c>
      <c r="F10" s="12">
        <f t="shared" si="0"/>
        <v>0</v>
      </c>
      <c r="G10" s="12">
        <f>공종별내역서!H107</f>
        <v>0</v>
      </c>
      <c r="H10" s="12">
        <f t="shared" si="1"/>
        <v>0</v>
      </c>
      <c r="I10" s="12">
        <f>공종별내역서!J107</f>
        <v>0</v>
      </c>
      <c r="J10" s="12">
        <f t="shared" si="2"/>
        <v>0</v>
      </c>
      <c r="K10" s="12">
        <f t="shared" si="3"/>
        <v>0</v>
      </c>
      <c r="L10" s="12">
        <f t="shared" si="4"/>
        <v>0</v>
      </c>
      <c r="M10" s="10" t="s">
        <v>52</v>
      </c>
      <c r="N10" s="1" t="s">
        <v>137</v>
      </c>
      <c r="O10" s="1" t="s">
        <v>52</v>
      </c>
      <c r="P10" s="1" t="s">
        <v>55</v>
      </c>
      <c r="Q10" s="1" t="s">
        <v>52</v>
      </c>
      <c r="R10">
        <v>3</v>
      </c>
      <c r="S10" s="1" t="s">
        <v>52</v>
      </c>
      <c r="T10" s="8"/>
    </row>
    <row r="11" spans="1:20" ht="30" customHeight="1" x14ac:dyDescent="0.3">
      <c r="A11" s="10" t="s">
        <v>194</v>
      </c>
      <c r="B11" s="10" t="s">
        <v>52</v>
      </c>
      <c r="C11" s="10" t="s">
        <v>52</v>
      </c>
      <c r="D11" s="11">
        <v>1</v>
      </c>
      <c r="E11" s="12">
        <f>공종별내역서!F133</f>
        <v>0</v>
      </c>
      <c r="F11" s="12">
        <f t="shared" si="0"/>
        <v>0</v>
      </c>
      <c r="G11" s="12">
        <f>공종별내역서!H133</f>
        <v>0</v>
      </c>
      <c r="H11" s="12">
        <f t="shared" si="1"/>
        <v>0</v>
      </c>
      <c r="I11" s="12">
        <f>공종별내역서!J133</f>
        <v>0</v>
      </c>
      <c r="J11" s="12">
        <f t="shared" si="2"/>
        <v>0</v>
      </c>
      <c r="K11" s="12">
        <f t="shared" si="3"/>
        <v>0</v>
      </c>
      <c r="L11" s="12">
        <f t="shared" si="4"/>
        <v>0</v>
      </c>
      <c r="M11" s="10" t="s">
        <v>52</v>
      </c>
      <c r="N11" s="1" t="s">
        <v>195</v>
      </c>
      <c r="O11" s="1" t="s">
        <v>52</v>
      </c>
      <c r="P11" s="1" t="s">
        <v>55</v>
      </c>
      <c r="Q11" s="1" t="s">
        <v>52</v>
      </c>
      <c r="R11">
        <v>3</v>
      </c>
      <c r="S11" s="1" t="s">
        <v>52</v>
      </c>
      <c r="T11" s="8"/>
    </row>
    <row r="12" spans="1:20" ht="30" customHeight="1" x14ac:dyDescent="0.3">
      <c r="A12" s="10" t="s">
        <v>239</v>
      </c>
      <c r="B12" s="10" t="s">
        <v>52</v>
      </c>
      <c r="C12" s="10" t="s">
        <v>52</v>
      </c>
      <c r="D12" s="11">
        <v>1</v>
      </c>
      <c r="E12" s="12">
        <f>공종별내역서!F159</f>
        <v>0</v>
      </c>
      <c r="F12" s="12">
        <f t="shared" si="0"/>
        <v>0</v>
      </c>
      <c r="G12" s="12">
        <f>공종별내역서!H159</f>
        <v>0</v>
      </c>
      <c r="H12" s="12">
        <f t="shared" si="1"/>
        <v>0</v>
      </c>
      <c r="I12" s="12">
        <f>공종별내역서!J159</f>
        <v>0</v>
      </c>
      <c r="J12" s="12">
        <f t="shared" si="2"/>
        <v>0</v>
      </c>
      <c r="K12" s="12">
        <f t="shared" si="3"/>
        <v>0</v>
      </c>
      <c r="L12" s="12">
        <f t="shared" si="4"/>
        <v>0</v>
      </c>
      <c r="M12" s="10" t="s">
        <v>52</v>
      </c>
      <c r="N12" s="1" t="s">
        <v>240</v>
      </c>
      <c r="O12" s="1" t="s">
        <v>52</v>
      </c>
      <c r="P12" s="1" t="s">
        <v>55</v>
      </c>
      <c r="Q12" s="1" t="s">
        <v>52</v>
      </c>
      <c r="R12">
        <v>3</v>
      </c>
      <c r="S12" s="1" t="s">
        <v>52</v>
      </c>
      <c r="T12" s="8"/>
    </row>
    <row r="13" spans="1:20" ht="30" customHeight="1" x14ac:dyDescent="0.3">
      <c r="A13" s="10" t="s">
        <v>267</v>
      </c>
      <c r="B13" s="10" t="s">
        <v>52</v>
      </c>
      <c r="C13" s="10" t="s">
        <v>52</v>
      </c>
      <c r="D13" s="11">
        <v>1</v>
      </c>
      <c r="E13" s="12">
        <f>공종별내역서!F185</f>
        <v>0</v>
      </c>
      <c r="F13" s="12">
        <f t="shared" si="0"/>
        <v>0</v>
      </c>
      <c r="G13" s="12">
        <f>공종별내역서!H185</f>
        <v>0</v>
      </c>
      <c r="H13" s="12">
        <f t="shared" si="1"/>
        <v>0</v>
      </c>
      <c r="I13" s="12">
        <f>공종별내역서!J185</f>
        <v>0</v>
      </c>
      <c r="J13" s="12">
        <f t="shared" si="2"/>
        <v>0</v>
      </c>
      <c r="K13" s="12">
        <f t="shared" si="3"/>
        <v>0</v>
      </c>
      <c r="L13" s="12">
        <f t="shared" si="4"/>
        <v>0</v>
      </c>
      <c r="M13" s="10" t="s">
        <v>52</v>
      </c>
      <c r="N13" s="1" t="s">
        <v>268</v>
      </c>
      <c r="O13" s="1" t="s">
        <v>52</v>
      </c>
      <c r="P13" s="1" t="s">
        <v>55</v>
      </c>
      <c r="Q13" s="1" t="s">
        <v>52</v>
      </c>
      <c r="R13">
        <v>3</v>
      </c>
      <c r="S13" s="1" t="s">
        <v>52</v>
      </c>
      <c r="T13" s="8"/>
    </row>
    <row r="14" spans="1:20" ht="30" customHeight="1" x14ac:dyDescent="0.3">
      <c r="A14" s="10" t="s">
        <v>318</v>
      </c>
      <c r="B14" s="10" t="s">
        <v>52</v>
      </c>
      <c r="C14" s="10" t="s">
        <v>52</v>
      </c>
      <c r="D14" s="11">
        <v>1</v>
      </c>
      <c r="E14" s="12">
        <f>공종별내역서!F211</f>
        <v>0</v>
      </c>
      <c r="F14" s="12">
        <f t="shared" si="0"/>
        <v>0</v>
      </c>
      <c r="G14" s="12">
        <f>공종별내역서!H211</f>
        <v>0</v>
      </c>
      <c r="H14" s="12">
        <f t="shared" si="1"/>
        <v>0</v>
      </c>
      <c r="I14" s="12">
        <f>공종별내역서!J211</f>
        <v>0</v>
      </c>
      <c r="J14" s="12">
        <f t="shared" si="2"/>
        <v>0</v>
      </c>
      <c r="K14" s="12">
        <f t="shared" si="3"/>
        <v>0</v>
      </c>
      <c r="L14" s="12">
        <f t="shared" si="4"/>
        <v>0</v>
      </c>
      <c r="M14" s="10" t="s">
        <v>52</v>
      </c>
      <c r="N14" s="1" t="s">
        <v>319</v>
      </c>
      <c r="O14" s="1" t="s">
        <v>52</v>
      </c>
      <c r="P14" s="1" t="s">
        <v>55</v>
      </c>
      <c r="Q14" s="1" t="s">
        <v>52</v>
      </c>
      <c r="R14">
        <v>3</v>
      </c>
      <c r="S14" s="1" t="s">
        <v>52</v>
      </c>
      <c r="T14" s="8"/>
    </row>
    <row r="15" spans="1:20" ht="30" customHeight="1" x14ac:dyDescent="0.3">
      <c r="A15" s="10" t="s">
        <v>333</v>
      </c>
      <c r="B15" s="10" t="s">
        <v>52</v>
      </c>
      <c r="C15" s="10" t="s">
        <v>52</v>
      </c>
      <c r="D15" s="11">
        <v>1</v>
      </c>
      <c r="E15" s="12">
        <f>공종별내역서!F237</f>
        <v>0</v>
      </c>
      <c r="F15" s="12">
        <f t="shared" si="0"/>
        <v>0</v>
      </c>
      <c r="G15" s="12">
        <f>공종별내역서!H237</f>
        <v>0</v>
      </c>
      <c r="H15" s="12">
        <f t="shared" si="1"/>
        <v>0</v>
      </c>
      <c r="I15" s="12">
        <f>공종별내역서!J237</f>
        <v>0</v>
      </c>
      <c r="J15" s="12">
        <f t="shared" si="2"/>
        <v>0</v>
      </c>
      <c r="K15" s="12">
        <f t="shared" si="3"/>
        <v>0</v>
      </c>
      <c r="L15" s="12">
        <f t="shared" si="4"/>
        <v>0</v>
      </c>
      <c r="M15" s="10" t="s">
        <v>52</v>
      </c>
      <c r="N15" s="1" t="s">
        <v>334</v>
      </c>
      <c r="O15" s="1" t="s">
        <v>52</v>
      </c>
      <c r="P15" s="1" t="s">
        <v>55</v>
      </c>
      <c r="Q15" s="1" t="s">
        <v>52</v>
      </c>
      <c r="R15">
        <v>3</v>
      </c>
      <c r="S15" s="1" t="s">
        <v>52</v>
      </c>
      <c r="T15" s="8"/>
    </row>
    <row r="16" spans="1:20" ht="30" customHeight="1" x14ac:dyDescent="0.3">
      <c r="A16" s="10" t="s">
        <v>343</v>
      </c>
      <c r="B16" s="10" t="s">
        <v>52</v>
      </c>
      <c r="C16" s="10" t="s">
        <v>52</v>
      </c>
      <c r="D16" s="11">
        <v>1</v>
      </c>
      <c r="E16" s="12">
        <f>공종별내역서!F263</f>
        <v>0</v>
      </c>
      <c r="F16" s="12">
        <f t="shared" si="0"/>
        <v>0</v>
      </c>
      <c r="G16" s="12">
        <f>공종별내역서!H263</f>
        <v>0</v>
      </c>
      <c r="H16" s="12">
        <f t="shared" si="1"/>
        <v>0</v>
      </c>
      <c r="I16" s="12">
        <f>공종별내역서!J263</f>
        <v>0</v>
      </c>
      <c r="J16" s="12">
        <f t="shared" si="2"/>
        <v>0</v>
      </c>
      <c r="K16" s="12">
        <f t="shared" si="3"/>
        <v>0</v>
      </c>
      <c r="L16" s="12">
        <f t="shared" si="4"/>
        <v>0</v>
      </c>
      <c r="M16" s="10" t="s">
        <v>52</v>
      </c>
      <c r="N16" s="1" t="s">
        <v>344</v>
      </c>
      <c r="O16" s="1" t="s">
        <v>52</v>
      </c>
      <c r="P16" s="1" t="s">
        <v>55</v>
      </c>
      <c r="Q16" s="1" t="s">
        <v>52</v>
      </c>
      <c r="R16">
        <v>3</v>
      </c>
      <c r="S16" s="1" t="s">
        <v>52</v>
      </c>
      <c r="T16" s="8"/>
    </row>
    <row r="17" spans="1:20" ht="30" customHeight="1" x14ac:dyDescent="0.3">
      <c r="A17" s="10" t="s">
        <v>355</v>
      </c>
      <c r="B17" s="10" t="s">
        <v>52</v>
      </c>
      <c r="C17" s="10" t="s">
        <v>52</v>
      </c>
      <c r="D17" s="11">
        <v>1</v>
      </c>
      <c r="E17" s="12">
        <f>공종별내역서!F315</f>
        <v>0</v>
      </c>
      <c r="F17" s="12">
        <f t="shared" si="0"/>
        <v>0</v>
      </c>
      <c r="G17" s="12">
        <f>공종별내역서!H315</f>
        <v>0</v>
      </c>
      <c r="H17" s="12">
        <f t="shared" si="1"/>
        <v>0</v>
      </c>
      <c r="I17" s="12">
        <f>공종별내역서!J315</f>
        <v>0</v>
      </c>
      <c r="J17" s="12">
        <f t="shared" si="2"/>
        <v>0</v>
      </c>
      <c r="K17" s="12">
        <f t="shared" si="3"/>
        <v>0</v>
      </c>
      <c r="L17" s="12">
        <f t="shared" si="4"/>
        <v>0</v>
      </c>
      <c r="M17" s="10" t="s">
        <v>52</v>
      </c>
      <c r="N17" s="1" t="s">
        <v>356</v>
      </c>
      <c r="O17" s="1" t="s">
        <v>52</v>
      </c>
      <c r="P17" s="1" t="s">
        <v>55</v>
      </c>
      <c r="Q17" s="1" t="s">
        <v>52</v>
      </c>
      <c r="R17">
        <v>3</v>
      </c>
      <c r="S17" s="1" t="s">
        <v>52</v>
      </c>
      <c r="T17" s="8"/>
    </row>
    <row r="18" spans="1:20" ht="30" customHeight="1" x14ac:dyDescent="0.3">
      <c r="A18" s="10" t="s">
        <v>523</v>
      </c>
      <c r="B18" s="10" t="s">
        <v>52</v>
      </c>
      <c r="C18" s="10" t="s">
        <v>52</v>
      </c>
      <c r="D18" s="11">
        <v>1</v>
      </c>
      <c r="E18" s="12">
        <f>공종별내역서!F341</f>
        <v>0</v>
      </c>
      <c r="F18" s="12">
        <f t="shared" si="0"/>
        <v>0</v>
      </c>
      <c r="G18" s="12">
        <f>공종별내역서!H341</f>
        <v>0</v>
      </c>
      <c r="H18" s="12">
        <f t="shared" si="1"/>
        <v>0</v>
      </c>
      <c r="I18" s="12">
        <f>공종별내역서!J341</f>
        <v>0</v>
      </c>
      <c r="J18" s="12">
        <f t="shared" si="2"/>
        <v>0</v>
      </c>
      <c r="K18" s="12">
        <f t="shared" si="3"/>
        <v>0</v>
      </c>
      <c r="L18" s="12">
        <f t="shared" si="4"/>
        <v>0</v>
      </c>
      <c r="M18" s="10" t="s">
        <v>52</v>
      </c>
      <c r="N18" s="1" t="s">
        <v>524</v>
      </c>
      <c r="O18" s="1" t="s">
        <v>52</v>
      </c>
      <c r="P18" s="1" t="s">
        <v>53</v>
      </c>
      <c r="Q18" s="1" t="s">
        <v>52</v>
      </c>
      <c r="R18">
        <v>2</v>
      </c>
      <c r="S18" s="1" t="s">
        <v>52</v>
      </c>
      <c r="T18" s="8"/>
    </row>
    <row r="19" spans="1:20" ht="30" customHeight="1" x14ac:dyDescent="0.3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T19" s="8"/>
    </row>
    <row r="20" spans="1:20" ht="30" customHeight="1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T20" s="8"/>
    </row>
    <row r="21" spans="1:20" ht="30" customHeight="1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8"/>
    </row>
    <row r="22" spans="1:20" ht="30" customHeight="1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8"/>
    </row>
    <row r="23" spans="1:20" ht="30" customHeight="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8"/>
    </row>
    <row r="24" spans="1:20" ht="30" customHeight="1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8"/>
    </row>
    <row r="25" spans="1:20" ht="30" customHeight="1" x14ac:dyDescent="0.3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8"/>
    </row>
    <row r="26" spans="1:20" ht="30" customHeight="1" x14ac:dyDescent="0.3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T26" s="8"/>
    </row>
    <row r="27" spans="1:20" ht="30" customHeight="1" x14ac:dyDescent="0.3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T27" s="8"/>
    </row>
    <row r="28" spans="1:20" ht="30" customHeight="1" x14ac:dyDescent="0.3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T28" s="8"/>
    </row>
    <row r="29" spans="1:20" ht="30" customHeight="1" x14ac:dyDescent="0.3">
      <c r="A29" s="10" t="s">
        <v>101</v>
      </c>
      <c r="B29" s="11"/>
      <c r="C29" s="11"/>
      <c r="D29" s="11"/>
      <c r="E29" s="11"/>
      <c r="F29" s="12">
        <f>F5</f>
        <v>0</v>
      </c>
      <c r="G29" s="11"/>
      <c r="H29" s="12">
        <f>H5</f>
        <v>0</v>
      </c>
      <c r="I29" s="11"/>
      <c r="J29" s="12">
        <f>J5</f>
        <v>0</v>
      </c>
      <c r="K29" s="11"/>
      <c r="L29" s="12">
        <f>L5</f>
        <v>0</v>
      </c>
      <c r="M29" s="11"/>
      <c r="T29" s="8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06C22-4E01-43F9-ABDB-CB41B2FD05E2}">
  <sheetPr>
    <pageSetUpPr fitToPage="1"/>
  </sheetPr>
  <dimension ref="A1:AV341"/>
  <sheetViews>
    <sheetView topLeftCell="A322" workbookViewId="0">
      <selection activeCell="H320" sqref="H320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20" t="s">
        <v>2</v>
      </c>
      <c r="B2" s="20" t="s">
        <v>3</v>
      </c>
      <c r="C2" s="20" t="s">
        <v>4</v>
      </c>
      <c r="D2" s="20" t="s">
        <v>5</v>
      </c>
      <c r="E2" s="20" t="s">
        <v>6</v>
      </c>
      <c r="F2" s="20"/>
      <c r="G2" s="20" t="s">
        <v>9</v>
      </c>
      <c r="H2" s="20"/>
      <c r="I2" s="20" t="s">
        <v>10</v>
      </c>
      <c r="J2" s="20"/>
      <c r="K2" s="20" t="s">
        <v>11</v>
      </c>
      <c r="L2" s="20"/>
      <c r="M2" s="20" t="s">
        <v>12</v>
      </c>
      <c r="N2" s="17" t="s">
        <v>20</v>
      </c>
      <c r="O2" s="17" t="s">
        <v>14</v>
      </c>
      <c r="P2" s="17" t="s">
        <v>21</v>
      </c>
      <c r="Q2" s="17" t="s">
        <v>13</v>
      </c>
      <c r="R2" s="17" t="s">
        <v>22</v>
      </c>
      <c r="S2" s="17" t="s">
        <v>23</v>
      </c>
      <c r="T2" s="17" t="s">
        <v>24</v>
      </c>
      <c r="U2" s="17" t="s">
        <v>25</v>
      </c>
      <c r="V2" s="17" t="s">
        <v>26</v>
      </c>
      <c r="W2" s="17" t="s">
        <v>27</v>
      </c>
      <c r="X2" s="17" t="s">
        <v>28</v>
      </c>
      <c r="Y2" s="17" t="s">
        <v>29</v>
      </c>
      <c r="Z2" s="17" t="s">
        <v>30</v>
      </c>
      <c r="AA2" s="17" t="s">
        <v>31</v>
      </c>
      <c r="AB2" s="17" t="s">
        <v>32</v>
      </c>
      <c r="AC2" s="17" t="s">
        <v>33</v>
      </c>
      <c r="AD2" s="17" t="s">
        <v>34</v>
      </c>
      <c r="AE2" s="17" t="s">
        <v>35</v>
      </c>
      <c r="AF2" s="17" t="s">
        <v>36</v>
      </c>
      <c r="AG2" s="17" t="s">
        <v>37</v>
      </c>
      <c r="AH2" s="17" t="s">
        <v>38</v>
      </c>
      <c r="AI2" s="17" t="s">
        <v>39</v>
      </c>
      <c r="AJ2" s="17" t="s">
        <v>40</v>
      </c>
      <c r="AK2" s="17" t="s">
        <v>41</v>
      </c>
      <c r="AL2" s="17" t="s">
        <v>42</v>
      </c>
      <c r="AM2" s="17" t="s">
        <v>43</v>
      </c>
      <c r="AN2" s="17" t="s">
        <v>44</v>
      </c>
      <c r="AO2" s="17" t="s">
        <v>45</v>
      </c>
      <c r="AP2" s="17" t="s">
        <v>46</v>
      </c>
      <c r="AQ2" s="17" t="s">
        <v>47</v>
      </c>
      <c r="AR2" s="17" t="s">
        <v>48</v>
      </c>
      <c r="AS2" s="17" t="s">
        <v>16</v>
      </c>
      <c r="AT2" s="17" t="s">
        <v>17</v>
      </c>
      <c r="AU2" s="17" t="s">
        <v>49</v>
      </c>
      <c r="AV2" s="17" t="s">
        <v>50</v>
      </c>
    </row>
    <row r="3" spans="1:48" ht="30" customHeight="1" x14ac:dyDescent="0.3">
      <c r="A3" s="20"/>
      <c r="B3" s="20"/>
      <c r="C3" s="20"/>
      <c r="D3" s="20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20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</row>
    <row r="4" spans="1:48" ht="30" customHeight="1" x14ac:dyDescent="0.3">
      <c r="A4" s="13" t="s">
        <v>56</v>
      </c>
      <c r="B4" s="13" t="s">
        <v>52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57</v>
      </c>
    </row>
    <row r="5" spans="1:48" ht="30" customHeight="1" x14ac:dyDescent="0.3">
      <c r="A5" s="13" t="s">
        <v>58</v>
      </c>
      <c r="B5" s="13" t="s">
        <v>59</v>
      </c>
      <c r="C5" s="13" t="s">
        <v>60</v>
      </c>
      <c r="D5" s="11">
        <v>1</v>
      </c>
      <c r="E5" s="12"/>
      <c r="F5" s="12">
        <f t="shared" ref="F5:F14" si="0">TRUNC(E5*D5, 0)</f>
        <v>0</v>
      </c>
      <c r="G5" s="12"/>
      <c r="H5" s="12">
        <f t="shared" ref="H5:H14" si="1">TRUNC(G5*D5, 0)</f>
        <v>0</v>
      </c>
      <c r="I5" s="12"/>
      <c r="J5" s="12">
        <f t="shared" ref="J5:J14" si="2">TRUNC(I5*D5, 0)</f>
        <v>0</v>
      </c>
      <c r="K5" s="12">
        <f t="shared" ref="K5:K14" si="3">TRUNC(E5+G5+I5, 0)</f>
        <v>0</v>
      </c>
      <c r="L5" s="12">
        <f t="shared" ref="L5:L14" si="4">TRUNC(F5+H5+J5, 0)</f>
        <v>0</v>
      </c>
      <c r="M5" s="13"/>
      <c r="N5" s="1" t="s">
        <v>61</v>
      </c>
      <c r="O5" s="1" t="s">
        <v>52</v>
      </c>
      <c r="P5" s="1" t="s">
        <v>52</v>
      </c>
      <c r="Q5" s="1" t="s">
        <v>57</v>
      </c>
      <c r="R5" s="1" t="s">
        <v>62</v>
      </c>
      <c r="S5" s="1" t="s">
        <v>63</v>
      </c>
      <c r="T5" s="1" t="s">
        <v>63</v>
      </c>
      <c r="AR5" s="1" t="s">
        <v>52</v>
      </c>
      <c r="AS5" s="1" t="s">
        <v>52</v>
      </c>
      <c r="AU5" s="1" t="s">
        <v>64</v>
      </c>
      <c r="AV5">
        <v>6</v>
      </c>
    </row>
    <row r="6" spans="1:48" ht="30" customHeight="1" x14ac:dyDescent="0.3">
      <c r="A6" s="13" t="s">
        <v>65</v>
      </c>
      <c r="B6" s="13" t="s">
        <v>66</v>
      </c>
      <c r="C6" s="13" t="s">
        <v>67</v>
      </c>
      <c r="D6" s="11">
        <v>27</v>
      </c>
      <c r="E6" s="12"/>
      <c r="F6" s="12">
        <f t="shared" si="0"/>
        <v>0</v>
      </c>
      <c r="G6" s="12"/>
      <c r="H6" s="12">
        <f t="shared" si="1"/>
        <v>0</v>
      </c>
      <c r="I6" s="12"/>
      <c r="J6" s="12">
        <f t="shared" si="2"/>
        <v>0</v>
      </c>
      <c r="K6" s="12">
        <f t="shared" si="3"/>
        <v>0</v>
      </c>
      <c r="L6" s="12">
        <f t="shared" si="4"/>
        <v>0</v>
      </c>
      <c r="M6" s="13"/>
      <c r="N6" s="1" t="s">
        <v>68</v>
      </c>
      <c r="O6" s="1" t="s">
        <v>52</v>
      </c>
      <c r="P6" s="1" t="s">
        <v>52</v>
      </c>
      <c r="Q6" s="1" t="s">
        <v>57</v>
      </c>
      <c r="R6" s="1" t="s">
        <v>62</v>
      </c>
      <c r="S6" s="1" t="s">
        <v>63</v>
      </c>
      <c r="T6" s="1" t="s">
        <v>63</v>
      </c>
      <c r="AR6" s="1" t="s">
        <v>52</v>
      </c>
      <c r="AS6" s="1" t="s">
        <v>52</v>
      </c>
      <c r="AU6" s="1" t="s">
        <v>69</v>
      </c>
      <c r="AV6">
        <v>114</v>
      </c>
    </row>
    <row r="7" spans="1:48" ht="30" customHeight="1" x14ac:dyDescent="0.3">
      <c r="A7" s="13" t="s">
        <v>70</v>
      </c>
      <c r="B7" s="13" t="s">
        <v>71</v>
      </c>
      <c r="C7" s="13" t="s">
        <v>72</v>
      </c>
      <c r="D7" s="11">
        <v>7</v>
      </c>
      <c r="E7" s="12"/>
      <c r="F7" s="12">
        <f t="shared" si="0"/>
        <v>0</v>
      </c>
      <c r="G7" s="12"/>
      <c r="H7" s="12">
        <f t="shared" si="1"/>
        <v>0</v>
      </c>
      <c r="I7" s="12"/>
      <c r="J7" s="12">
        <f t="shared" si="2"/>
        <v>0</v>
      </c>
      <c r="K7" s="12">
        <f t="shared" si="3"/>
        <v>0</v>
      </c>
      <c r="L7" s="12">
        <f t="shared" si="4"/>
        <v>0</v>
      </c>
      <c r="M7" s="13"/>
      <c r="N7" s="1" t="s">
        <v>73</v>
      </c>
      <c r="O7" s="1" t="s">
        <v>52</v>
      </c>
      <c r="P7" s="1" t="s">
        <v>52</v>
      </c>
      <c r="Q7" s="1" t="s">
        <v>57</v>
      </c>
      <c r="R7" s="1" t="s">
        <v>62</v>
      </c>
      <c r="S7" s="1" t="s">
        <v>63</v>
      </c>
      <c r="T7" s="1" t="s">
        <v>63</v>
      </c>
      <c r="AR7" s="1" t="s">
        <v>52</v>
      </c>
      <c r="AS7" s="1" t="s">
        <v>52</v>
      </c>
      <c r="AU7" s="1" t="s">
        <v>74</v>
      </c>
      <c r="AV7">
        <v>5</v>
      </c>
    </row>
    <row r="8" spans="1:48" ht="30" customHeight="1" x14ac:dyDescent="0.3">
      <c r="A8" s="13" t="s">
        <v>75</v>
      </c>
      <c r="B8" s="13" t="s">
        <v>76</v>
      </c>
      <c r="C8" s="13" t="s">
        <v>77</v>
      </c>
      <c r="D8" s="11">
        <v>22</v>
      </c>
      <c r="E8" s="12"/>
      <c r="F8" s="12">
        <f t="shared" si="0"/>
        <v>0</v>
      </c>
      <c r="G8" s="12"/>
      <c r="H8" s="12">
        <f t="shared" si="1"/>
        <v>0</v>
      </c>
      <c r="I8" s="12"/>
      <c r="J8" s="12">
        <f t="shared" si="2"/>
        <v>0</v>
      </c>
      <c r="K8" s="12">
        <f t="shared" si="3"/>
        <v>0</v>
      </c>
      <c r="L8" s="12">
        <f t="shared" si="4"/>
        <v>0</v>
      </c>
      <c r="M8" s="13"/>
      <c r="N8" s="1" t="s">
        <v>78</v>
      </c>
      <c r="O8" s="1" t="s">
        <v>52</v>
      </c>
      <c r="P8" s="1" t="s">
        <v>52</v>
      </c>
      <c r="Q8" s="1" t="s">
        <v>57</v>
      </c>
      <c r="R8" s="1" t="s">
        <v>62</v>
      </c>
      <c r="S8" s="1" t="s">
        <v>63</v>
      </c>
      <c r="T8" s="1" t="s">
        <v>63</v>
      </c>
      <c r="AR8" s="1" t="s">
        <v>52</v>
      </c>
      <c r="AS8" s="1" t="s">
        <v>52</v>
      </c>
      <c r="AU8" s="1" t="s">
        <v>79</v>
      </c>
      <c r="AV8">
        <v>115</v>
      </c>
    </row>
    <row r="9" spans="1:48" ht="30" customHeight="1" x14ac:dyDescent="0.3">
      <c r="A9" s="13" t="s">
        <v>75</v>
      </c>
      <c r="B9" s="13" t="s">
        <v>80</v>
      </c>
      <c r="C9" s="13" t="s">
        <v>77</v>
      </c>
      <c r="D9" s="11">
        <v>104</v>
      </c>
      <c r="E9" s="12"/>
      <c r="F9" s="12">
        <f t="shared" si="0"/>
        <v>0</v>
      </c>
      <c r="G9" s="12"/>
      <c r="H9" s="12">
        <f t="shared" si="1"/>
        <v>0</v>
      </c>
      <c r="I9" s="12"/>
      <c r="J9" s="12">
        <f t="shared" si="2"/>
        <v>0</v>
      </c>
      <c r="K9" s="12">
        <f t="shared" si="3"/>
        <v>0</v>
      </c>
      <c r="L9" s="12">
        <f t="shared" si="4"/>
        <v>0</v>
      </c>
      <c r="M9" s="13"/>
      <c r="N9" s="1" t="s">
        <v>81</v>
      </c>
      <c r="O9" s="1" t="s">
        <v>52</v>
      </c>
      <c r="P9" s="1" t="s">
        <v>52</v>
      </c>
      <c r="Q9" s="1" t="s">
        <v>57</v>
      </c>
      <c r="R9" s="1" t="s">
        <v>62</v>
      </c>
      <c r="S9" s="1" t="s">
        <v>63</v>
      </c>
      <c r="T9" s="1" t="s">
        <v>63</v>
      </c>
      <c r="AR9" s="1" t="s">
        <v>52</v>
      </c>
      <c r="AS9" s="1" t="s">
        <v>52</v>
      </c>
      <c r="AU9" s="1" t="s">
        <v>82</v>
      </c>
      <c r="AV9">
        <v>116</v>
      </c>
    </row>
    <row r="10" spans="1:48" ht="30" customHeight="1" x14ac:dyDescent="0.3">
      <c r="A10" s="13" t="s">
        <v>75</v>
      </c>
      <c r="B10" s="13" t="s">
        <v>83</v>
      </c>
      <c r="C10" s="13" t="s">
        <v>77</v>
      </c>
      <c r="D10" s="11">
        <v>204</v>
      </c>
      <c r="E10" s="12"/>
      <c r="F10" s="12">
        <f t="shared" si="0"/>
        <v>0</v>
      </c>
      <c r="G10" s="12"/>
      <c r="H10" s="12">
        <f t="shared" si="1"/>
        <v>0</v>
      </c>
      <c r="I10" s="12"/>
      <c r="J10" s="12">
        <f t="shared" si="2"/>
        <v>0</v>
      </c>
      <c r="K10" s="12">
        <f t="shared" si="3"/>
        <v>0</v>
      </c>
      <c r="L10" s="12">
        <f t="shared" si="4"/>
        <v>0</v>
      </c>
      <c r="M10" s="13"/>
      <c r="N10" s="1" t="s">
        <v>84</v>
      </c>
      <c r="O10" s="1" t="s">
        <v>52</v>
      </c>
      <c r="P10" s="1" t="s">
        <v>52</v>
      </c>
      <c r="Q10" s="1" t="s">
        <v>57</v>
      </c>
      <c r="R10" s="1" t="s">
        <v>62</v>
      </c>
      <c r="S10" s="1" t="s">
        <v>63</v>
      </c>
      <c r="T10" s="1" t="s">
        <v>63</v>
      </c>
      <c r="AR10" s="1" t="s">
        <v>52</v>
      </c>
      <c r="AS10" s="1" t="s">
        <v>52</v>
      </c>
      <c r="AU10" s="1" t="s">
        <v>85</v>
      </c>
      <c r="AV10">
        <v>117</v>
      </c>
    </row>
    <row r="11" spans="1:48" ht="30" customHeight="1" x14ac:dyDescent="0.3">
      <c r="A11" s="13" t="s">
        <v>86</v>
      </c>
      <c r="B11" s="13" t="s">
        <v>87</v>
      </c>
      <c r="C11" s="13" t="s">
        <v>67</v>
      </c>
      <c r="D11" s="11">
        <v>497</v>
      </c>
      <c r="E11" s="12"/>
      <c r="F11" s="12">
        <f t="shared" si="0"/>
        <v>0</v>
      </c>
      <c r="G11" s="12"/>
      <c r="H11" s="12">
        <f t="shared" si="1"/>
        <v>0</v>
      </c>
      <c r="I11" s="12"/>
      <c r="J11" s="12">
        <f t="shared" si="2"/>
        <v>0</v>
      </c>
      <c r="K11" s="12">
        <f t="shared" si="3"/>
        <v>0</v>
      </c>
      <c r="L11" s="12">
        <f t="shared" si="4"/>
        <v>0</v>
      </c>
      <c r="M11" s="13"/>
      <c r="N11" s="1" t="s">
        <v>88</v>
      </c>
      <c r="O11" s="1" t="s">
        <v>52</v>
      </c>
      <c r="P11" s="1" t="s">
        <v>52</v>
      </c>
      <c r="Q11" s="1" t="s">
        <v>57</v>
      </c>
      <c r="R11" s="1" t="s">
        <v>62</v>
      </c>
      <c r="S11" s="1" t="s">
        <v>63</v>
      </c>
      <c r="T11" s="1" t="s">
        <v>63</v>
      </c>
      <c r="AR11" s="1" t="s">
        <v>52</v>
      </c>
      <c r="AS11" s="1" t="s">
        <v>52</v>
      </c>
      <c r="AU11" s="1" t="s">
        <v>89</v>
      </c>
      <c r="AV11">
        <v>155</v>
      </c>
    </row>
    <row r="12" spans="1:48" ht="30" customHeight="1" x14ac:dyDescent="0.3">
      <c r="A12" s="13" t="s">
        <v>90</v>
      </c>
      <c r="B12" s="13" t="s">
        <v>91</v>
      </c>
      <c r="C12" s="13" t="s">
        <v>67</v>
      </c>
      <c r="D12" s="11">
        <v>59</v>
      </c>
      <c r="E12" s="12"/>
      <c r="F12" s="12">
        <f t="shared" si="0"/>
        <v>0</v>
      </c>
      <c r="G12" s="12"/>
      <c r="H12" s="12">
        <f t="shared" si="1"/>
        <v>0</v>
      </c>
      <c r="I12" s="12"/>
      <c r="J12" s="12">
        <f t="shared" si="2"/>
        <v>0</v>
      </c>
      <c r="K12" s="12">
        <f t="shared" si="3"/>
        <v>0</v>
      </c>
      <c r="L12" s="12">
        <f t="shared" si="4"/>
        <v>0</v>
      </c>
      <c r="M12" s="13"/>
      <c r="N12" s="1" t="s">
        <v>92</v>
      </c>
      <c r="O12" s="1" t="s">
        <v>52</v>
      </c>
      <c r="P12" s="1" t="s">
        <v>52</v>
      </c>
      <c r="Q12" s="1" t="s">
        <v>57</v>
      </c>
      <c r="R12" s="1" t="s">
        <v>62</v>
      </c>
      <c r="S12" s="1" t="s">
        <v>63</v>
      </c>
      <c r="T12" s="1" t="s">
        <v>63</v>
      </c>
      <c r="AR12" s="1" t="s">
        <v>52</v>
      </c>
      <c r="AS12" s="1" t="s">
        <v>52</v>
      </c>
      <c r="AU12" s="1" t="s">
        <v>93</v>
      </c>
      <c r="AV12">
        <v>154</v>
      </c>
    </row>
    <row r="13" spans="1:48" ht="30" customHeight="1" x14ac:dyDescent="0.3">
      <c r="A13" s="13" t="s">
        <v>94</v>
      </c>
      <c r="B13" s="13" t="s">
        <v>95</v>
      </c>
      <c r="C13" s="13" t="s">
        <v>77</v>
      </c>
      <c r="D13" s="11">
        <v>622</v>
      </c>
      <c r="E13" s="12"/>
      <c r="F13" s="12">
        <f t="shared" si="0"/>
        <v>0</v>
      </c>
      <c r="G13" s="12"/>
      <c r="H13" s="12">
        <f t="shared" si="1"/>
        <v>0</v>
      </c>
      <c r="I13" s="12"/>
      <c r="J13" s="12">
        <f t="shared" si="2"/>
        <v>0</v>
      </c>
      <c r="K13" s="12">
        <f t="shared" si="3"/>
        <v>0</v>
      </c>
      <c r="L13" s="12">
        <f t="shared" si="4"/>
        <v>0</v>
      </c>
      <c r="M13" s="13"/>
      <c r="N13" s="1" t="s">
        <v>96</v>
      </c>
      <c r="O13" s="1" t="s">
        <v>52</v>
      </c>
      <c r="P13" s="1" t="s">
        <v>52</v>
      </c>
      <c r="Q13" s="1" t="s">
        <v>57</v>
      </c>
      <c r="R13" s="1" t="s">
        <v>62</v>
      </c>
      <c r="S13" s="1" t="s">
        <v>63</v>
      </c>
      <c r="T13" s="1" t="s">
        <v>63</v>
      </c>
      <c r="AR13" s="1" t="s">
        <v>52</v>
      </c>
      <c r="AS13" s="1" t="s">
        <v>52</v>
      </c>
      <c r="AU13" s="1" t="s">
        <v>97</v>
      </c>
      <c r="AV13">
        <v>7</v>
      </c>
    </row>
    <row r="14" spans="1:48" ht="30" customHeight="1" x14ac:dyDescent="0.3">
      <c r="A14" s="13" t="s">
        <v>98</v>
      </c>
      <c r="B14" s="13" t="s">
        <v>52</v>
      </c>
      <c r="C14" s="13" t="s">
        <v>77</v>
      </c>
      <c r="D14" s="11">
        <v>622</v>
      </c>
      <c r="E14" s="12"/>
      <c r="F14" s="12">
        <f t="shared" si="0"/>
        <v>0</v>
      </c>
      <c r="G14" s="12"/>
      <c r="H14" s="12">
        <f t="shared" si="1"/>
        <v>0</v>
      </c>
      <c r="I14" s="12"/>
      <c r="J14" s="12">
        <f t="shared" si="2"/>
        <v>0</v>
      </c>
      <c r="K14" s="12">
        <f t="shared" si="3"/>
        <v>0</v>
      </c>
      <c r="L14" s="12">
        <f t="shared" si="4"/>
        <v>0</v>
      </c>
      <c r="M14" s="13"/>
      <c r="N14" s="1" t="s">
        <v>99</v>
      </c>
      <c r="O14" s="1" t="s">
        <v>52</v>
      </c>
      <c r="P14" s="1" t="s">
        <v>52</v>
      </c>
      <c r="Q14" s="1" t="s">
        <v>57</v>
      </c>
      <c r="R14" s="1" t="s">
        <v>62</v>
      </c>
      <c r="S14" s="1" t="s">
        <v>63</v>
      </c>
      <c r="T14" s="1" t="s">
        <v>63</v>
      </c>
      <c r="AR14" s="1" t="s">
        <v>52</v>
      </c>
      <c r="AS14" s="1" t="s">
        <v>52</v>
      </c>
      <c r="AU14" s="1" t="s">
        <v>100</v>
      </c>
      <c r="AV14">
        <v>11</v>
      </c>
    </row>
    <row r="15" spans="1:48" ht="30" customHeight="1" x14ac:dyDescent="0.3">
      <c r="A15" s="11"/>
      <c r="B15" s="11"/>
      <c r="C15" s="11"/>
      <c r="D15" s="11"/>
      <c r="E15" s="12"/>
      <c r="F15" s="12"/>
      <c r="G15" s="12"/>
      <c r="H15" s="12"/>
      <c r="I15" s="12"/>
      <c r="J15" s="12"/>
      <c r="K15" s="12"/>
      <c r="L15" s="12"/>
      <c r="M15" s="11"/>
      <c r="Q15" s="1" t="s">
        <v>57</v>
      </c>
    </row>
    <row r="16" spans="1:48" ht="30" customHeight="1" x14ac:dyDescent="0.3">
      <c r="A16" s="11"/>
      <c r="B16" s="11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1"/>
      <c r="Q16" s="1" t="s">
        <v>57</v>
      </c>
    </row>
    <row r="17" spans="1:48" ht="30" customHeight="1" x14ac:dyDescent="0.3">
      <c r="A17" s="11"/>
      <c r="B17" s="11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1"/>
      <c r="Q17" s="1" t="s">
        <v>57</v>
      </c>
    </row>
    <row r="18" spans="1:48" ht="30" customHeight="1" x14ac:dyDescent="0.3">
      <c r="A18" s="11"/>
      <c r="B18" s="11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1"/>
      <c r="Q18" s="1" t="s">
        <v>57</v>
      </c>
    </row>
    <row r="19" spans="1:48" ht="30" customHeight="1" x14ac:dyDescent="0.3">
      <c r="A19" s="11"/>
      <c r="B19" s="11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1"/>
      <c r="Q19" s="1" t="s">
        <v>57</v>
      </c>
    </row>
    <row r="20" spans="1:48" ht="30" customHeight="1" x14ac:dyDescent="0.3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  <c r="Q20" s="1" t="s">
        <v>57</v>
      </c>
    </row>
    <row r="21" spans="1:48" ht="30" customHeight="1" x14ac:dyDescent="0.3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  <c r="Q21" s="1" t="s">
        <v>57</v>
      </c>
    </row>
    <row r="22" spans="1:48" ht="30" customHeight="1" x14ac:dyDescent="0.3">
      <c r="A22" s="11"/>
      <c r="B22" s="11"/>
      <c r="C22" s="11"/>
      <c r="D22" s="11"/>
      <c r="E22" s="12"/>
      <c r="F22" s="12"/>
      <c r="G22" s="12"/>
      <c r="H22" s="12"/>
      <c r="I22" s="12"/>
      <c r="J22" s="12"/>
      <c r="K22" s="12"/>
      <c r="L22" s="12"/>
      <c r="M22" s="11"/>
      <c r="Q22" s="1" t="s">
        <v>57</v>
      </c>
    </row>
    <row r="23" spans="1:48" ht="30" customHeight="1" x14ac:dyDescent="0.3">
      <c r="A23" s="11"/>
      <c r="B23" s="11"/>
      <c r="C23" s="11"/>
      <c r="D23" s="11"/>
      <c r="E23" s="12"/>
      <c r="F23" s="12"/>
      <c r="G23" s="12"/>
      <c r="H23" s="12"/>
      <c r="I23" s="12"/>
      <c r="J23" s="12"/>
      <c r="K23" s="12"/>
      <c r="L23" s="12"/>
      <c r="M23" s="11"/>
      <c r="Q23" s="1" t="s">
        <v>57</v>
      </c>
    </row>
    <row r="24" spans="1:48" ht="30" customHeight="1" x14ac:dyDescent="0.3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1"/>
      <c r="Q24" s="1" t="s">
        <v>57</v>
      </c>
    </row>
    <row r="25" spans="1:48" ht="30" customHeight="1" x14ac:dyDescent="0.3">
      <c r="A25" s="11"/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11"/>
      <c r="Q25" s="1" t="s">
        <v>57</v>
      </c>
    </row>
    <row r="26" spans="1:48" ht="30" customHeight="1" x14ac:dyDescent="0.3">
      <c r="A26" s="11"/>
      <c r="B26" s="11"/>
      <c r="C26" s="11"/>
      <c r="D26" s="11"/>
      <c r="E26" s="12"/>
      <c r="F26" s="12"/>
      <c r="G26" s="12"/>
      <c r="H26" s="12"/>
      <c r="I26" s="12"/>
      <c r="J26" s="12"/>
      <c r="K26" s="12"/>
      <c r="L26" s="12"/>
      <c r="M26" s="11"/>
      <c r="Q26" s="1" t="s">
        <v>57</v>
      </c>
    </row>
    <row r="27" spans="1:48" ht="30" customHeight="1" x14ac:dyDescent="0.3">
      <c r="A27" s="11"/>
      <c r="B27" s="11"/>
      <c r="C27" s="11"/>
      <c r="D27" s="11"/>
      <c r="E27" s="12"/>
      <c r="F27" s="12"/>
      <c r="G27" s="12"/>
      <c r="H27" s="12"/>
      <c r="I27" s="12"/>
      <c r="J27" s="12"/>
      <c r="K27" s="12"/>
      <c r="L27" s="12"/>
      <c r="M27" s="11"/>
      <c r="Q27" s="1" t="s">
        <v>57</v>
      </c>
    </row>
    <row r="28" spans="1:48" ht="30" customHeight="1" x14ac:dyDescent="0.3">
      <c r="A28" s="11"/>
      <c r="B28" s="11"/>
      <c r="C28" s="11"/>
      <c r="D28" s="11"/>
      <c r="E28" s="12"/>
      <c r="F28" s="12"/>
      <c r="G28" s="12"/>
      <c r="H28" s="12"/>
      <c r="I28" s="12"/>
      <c r="J28" s="12"/>
      <c r="K28" s="12"/>
      <c r="L28" s="12"/>
      <c r="M28" s="11"/>
      <c r="Q28" s="1" t="s">
        <v>57</v>
      </c>
    </row>
    <row r="29" spans="1:48" ht="30" customHeight="1" x14ac:dyDescent="0.3">
      <c r="A29" s="13" t="s">
        <v>101</v>
      </c>
      <c r="B29" s="11"/>
      <c r="C29" s="11"/>
      <c r="D29" s="11"/>
      <c r="E29" s="12"/>
      <c r="F29" s="12">
        <f>SUMIF(Q5:Q28,"010101",F5:F28)</f>
        <v>0</v>
      </c>
      <c r="G29" s="12"/>
      <c r="H29" s="12">
        <f>SUMIF(Q5:Q28,"010101",H5:H28)</f>
        <v>0</v>
      </c>
      <c r="I29" s="12"/>
      <c r="J29" s="12">
        <f>SUMIF(Q5:Q28,"010101",J5:J28)</f>
        <v>0</v>
      </c>
      <c r="K29" s="12"/>
      <c r="L29" s="12">
        <f>SUMIF(Q5:Q28,"010101",L5:L28)</f>
        <v>0</v>
      </c>
      <c r="M29" s="11"/>
      <c r="N29" t="s">
        <v>102</v>
      </c>
    </row>
    <row r="30" spans="1:48" ht="30" customHeight="1" x14ac:dyDescent="0.3">
      <c r="A30" s="13" t="s">
        <v>103</v>
      </c>
      <c r="B30" s="13" t="s">
        <v>52</v>
      </c>
      <c r="C30" s="11"/>
      <c r="D30" s="11"/>
      <c r="E30" s="12"/>
      <c r="F30" s="12"/>
      <c r="G30" s="12"/>
      <c r="H30" s="12"/>
      <c r="I30" s="12"/>
      <c r="J30" s="12"/>
      <c r="K30" s="12"/>
      <c r="L30" s="12"/>
      <c r="M30" s="11"/>
      <c r="Q30" s="1" t="s">
        <v>104</v>
      </c>
    </row>
    <row r="31" spans="1:48" ht="30" customHeight="1" x14ac:dyDescent="0.3">
      <c r="A31" s="13" t="s">
        <v>105</v>
      </c>
      <c r="B31" s="13" t="s">
        <v>106</v>
      </c>
      <c r="C31" s="13" t="s">
        <v>77</v>
      </c>
      <c r="D31" s="11">
        <v>207</v>
      </c>
      <c r="E31" s="12"/>
      <c r="F31" s="12">
        <f>TRUNC(E31*D31, 0)</f>
        <v>0</v>
      </c>
      <c r="G31" s="12"/>
      <c r="H31" s="12">
        <f>TRUNC(G31*D31, 0)</f>
        <v>0</v>
      </c>
      <c r="I31" s="12"/>
      <c r="J31" s="12">
        <f>TRUNC(I31*D31, 0)</f>
        <v>0</v>
      </c>
      <c r="K31" s="12">
        <f>TRUNC(E31+G31+I31, 0)</f>
        <v>0</v>
      </c>
      <c r="L31" s="12">
        <f>TRUNC(F31+H31+J31, 0)</f>
        <v>0</v>
      </c>
      <c r="M31" s="13"/>
      <c r="N31" s="1" t="s">
        <v>107</v>
      </c>
      <c r="O31" s="1" t="s">
        <v>52</v>
      </c>
      <c r="P31" s="1" t="s">
        <v>52</v>
      </c>
      <c r="Q31" s="1" t="s">
        <v>104</v>
      </c>
      <c r="R31" s="1" t="s">
        <v>62</v>
      </c>
      <c r="S31" s="1" t="s">
        <v>63</v>
      </c>
      <c r="T31" s="1" t="s">
        <v>63</v>
      </c>
      <c r="AR31" s="1" t="s">
        <v>52</v>
      </c>
      <c r="AS31" s="1" t="s">
        <v>52</v>
      </c>
      <c r="AU31" s="1" t="s">
        <v>108</v>
      </c>
      <c r="AV31">
        <v>119</v>
      </c>
    </row>
    <row r="32" spans="1:48" ht="30" customHeight="1" x14ac:dyDescent="0.3">
      <c r="A32" s="13" t="s">
        <v>109</v>
      </c>
      <c r="B32" s="13" t="s">
        <v>110</v>
      </c>
      <c r="C32" s="13" t="s">
        <v>77</v>
      </c>
      <c r="D32" s="11">
        <v>348</v>
      </c>
      <c r="E32" s="12"/>
      <c r="F32" s="12">
        <f>TRUNC(E32*D32, 0)</f>
        <v>0</v>
      </c>
      <c r="G32" s="12"/>
      <c r="H32" s="12">
        <f>TRUNC(G32*D32, 0)</f>
        <v>0</v>
      </c>
      <c r="I32" s="12"/>
      <c r="J32" s="12">
        <f>TRUNC(I32*D32, 0)</f>
        <v>0</v>
      </c>
      <c r="K32" s="12">
        <f>TRUNC(E32+G32+I32, 0)</f>
        <v>0</v>
      </c>
      <c r="L32" s="12">
        <f>TRUNC(F32+H32+J32, 0)</f>
        <v>0</v>
      </c>
      <c r="M32" s="13"/>
      <c r="N32" s="1" t="s">
        <v>111</v>
      </c>
      <c r="O32" s="1" t="s">
        <v>52</v>
      </c>
      <c r="P32" s="1" t="s">
        <v>52</v>
      </c>
      <c r="Q32" s="1" t="s">
        <v>104</v>
      </c>
      <c r="R32" s="1" t="s">
        <v>63</v>
      </c>
      <c r="S32" s="1" t="s">
        <v>63</v>
      </c>
      <c r="T32" s="1" t="s">
        <v>62</v>
      </c>
      <c r="AR32" s="1" t="s">
        <v>52</v>
      </c>
      <c r="AS32" s="1" t="s">
        <v>52</v>
      </c>
      <c r="AU32" s="1" t="s">
        <v>112</v>
      </c>
      <c r="AV32">
        <v>27</v>
      </c>
    </row>
    <row r="33" spans="1:17" ht="30" customHeight="1" x14ac:dyDescent="0.3">
      <c r="A33" s="11"/>
      <c r="B33" s="11"/>
      <c r="C33" s="11"/>
      <c r="D33" s="11"/>
      <c r="E33" s="12"/>
      <c r="F33" s="12"/>
      <c r="G33" s="12"/>
      <c r="H33" s="12"/>
      <c r="I33" s="12"/>
      <c r="J33" s="12"/>
      <c r="K33" s="12"/>
      <c r="L33" s="12"/>
      <c r="M33" s="11"/>
      <c r="Q33" s="1" t="s">
        <v>104</v>
      </c>
    </row>
    <row r="34" spans="1:17" ht="30" customHeight="1" x14ac:dyDescent="0.3">
      <c r="A34" s="11"/>
      <c r="B34" s="11"/>
      <c r="C34" s="11"/>
      <c r="D34" s="11"/>
      <c r="E34" s="12"/>
      <c r="F34" s="12"/>
      <c r="G34" s="12"/>
      <c r="H34" s="12"/>
      <c r="I34" s="12"/>
      <c r="J34" s="12"/>
      <c r="K34" s="12"/>
      <c r="L34" s="12"/>
      <c r="M34" s="11"/>
      <c r="Q34" s="1" t="s">
        <v>104</v>
      </c>
    </row>
    <row r="35" spans="1:17" ht="30" customHeight="1" x14ac:dyDescent="0.3">
      <c r="A35" s="11"/>
      <c r="B35" s="11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1"/>
      <c r="Q35" s="1" t="s">
        <v>104</v>
      </c>
    </row>
    <row r="36" spans="1:17" ht="30" customHeight="1" x14ac:dyDescent="0.3">
      <c r="A36" s="11"/>
      <c r="B36" s="11"/>
      <c r="C36" s="11"/>
      <c r="D36" s="11"/>
      <c r="E36" s="12"/>
      <c r="F36" s="12"/>
      <c r="G36" s="12"/>
      <c r="H36" s="12"/>
      <c r="I36" s="12"/>
      <c r="J36" s="12"/>
      <c r="K36" s="12"/>
      <c r="L36" s="12"/>
      <c r="M36" s="11"/>
      <c r="Q36" s="1" t="s">
        <v>104</v>
      </c>
    </row>
    <row r="37" spans="1:17" ht="30" customHeight="1" x14ac:dyDescent="0.3">
      <c r="A37" s="11"/>
      <c r="B37" s="11"/>
      <c r="C37" s="11"/>
      <c r="D37" s="11"/>
      <c r="E37" s="12"/>
      <c r="F37" s="12"/>
      <c r="G37" s="12"/>
      <c r="H37" s="12"/>
      <c r="I37" s="12"/>
      <c r="J37" s="12"/>
      <c r="K37" s="12"/>
      <c r="L37" s="12"/>
      <c r="M37" s="11"/>
      <c r="Q37" s="1" t="s">
        <v>104</v>
      </c>
    </row>
    <row r="38" spans="1:17" ht="30" customHeight="1" x14ac:dyDescent="0.3">
      <c r="A38" s="11"/>
      <c r="B38" s="11"/>
      <c r="C38" s="11"/>
      <c r="D38" s="11"/>
      <c r="E38" s="12"/>
      <c r="F38" s="12"/>
      <c r="G38" s="12"/>
      <c r="H38" s="12"/>
      <c r="I38" s="12"/>
      <c r="J38" s="12"/>
      <c r="K38" s="12"/>
      <c r="L38" s="12"/>
      <c r="M38" s="11"/>
      <c r="Q38" s="1" t="s">
        <v>104</v>
      </c>
    </row>
    <row r="39" spans="1:17" ht="30" customHeight="1" x14ac:dyDescent="0.3">
      <c r="A39" s="11"/>
      <c r="B39" s="11"/>
      <c r="C39" s="11"/>
      <c r="D39" s="11"/>
      <c r="E39" s="12"/>
      <c r="F39" s="12"/>
      <c r="G39" s="12"/>
      <c r="H39" s="12"/>
      <c r="I39" s="12"/>
      <c r="J39" s="12"/>
      <c r="K39" s="12"/>
      <c r="L39" s="12"/>
      <c r="M39" s="11"/>
      <c r="Q39" s="1" t="s">
        <v>104</v>
      </c>
    </row>
    <row r="40" spans="1:17" ht="30" customHeight="1" x14ac:dyDescent="0.3">
      <c r="A40" s="11"/>
      <c r="B40" s="11"/>
      <c r="C40" s="11"/>
      <c r="D40" s="11"/>
      <c r="E40" s="12"/>
      <c r="F40" s="12"/>
      <c r="G40" s="12"/>
      <c r="H40" s="12"/>
      <c r="I40" s="12"/>
      <c r="J40" s="12"/>
      <c r="K40" s="12"/>
      <c r="L40" s="12"/>
      <c r="M40" s="11"/>
      <c r="Q40" s="1" t="s">
        <v>104</v>
      </c>
    </row>
    <row r="41" spans="1:17" ht="30" customHeight="1" x14ac:dyDescent="0.3">
      <c r="A41" s="11"/>
      <c r="B41" s="11"/>
      <c r="C41" s="11"/>
      <c r="D41" s="11"/>
      <c r="E41" s="12"/>
      <c r="F41" s="12"/>
      <c r="G41" s="12"/>
      <c r="H41" s="12"/>
      <c r="I41" s="12"/>
      <c r="J41" s="12"/>
      <c r="K41" s="12"/>
      <c r="L41" s="12"/>
      <c r="M41" s="11"/>
      <c r="Q41" s="1" t="s">
        <v>104</v>
      </c>
    </row>
    <row r="42" spans="1:17" ht="30" customHeight="1" x14ac:dyDescent="0.3">
      <c r="A42" s="11"/>
      <c r="B42" s="11"/>
      <c r="C42" s="11"/>
      <c r="D42" s="11"/>
      <c r="E42" s="12"/>
      <c r="F42" s="12"/>
      <c r="G42" s="12"/>
      <c r="H42" s="12"/>
      <c r="I42" s="12"/>
      <c r="J42" s="12"/>
      <c r="K42" s="12"/>
      <c r="L42" s="12"/>
      <c r="M42" s="11"/>
      <c r="Q42" s="1" t="s">
        <v>104</v>
      </c>
    </row>
    <row r="43" spans="1:17" ht="30" customHeight="1" x14ac:dyDescent="0.3">
      <c r="A43" s="11"/>
      <c r="B43" s="11"/>
      <c r="C43" s="11"/>
      <c r="D43" s="11"/>
      <c r="E43" s="12"/>
      <c r="F43" s="12"/>
      <c r="G43" s="12"/>
      <c r="H43" s="12"/>
      <c r="I43" s="12"/>
      <c r="J43" s="12"/>
      <c r="K43" s="12"/>
      <c r="L43" s="12"/>
      <c r="M43" s="11"/>
      <c r="Q43" s="1" t="s">
        <v>104</v>
      </c>
    </row>
    <row r="44" spans="1:17" ht="30" customHeight="1" x14ac:dyDescent="0.3">
      <c r="A44" s="11"/>
      <c r="B44" s="11"/>
      <c r="C44" s="11"/>
      <c r="D44" s="11"/>
      <c r="E44" s="12"/>
      <c r="F44" s="12"/>
      <c r="G44" s="12"/>
      <c r="H44" s="12"/>
      <c r="I44" s="12"/>
      <c r="J44" s="12"/>
      <c r="K44" s="12"/>
      <c r="L44" s="12"/>
      <c r="M44" s="11"/>
      <c r="Q44" s="1" t="s">
        <v>104</v>
      </c>
    </row>
    <row r="45" spans="1:17" ht="30" customHeight="1" x14ac:dyDescent="0.3">
      <c r="A45" s="11"/>
      <c r="B45" s="11"/>
      <c r="C45" s="11"/>
      <c r="D45" s="11"/>
      <c r="E45" s="12"/>
      <c r="F45" s="12"/>
      <c r="G45" s="12"/>
      <c r="H45" s="12"/>
      <c r="I45" s="12"/>
      <c r="J45" s="12"/>
      <c r="K45" s="12"/>
      <c r="L45" s="12"/>
      <c r="M45" s="11"/>
      <c r="Q45" s="1" t="s">
        <v>104</v>
      </c>
    </row>
    <row r="46" spans="1:17" ht="30" customHeight="1" x14ac:dyDescent="0.3">
      <c r="A46" s="11"/>
      <c r="B46" s="11"/>
      <c r="C46" s="11"/>
      <c r="D46" s="11"/>
      <c r="E46" s="12"/>
      <c r="F46" s="12"/>
      <c r="G46" s="12"/>
      <c r="H46" s="12"/>
      <c r="I46" s="12"/>
      <c r="J46" s="12"/>
      <c r="K46" s="12"/>
      <c r="L46" s="12"/>
      <c r="M46" s="11"/>
      <c r="Q46" s="1" t="s">
        <v>104</v>
      </c>
    </row>
    <row r="47" spans="1:17" ht="30" customHeight="1" x14ac:dyDescent="0.3">
      <c r="A47" s="11"/>
      <c r="B47" s="11"/>
      <c r="C47" s="11"/>
      <c r="D47" s="11"/>
      <c r="E47" s="12"/>
      <c r="F47" s="12"/>
      <c r="G47" s="12"/>
      <c r="H47" s="12"/>
      <c r="I47" s="12"/>
      <c r="J47" s="12"/>
      <c r="K47" s="12"/>
      <c r="L47" s="12"/>
      <c r="M47" s="11"/>
      <c r="Q47" s="1" t="s">
        <v>104</v>
      </c>
    </row>
    <row r="48" spans="1:17" ht="30" customHeight="1" x14ac:dyDescent="0.3">
      <c r="A48" s="11"/>
      <c r="B48" s="11"/>
      <c r="C48" s="11"/>
      <c r="D48" s="11"/>
      <c r="E48" s="12"/>
      <c r="F48" s="12"/>
      <c r="G48" s="12"/>
      <c r="H48" s="12"/>
      <c r="I48" s="12"/>
      <c r="J48" s="12"/>
      <c r="K48" s="12"/>
      <c r="L48" s="12"/>
      <c r="M48" s="11"/>
      <c r="Q48" s="1" t="s">
        <v>104</v>
      </c>
    </row>
    <row r="49" spans="1:48" ht="30" customHeight="1" x14ac:dyDescent="0.3">
      <c r="A49" s="11"/>
      <c r="B49" s="11"/>
      <c r="C49" s="11"/>
      <c r="D49" s="11"/>
      <c r="E49" s="12"/>
      <c r="F49" s="12"/>
      <c r="G49" s="12"/>
      <c r="H49" s="12"/>
      <c r="I49" s="12"/>
      <c r="J49" s="12"/>
      <c r="K49" s="12"/>
      <c r="L49" s="12"/>
      <c r="M49" s="11"/>
      <c r="Q49" s="1" t="s">
        <v>104</v>
      </c>
    </row>
    <row r="50" spans="1:48" ht="30" customHeight="1" x14ac:dyDescent="0.3">
      <c r="A50" s="11"/>
      <c r="B50" s="11"/>
      <c r="C50" s="11"/>
      <c r="D50" s="11"/>
      <c r="E50" s="12"/>
      <c r="F50" s="12"/>
      <c r="G50" s="12"/>
      <c r="H50" s="12"/>
      <c r="I50" s="12"/>
      <c r="J50" s="12"/>
      <c r="K50" s="12"/>
      <c r="L50" s="12"/>
      <c r="M50" s="11"/>
      <c r="Q50" s="1" t="s">
        <v>104</v>
      </c>
    </row>
    <row r="51" spans="1:48" ht="30" customHeight="1" x14ac:dyDescent="0.3">
      <c r="A51" s="11"/>
      <c r="B51" s="11"/>
      <c r="C51" s="11"/>
      <c r="D51" s="11"/>
      <c r="E51" s="12"/>
      <c r="F51" s="12"/>
      <c r="G51" s="12"/>
      <c r="H51" s="12"/>
      <c r="I51" s="12"/>
      <c r="J51" s="12"/>
      <c r="K51" s="12"/>
      <c r="L51" s="12"/>
      <c r="M51" s="11"/>
      <c r="Q51" s="1" t="s">
        <v>104</v>
      </c>
    </row>
    <row r="52" spans="1:48" ht="30" customHeight="1" x14ac:dyDescent="0.3">
      <c r="A52" s="11"/>
      <c r="B52" s="11"/>
      <c r="C52" s="11"/>
      <c r="D52" s="11"/>
      <c r="E52" s="12"/>
      <c r="F52" s="12"/>
      <c r="G52" s="12"/>
      <c r="H52" s="12"/>
      <c r="I52" s="12"/>
      <c r="J52" s="12"/>
      <c r="K52" s="12"/>
      <c r="L52" s="12"/>
      <c r="M52" s="11"/>
      <c r="Q52" s="1" t="s">
        <v>104</v>
      </c>
    </row>
    <row r="53" spans="1:48" ht="30" customHeight="1" x14ac:dyDescent="0.3">
      <c r="A53" s="11"/>
      <c r="B53" s="11"/>
      <c r="C53" s="11"/>
      <c r="D53" s="11"/>
      <c r="E53" s="12"/>
      <c r="F53" s="12"/>
      <c r="G53" s="12"/>
      <c r="H53" s="12"/>
      <c r="I53" s="12"/>
      <c r="J53" s="12"/>
      <c r="K53" s="12"/>
      <c r="L53" s="12"/>
      <c r="M53" s="11"/>
      <c r="Q53" s="1" t="s">
        <v>104</v>
      </c>
    </row>
    <row r="54" spans="1:48" ht="30" customHeight="1" x14ac:dyDescent="0.3">
      <c r="A54" s="11"/>
      <c r="B54" s="11"/>
      <c r="C54" s="11"/>
      <c r="D54" s="11"/>
      <c r="E54" s="12"/>
      <c r="F54" s="12"/>
      <c r="G54" s="12"/>
      <c r="H54" s="12"/>
      <c r="I54" s="12"/>
      <c r="J54" s="12"/>
      <c r="K54" s="12"/>
      <c r="L54" s="12"/>
      <c r="M54" s="11"/>
      <c r="Q54" s="1" t="s">
        <v>104</v>
      </c>
    </row>
    <row r="55" spans="1:48" ht="30" customHeight="1" x14ac:dyDescent="0.3">
      <c r="A55" s="13" t="s">
        <v>101</v>
      </c>
      <c r="B55" s="11"/>
      <c r="C55" s="11"/>
      <c r="D55" s="11"/>
      <c r="E55" s="12"/>
      <c r="F55" s="12">
        <f>SUMIF(Q31:Q54,"010102",F31:F54)</f>
        <v>0</v>
      </c>
      <c r="G55" s="12"/>
      <c r="H55" s="12">
        <f>SUMIF(Q31:Q54,"010102",H31:H54)</f>
        <v>0</v>
      </c>
      <c r="I55" s="12"/>
      <c r="J55" s="12">
        <f>SUMIF(Q31:Q54,"010102",J31:J54)</f>
        <v>0</v>
      </c>
      <c r="K55" s="12"/>
      <c r="L55" s="12">
        <f>SUMIF(Q31:Q54,"010102",L31:L54)</f>
        <v>0</v>
      </c>
      <c r="M55" s="11"/>
      <c r="N55" t="s">
        <v>102</v>
      </c>
    </row>
    <row r="56" spans="1:48" ht="30" customHeight="1" x14ac:dyDescent="0.3">
      <c r="A56" s="13" t="s">
        <v>113</v>
      </c>
      <c r="B56" s="13" t="s">
        <v>52</v>
      </c>
      <c r="C56" s="11"/>
      <c r="D56" s="11"/>
      <c r="E56" s="12"/>
      <c r="F56" s="12"/>
      <c r="G56" s="12"/>
      <c r="H56" s="12"/>
      <c r="I56" s="12"/>
      <c r="J56" s="12"/>
      <c r="K56" s="12"/>
      <c r="L56" s="12"/>
      <c r="M56" s="11"/>
      <c r="Q56" s="1" t="s">
        <v>114</v>
      </c>
    </row>
    <row r="57" spans="1:48" ht="30" customHeight="1" x14ac:dyDescent="0.3">
      <c r="A57" s="13" t="s">
        <v>115</v>
      </c>
      <c r="B57" s="13" t="s">
        <v>116</v>
      </c>
      <c r="C57" s="13" t="s">
        <v>77</v>
      </c>
      <c r="D57" s="11">
        <v>13</v>
      </c>
      <c r="E57" s="12"/>
      <c r="F57" s="12">
        <f>TRUNC(E57*D57, 0)</f>
        <v>0</v>
      </c>
      <c r="G57" s="12"/>
      <c r="H57" s="12">
        <f>TRUNC(G57*D57, 0)</f>
        <v>0</v>
      </c>
      <c r="I57" s="12"/>
      <c r="J57" s="12">
        <f>TRUNC(I57*D57, 0)</f>
        <v>0</v>
      </c>
      <c r="K57" s="12">
        <f t="shared" ref="K57:L61" si="5">TRUNC(E57+G57+I57, 0)</f>
        <v>0</v>
      </c>
      <c r="L57" s="12">
        <f t="shared" si="5"/>
        <v>0</v>
      </c>
      <c r="M57" s="13"/>
      <c r="N57" s="1" t="s">
        <v>117</v>
      </c>
      <c r="O57" s="1" t="s">
        <v>52</v>
      </c>
      <c r="P57" s="1" t="s">
        <v>52</v>
      </c>
      <c r="Q57" s="1" t="s">
        <v>114</v>
      </c>
      <c r="R57" s="1" t="s">
        <v>62</v>
      </c>
      <c r="S57" s="1" t="s">
        <v>63</v>
      </c>
      <c r="T57" s="1" t="s">
        <v>63</v>
      </c>
      <c r="AR57" s="1" t="s">
        <v>52</v>
      </c>
      <c r="AS57" s="1" t="s">
        <v>52</v>
      </c>
      <c r="AU57" s="1" t="s">
        <v>118</v>
      </c>
      <c r="AV57">
        <v>17</v>
      </c>
    </row>
    <row r="58" spans="1:48" ht="30" customHeight="1" x14ac:dyDescent="0.3">
      <c r="A58" s="13" t="s">
        <v>119</v>
      </c>
      <c r="B58" s="13" t="s">
        <v>120</v>
      </c>
      <c r="C58" s="13" t="s">
        <v>77</v>
      </c>
      <c r="D58" s="11">
        <v>39</v>
      </c>
      <c r="E58" s="12"/>
      <c r="F58" s="12">
        <f>TRUNC(E58*D58, 0)</f>
        <v>0</v>
      </c>
      <c r="G58" s="12"/>
      <c r="H58" s="12">
        <f>TRUNC(G58*D58, 0)</f>
        <v>0</v>
      </c>
      <c r="I58" s="12"/>
      <c r="J58" s="12">
        <f>TRUNC(I58*D58, 0)</f>
        <v>0</v>
      </c>
      <c r="K58" s="12">
        <f t="shared" si="5"/>
        <v>0</v>
      </c>
      <c r="L58" s="12">
        <f t="shared" si="5"/>
        <v>0</v>
      </c>
      <c r="M58" s="13"/>
      <c r="N58" s="1" t="s">
        <v>121</v>
      </c>
      <c r="O58" s="1" t="s">
        <v>52</v>
      </c>
      <c r="P58" s="1" t="s">
        <v>52</v>
      </c>
      <c r="Q58" s="1" t="s">
        <v>114</v>
      </c>
      <c r="R58" s="1" t="s">
        <v>62</v>
      </c>
      <c r="S58" s="1" t="s">
        <v>63</v>
      </c>
      <c r="T58" s="1" t="s">
        <v>63</v>
      </c>
      <c r="AR58" s="1" t="s">
        <v>52</v>
      </c>
      <c r="AS58" s="1" t="s">
        <v>52</v>
      </c>
      <c r="AU58" s="1" t="s">
        <v>122</v>
      </c>
      <c r="AV58">
        <v>16</v>
      </c>
    </row>
    <row r="59" spans="1:48" ht="30" customHeight="1" x14ac:dyDescent="0.3">
      <c r="A59" s="13" t="s">
        <v>123</v>
      </c>
      <c r="B59" s="13" t="s">
        <v>124</v>
      </c>
      <c r="C59" s="13" t="s">
        <v>67</v>
      </c>
      <c r="D59" s="11">
        <v>27</v>
      </c>
      <c r="E59" s="12"/>
      <c r="F59" s="12">
        <f>TRUNC(E59*D59, 0)</f>
        <v>0</v>
      </c>
      <c r="G59" s="12"/>
      <c r="H59" s="12">
        <f>TRUNC(G59*D59, 0)</f>
        <v>0</v>
      </c>
      <c r="I59" s="12"/>
      <c r="J59" s="12">
        <f>TRUNC(I59*D59, 0)</f>
        <v>0</v>
      </c>
      <c r="K59" s="12">
        <f t="shared" si="5"/>
        <v>0</v>
      </c>
      <c r="L59" s="12">
        <f t="shared" si="5"/>
        <v>0</v>
      </c>
      <c r="M59" s="13"/>
      <c r="N59" s="1" t="s">
        <v>125</v>
      </c>
      <c r="O59" s="1" t="s">
        <v>52</v>
      </c>
      <c r="P59" s="1" t="s">
        <v>52</v>
      </c>
      <c r="Q59" s="1" t="s">
        <v>114</v>
      </c>
      <c r="R59" s="1" t="s">
        <v>62</v>
      </c>
      <c r="S59" s="1" t="s">
        <v>63</v>
      </c>
      <c r="T59" s="1" t="s">
        <v>63</v>
      </c>
      <c r="AR59" s="1" t="s">
        <v>52</v>
      </c>
      <c r="AS59" s="1" t="s">
        <v>52</v>
      </c>
      <c r="AU59" s="1" t="s">
        <v>126</v>
      </c>
      <c r="AV59">
        <v>14</v>
      </c>
    </row>
    <row r="60" spans="1:48" ht="30" customHeight="1" x14ac:dyDescent="0.3">
      <c r="A60" s="13" t="s">
        <v>127</v>
      </c>
      <c r="B60" s="13" t="s">
        <v>128</v>
      </c>
      <c r="C60" s="13" t="s">
        <v>129</v>
      </c>
      <c r="D60" s="11">
        <v>52</v>
      </c>
      <c r="E60" s="12"/>
      <c r="F60" s="12">
        <f>TRUNC(E60*D60, 0)</f>
        <v>0</v>
      </c>
      <c r="G60" s="12"/>
      <c r="H60" s="12">
        <f>TRUNC(G60*D60, 0)</f>
        <v>0</v>
      </c>
      <c r="I60" s="12"/>
      <c r="J60" s="12">
        <f>TRUNC(I60*D60, 0)</f>
        <v>0</v>
      </c>
      <c r="K60" s="12">
        <f t="shared" si="5"/>
        <v>0</v>
      </c>
      <c r="L60" s="12">
        <f t="shared" si="5"/>
        <v>0</v>
      </c>
      <c r="M60" s="13"/>
      <c r="N60" s="1" t="s">
        <v>130</v>
      </c>
      <c r="O60" s="1" t="s">
        <v>52</v>
      </c>
      <c r="P60" s="1" t="s">
        <v>52</v>
      </c>
      <c r="Q60" s="1" t="s">
        <v>114</v>
      </c>
      <c r="R60" s="1" t="s">
        <v>62</v>
      </c>
      <c r="S60" s="1" t="s">
        <v>63</v>
      </c>
      <c r="T60" s="1" t="s">
        <v>63</v>
      </c>
      <c r="AR60" s="1" t="s">
        <v>52</v>
      </c>
      <c r="AS60" s="1" t="s">
        <v>52</v>
      </c>
      <c r="AU60" s="1" t="s">
        <v>131</v>
      </c>
      <c r="AV60">
        <v>13</v>
      </c>
    </row>
    <row r="61" spans="1:48" ht="30" customHeight="1" x14ac:dyDescent="0.3">
      <c r="A61" s="13" t="s">
        <v>132</v>
      </c>
      <c r="B61" s="13" t="s">
        <v>133</v>
      </c>
      <c r="C61" s="13" t="s">
        <v>129</v>
      </c>
      <c r="D61" s="11">
        <v>5</v>
      </c>
      <c r="E61" s="12"/>
      <c r="F61" s="12">
        <f>TRUNC(E61*D61, 0)</f>
        <v>0</v>
      </c>
      <c r="G61" s="12"/>
      <c r="H61" s="12">
        <f>TRUNC(G61*D61, 0)</f>
        <v>0</v>
      </c>
      <c r="I61" s="12"/>
      <c r="J61" s="12">
        <f>TRUNC(I61*D61, 0)</f>
        <v>0</v>
      </c>
      <c r="K61" s="12">
        <f t="shared" si="5"/>
        <v>0</v>
      </c>
      <c r="L61" s="12">
        <f t="shared" si="5"/>
        <v>0</v>
      </c>
      <c r="M61" s="13"/>
      <c r="N61" s="1" t="s">
        <v>134</v>
      </c>
      <c r="O61" s="1" t="s">
        <v>52</v>
      </c>
      <c r="P61" s="1" t="s">
        <v>52</v>
      </c>
      <c r="Q61" s="1" t="s">
        <v>114</v>
      </c>
      <c r="R61" s="1" t="s">
        <v>63</v>
      </c>
      <c r="S61" s="1" t="s">
        <v>63</v>
      </c>
      <c r="T61" s="1" t="s">
        <v>62</v>
      </c>
      <c r="AR61" s="1" t="s">
        <v>52</v>
      </c>
      <c r="AS61" s="1" t="s">
        <v>52</v>
      </c>
      <c r="AU61" s="1" t="s">
        <v>135</v>
      </c>
      <c r="AV61">
        <v>29</v>
      </c>
    </row>
    <row r="62" spans="1:48" ht="30" customHeight="1" x14ac:dyDescent="0.3">
      <c r="A62" s="11"/>
      <c r="B62" s="11"/>
      <c r="C62" s="11"/>
      <c r="D62" s="11"/>
      <c r="E62" s="12"/>
      <c r="F62" s="12"/>
      <c r="G62" s="12"/>
      <c r="H62" s="12"/>
      <c r="I62" s="12"/>
      <c r="J62" s="12"/>
      <c r="K62" s="12"/>
      <c r="L62" s="12"/>
      <c r="M62" s="11"/>
      <c r="Q62" s="1" t="s">
        <v>114</v>
      </c>
    </row>
    <row r="63" spans="1:48" ht="30" customHeight="1" x14ac:dyDescent="0.3">
      <c r="A63" s="11"/>
      <c r="B63" s="11"/>
      <c r="C63" s="11"/>
      <c r="D63" s="11"/>
      <c r="E63" s="12"/>
      <c r="F63" s="12"/>
      <c r="G63" s="12"/>
      <c r="H63" s="12"/>
      <c r="I63" s="12"/>
      <c r="J63" s="12"/>
      <c r="K63" s="12"/>
      <c r="L63" s="12"/>
      <c r="M63" s="11"/>
      <c r="Q63" s="1" t="s">
        <v>114</v>
      </c>
    </row>
    <row r="64" spans="1:48" ht="30" customHeight="1" x14ac:dyDescent="0.3">
      <c r="A64" s="11"/>
      <c r="B64" s="11"/>
      <c r="C64" s="11"/>
      <c r="D64" s="11"/>
      <c r="E64" s="12"/>
      <c r="F64" s="12"/>
      <c r="G64" s="12"/>
      <c r="H64" s="12"/>
      <c r="I64" s="12"/>
      <c r="J64" s="12"/>
      <c r="K64" s="12"/>
      <c r="L64" s="12"/>
      <c r="M64" s="11"/>
      <c r="Q64" s="1" t="s">
        <v>114</v>
      </c>
    </row>
    <row r="65" spans="1:17" ht="30" customHeight="1" x14ac:dyDescent="0.3">
      <c r="A65" s="11"/>
      <c r="B65" s="11"/>
      <c r="C65" s="11"/>
      <c r="D65" s="11"/>
      <c r="E65" s="12"/>
      <c r="F65" s="12"/>
      <c r="G65" s="12"/>
      <c r="H65" s="12"/>
      <c r="I65" s="12"/>
      <c r="J65" s="12"/>
      <c r="K65" s="12"/>
      <c r="L65" s="12"/>
      <c r="M65" s="11"/>
      <c r="Q65" s="1" t="s">
        <v>114</v>
      </c>
    </row>
    <row r="66" spans="1:17" ht="30" customHeight="1" x14ac:dyDescent="0.3">
      <c r="A66" s="11"/>
      <c r="B66" s="11"/>
      <c r="C66" s="11"/>
      <c r="D66" s="11"/>
      <c r="E66" s="12"/>
      <c r="F66" s="12"/>
      <c r="G66" s="12"/>
      <c r="H66" s="12"/>
      <c r="I66" s="12"/>
      <c r="J66" s="12"/>
      <c r="K66" s="12"/>
      <c r="L66" s="12"/>
      <c r="M66" s="11"/>
      <c r="Q66" s="1" t="s">
        <v>114</v>
      </c>
    </row>
    <row r="67" spans="1:17" ht="30" customHeight="1" x14ac:dyDescent="0.3">
      <c r="A67" s="11"/>
      <c r="B67" s="11"/>
      <c r="C67" s="11"/>
      <c r="D67" s="11"/>
      <c r="E67" s="12"/>
      <c r="F67" s="12"/>
      <c r="G67" s="12"/>
      <c r="H67" s="12"/>
      <c r="I67" s="12"/>
      <c r="J67" s="12"/>
      <c r="K67" s="12"/>
      <c r="L67" s="12"/>
      <c r="M67" s="11"/>
      <c r="Q67" s="1" t="s">
        <v>114</v>
      </c>
    </row>
    <row r="68" spans="1:17" ht="30" customHeight="1" x14ac:dyDescent="0.3">
      <c r="A68" s="11"/>
      <c r="B68" s="11"/>
      <c r="C68" s="11"/>
      <c r="D68" s="11"/>
      <c r="E68" s="12"/>
      <c r="F68" s="12"/>
      <c r="G68" s="12"/>
      <c r="H68" s="12"/>
      <c r="I68" s="12"/>
      <c r="J68" s="12"/>
      <c r="K68" s="12"/>
      <c r="L68" s="12"/>
      <c r="M68" s="11"/>
      <c r="Q68" s="1" t="s">
        <v>114</v>
      </c>
    </row>
    <row r="69" spans="1:17" ht="30" customHeight="1" x14ac:dyDescent="0.3">
      <c r="A69" s="11"/>
      <c r="B69" s="11"/>
      <c r="C69" s="11"/>
      <c r="D69" s="11"/>
      <c r="E69" s="12"/>
      <c r="F69" s="12"/>
      <c r="G69" s="12"/>
      <c r="H69" s="12"/>
      <c r="I69" s="12"/>
      <c r="J69" s="12"/>
      <c r="K69" s="12"/>
      <c r="L69" s="12"/>
      <c r="M69" s="11"/>
      <c r="Q69" s="1" t="s">
        <v>114</v>
      </c>
    </row>
    <row r="70" spans="1:17" ht="30" customHeight="1" x14ac:dyDescent="0.3">
      <c r="A70" s="11"/>
      <c r="B70" s="11"/>
      <c r="C70" s="11"/>
      <c r="D70" s="11"/>
      <c r="E70" s="12"/>
      <c r="F70" s="12"/>
      <c r="G70" s="12"/>
      <c r="H70" s="12"/>
      <c r="I70" s="12"/>
      <c r="J70" s="12"/>
      <c r="K70" s="12"/>
      <c r="L70" s="12"/>
      <c r="M70" s="11"/>
      <c r="Q70" s="1" t="s">
        <v>114</v>
      </c>
    </row>
    <row r="71" spans="1:17" ht="30" customHeight="1" x14ac:dyDescent="0.3">
      <c r="A71" s="11"/>
      <c r="B71" s="11"/>
      <c r="C71" s="11"/>
      <c r="D71" s="11"/>
      <c r="E71" s="12"/>
      <c r="F71" s="12"/>
      <c r="G71" s="12"/>
      <c r="H71" s="12"/>
      <c r="I71" s="12"/>
      <c r="J71" s="12"/>
      <c r="K71" s="12"/>
      <c r="L71" s="12"/>
      <c r="M71" s="11"/>
      <c r="Q71" s="1" t="s">
        <v>114</v>
      </c>
    </row>
    <row r="72" spans="1:17" ht="30" customHeight="1" x14ac:dyDescent="0.3">
      <c r="A72" s="11"/>
      <c r="B72" s="11"/>
      <c r="C72" s="11"/>
      <c r="D72" s="11"/>
      <c r="E72" s="12"/>
      <c r="F72" s="12"/>
      <c r="G72" s="12"/>
      <c r="H72" s="12"/>
      <c r="I72" s="12"/>
      <c r="J72" s="12"/>
      <c r="K72" s="12"/>
      <c r="L72" s="12"/>
      <c r="M72" s="11"/>
      <c r="Q72" s="1" t="s">
        <v>114</v>
      </c>
    </row>
    <row r="73" spans="1:17" ht="30" customHeight="1" x14ac:dyDescent="0.3">
      <c r="A73" s="11"/>
      <c r="B73" s="11"/>
      <c r="C73" s="11"/>
      <c r="D73" s="11"/>
      <c r="E73" s="12"/>
      <c r="F73" s="12"/>
      <c r="G73" s="12"/>
      <c r="H73" s="12"/>
      <c r="I73" s="12"/>
      <c r="J73" s="12"/>
      <c r="K73" s="12"/>
      <c r="L73" s="12"/>
      <c r="M73" s="11"/>
      <c r="Q73" s="1" t="s">
        <v>114</v>
      </c>
    </row>
    <row r="74" spans="1:17" ht="30" customHeight="1" x14ac:dyDescent="0.3">
      <c r="A74" s="11"/>
      <c r="B74" s="11"/>
      <c r="C74" s="11"/>
      <c r="D74" s="11"/>
      <c r="E74" s="12"/>
      <c r="F74" s="12"/>
      <c r="G74" s="12"/>
      <c r="H74" s="12"/>
      <c r="I74" s="12"/>
      <c r="J74" s="12"/>
      <c r="K74" s="12"/>
      <c r="L74" s="12"/>
      <c r="M74" s="11"/>
      <c r="Q74" s="1" t="s">
        <v>114</v>
      </c>
    </row>
    <row r="75" spans="1:17" ht="30" customHeight="1" x14ac:dyDescent="0.3">
      <c r="A75" s="11"/>
      <c r="B75" s="11"/>
      <c r="C75" s="11"/>
      <c r="D75" s="11"/>
      <c r="E75" s="12"/>
      <c r="F75" s="12"/>
      <c r="G75" s="12"/>
      <c r="H75" s="12"/>
      <c r="I75" s="12"/>
      <c r="J75" s="12"/>
      <c r="K75" s="12"/>
      <c r="L75" s="12"/>
      <c r="M75" s="11"/>
      <c r="Q75" s="1" t="s">
        <v>114</v>
      </c>
    </row>
    <row r="76" spans="1:17" ht="30" customHeight="1" x14ac:dyDescent="0.3">
      <c r="A76" s="11"/>
      <c r="B76" s="11"/>
      <c r="C76" s="11"/>
      <c r="D76" s="11"/>
      <c r="E76" s="12"/>
      <c r="F76" s="12"/>
      <c r="G76" s="12"/>
      <c r="H76" s="12"/>
      <c r="I76" s="12"/>
      <c r="J76" s="12"/>
      <c r="K76" s="12"/>
      <c r="L76" s="12"/>
      <c r="M76" s="11"/>
      <c r="Q76" s="1" t="s">
        <v>114</v>
      </c>
    </row>
    <row r="77" spans="1:17" ht="30" customHeight="1" x14ac:dyDescent="0.3">
      <c r="A77" s="11"/>
      <c r="B77" s="11"/>
      <c r="C77" s="11"/>
      <c r="D77" s="11"/>
      <c r="E77" s="12"/>
      <c r="F77" s="12"/>
      <c r="G77" s="12"/>
      <c r="H77" s="12"/>
      <c r="I77" s="12"/>
      <c r="J77" s="12"/>
      <c r="K77" s="12"/>
      <c r="L77" s="12"/>
      <c r="M77" s="11"/>
      <c r="Q77" s="1" t="s">
        <v>114</v>
      </c>
    </row>
    <row r="78" spans="1:17" ht="30" customHeight="1" x14ac:dyDescent="0.3">
      <c r="A78" s="11"/>
      <c r="B78" s="11"/>
      <c r="C78" s="11"/>
      <c r="D78" s="11"/>
      <c r="E78" s="12"/>
      <c r="F78" s="12"/>
      <c r="G78" s="12"/>
      <c r="H78" s="12"/>
      <c r="I78" s="12"/>
      <c r="J78" s="12"/>
      <c r="K78" s="12"/>
      <c r="L78" s="12"/>
      <c r="M78" s="11"/>
      <c r="Q78" s="1" t="s">
        <v>114</v>
      </c>
    </row>
    <row r="79" spans="1:17" ht="30" customHeight="1" x14ac:dyDescent="0.3">
      <c r="A79" s="11"/>
      <c r="B79" s="11"/>
      <c r="C79" s="11"/>
      <c r="D79" s="11"/>
      <c r="E79" s="12"/>
      <c r="F79" s="12"/>
      <c r="G79" s="12"/>
      <c r="H79" s="12"/>
      <c r="I79" s="12"/>
      <c r="J79" s="12"/>
      <c r="K79" s="12"/>
      <c r="L79" s="12"/>
      <c r="M79" s="11"/>
      <c r="Q79" s="1" t="s">
        <v>114</v>
      </c>
    </row>
    <row r="80" spans="1:17" ht="30" customHeight="1" x14ac:dyDescent="0.3">
      <c r="A80" s="11"/>
      <c r="B80" s="11"/>
      <c r="C80" s="11"/>
      <c r="D80" s="11"/>
      <c r="E80" s="12"/>
      <c r="F80" s="12"/>
      <c r="G80" s="12"/>
      <c r="H80" s="12"/>
      <c r="I80" s="12"/>
      <c r="J80" s="12"/>
      <c r="K80" s="12"/>
      <c r="L80" s="12"/>
      <c r="M80" s="11"/>
      <c r="Q80" s="1" t="s">
        <v>114</v>
      </c>
    </row>
    <row r="81" spans="1:48" ht="30" customHeight="1" x14ac:dyDescent="0.3">
      <c r="A81" s="13" t="s">
        <v>101</v>
      </c>
      <c r="B81" s="11"/>
      <c r="C81" s="11"/>
      <c r="D81" s="11"/>
      <c r="E81" s="12"/>
      <c r="F81" s="12">
        <f>SUMIF(Q57:Q80,"010103",F57:F80)</f>
        <v>0</v>
      </c>
      <c r="G81" s="12"/>
      <c r="H81" s="12">
        <f>SUMIF(Q57:Q80,"010103",H57:H80)</f>
        <v>0</v>
      </c>
      <c r="I81" s="12"/>
      <c r="J81" s="12">
        <f>SUMIF(Q57:Q80,"010103",J57:J80)</f>
        <v>0</v>
      </c>
      <c r="K81" s="12"/>
      <c r="L81" s="12">
        <f>SUMIF(Q57:Q80,"010103",L57:L80)</f>
        <v>0</v>
      </c>
      <c r="M81" s="11"/>
      <c r="N81" t="s">
        <v>102</v>
      </c>
    </row>
    <row r="82" spans="1:48" ht="30" customHeight="1" x14ac:dyDescent="0.3">
      <c r="A82" s="13" t="s">
        <v>136</v>
      </c>
      <c r="B82" s="13" t="s">
        <v>52</v>
      </c>
      <c r="C82" s="11"/>
      <c r="D82" s="11"/>
      <c r="E82" s="12"/>
      <c r="F82" s="12"/>
      <c r="G82" s="12"/>
      <c r="H82" s="12"/>
      <c r="I82" s="12"/>
      <c r="J82" s="12"/>
      <c r="K82" s="12"/>
      <c r="L82" s="12"/>
      <c r="M82" s="11"/>
      <c r="Q82" s="1" t="s">
        <v>137</v>
      </c>
    </row>
    <row r="83" spans="1:48" ht="30" customHeight="1" x14ac:dyDescent="0.3">
      <c r="A83" s="13" t="s">
        <v>138</v>
      </c>
      <c r="B83" s="13" t="s">
        <v>139</v>
      </c>
      <c r="C83" s="13" t="s">
        <v>77</v>
      </c>
      <c r="D83" s="11">
        <v>13</v>
      </c>
      <c r="E83" s="12"/>
      <c r="F83" s="12">
        <f t="shared" ref="F83:F96" si="6">TRUNC(E83*D83, 0)</f>
        <v>0</v>
      </c>
      <c r="G83" s="12"/>
      <c r="H83" s="12">
        <f t="shared" ref="H83:H96" si="7">TRUNC(G83*D83, 0)</f>
        <v>0</v>
      </c>
      <c r="I83" s="12"/>
      <c r="J83" s="12">
        <f t="shared" ref="J83:J96" si="8">TRUNC(I83*D83, 0)</f>
        <v>0</v>
      </c>
      <c r="K83" s="12">
        <f t="shared" ref="K83:K96" si="9">TRUNC(E83+G83+I83, 0)</f>
        <v>0</v>
      </c>
      <c r="L83" s="12">
        <f t="shared" ref="L83:L96" si="10">TRUNC(F83+H83+J83, 0)</f>
        <v>0</v>
      </c>
      <c r="M83" s="13" t="s">
        <v>52</v>
      </c>
      <c r="N83" s="1" t="s">
        <v>140</v>
      </c>
      <c r="O83" s="1" t="s">
        <v>52</v>
      </c>
      <c r="P83" s="1" t="s">
        <v>52</v>
      </c>
      <c r="Q83" s="1" t="s">
        <v>137</v>
      </c>
      <c r="R83" s="1" t="s">
        <v>63</v>
      </c>
      <c r="S83" s="1" t="s">
        <v>63</v>
      </c>
      <c r="T83" s="1" t="s">
        <v>62</v>
      </c>
      <c r="AR83" s="1" t="s">
        <v>52</v>
      </c>
      <c r="AS83" s="1" t="s">
        <v>52</v>
      </c>
      <c r="AU83" s="1" t="s">
        <v>141</v>
      </c>
      <c r="AV83">
        <v>19</v>
      </c>
    </row>
    <row r="84" spans="1:48" ht="30" customHeight="1" x14ac:dyDescent="0.3">
      <c r="A84" s="13" t="s">
        <v>142</v>
      </c>
      <c r="B84" s="13" t="s">
        <v>143</v>
      </c>
      <c r="C84" s="13" t="s">
        <v>67</v>
      </c>
      <c r="D84" s="11">
        <v>20</v>
      </c>
      <c r="E84" s="12"/>
      <c r="F84" s="12">
        <f t="shared" si="6"/>
        <v>0</v>
      </c>
      <c r="G84" s="12"/>
      <c r="H84" s="12">
        <f t="shared" si="7"/>
        <v>0</v>
      </c>
      <c r="I84" s="12"/>
      <c r="J84" s="12">
        <f t="shared" si="8"/>
        <v>0</v>
      </c>
      <c r="K84" s="12">
        <f t="shared" si="9"/>
        <v>0</v>
      </c>
      <c r="L84" s="12">
        <f t="shared" si="10"/>
        <v>0</v>
      </c>
      <c r="M84" s="13" t="s">
        <v>52</v>
      </c>
      <c r="N84" s="1" t="s">
        <v>144</v>
      </c>
      <c r="O84" s="1" t="s">
        <v>52</v>
      </c>
      <c r="P84" s="1" t="s">
        <v>52</v>
      </c>
      <c r="Q84" s="1" t="s">
        <v>137</v>
      </c>
      <c r="R84" s="1" t="s">
        <v>63</v>
      </c>
      <c r="S84" s="1" t="s">
        <v>63</v>
      </c>
      <c r="T84" s="1" t="s">
        <v>62</v>
      </c>
      <c r="AR84" s="1" t="s">
        <v>52</v>
      </c>
      <c r="AS84" s="1" t="s">
        <v>52</v>
      </c>
      <c r="AU84" s="1" t="s">
        <v>145</v>
      </c>
      <c r="AV84">
        <v>20</v>
      </c>
    </row>
    <row r="85" spans="1:48" ht="30" customHeight="1" x14ac:dyDescent="0.3">
      <c r="A85" s="13" t="s">
        <v>146</v>
      </c>
      <c r="B85" s="13" t="s">
        <v>147</v>
      </c>
      <c r="C85" s="13" t="s">
        <v>77</v>
      </c>
      <c r="D85" s="11">
        <v>5</v>
      </c>
      <c r="E85" s="12"/>
      <c r="F85" s="12">
        <f t="shared" si="6"/>
        <v>0</v>
      </c>
      <c r="G85" s="12"/>
      <c r="H85" s="12">
        <f t="shared" si="7"/>
        <v>0</v>
      </c>
      <c r="I85" s="12"/>
      <c r="J85" s="12">
        <f t="shared" si="8"/>
        <v>0</v>
      </c>
      <c r="K85" s="12">
        <f t="shared" si="9"/>
        <v>0</v>
      </c>
      <c r="L85" s="12">
        <f t="shared" si="10"/>
        <v>0</v>
      </c>
      <c r="M85" s="13" t="s">
        <v>52</v>
      </c>
      <c r="N85" s="1" t="s">
        <v>148</v>
      </c>
      <c r="O85" s="1" t="s">
        <v>52</v>
      </c>
      <c r="P85" s="1" t="s">
        <v>52</v>
      </c>
      <c r="Q85" s="1" t="s">
        <v>137</v>
      </c>
      <c r="R85" s="1" t="s">
        <v>63</v>
      </c>
      <c r="S85" s="1" t="s">
        <v>63</v>
      </c>
      <c r="T85" s="1" t="s">
        <v>62</v>
      </c>
      <c r="AR85" s="1" t="s">
        <v>52</v>
      </c>
      <c r="AS85" s="1" t="s">
        <v>52</v>
      </c>
      <c r="AU85" s="1" t="s">
        <v>149</v>
      </c>
      <c r="AV85">
        <v>21</v>
      </c>
    </row>
    <row r="86" spans="1:48" ht="30" customHeight="1" x14ac:dyDescent="0.3">
      <c r="A86" s="13" t="s">
        <v>150</v>
      </c>
      <c r="B86" s="13" t="s">
        <v>151</v>
      </c>
      <c r="C86" s="13" t="s">
        <v>77</v>
      </c>
      <c r="D86" s="11">
        <v>207</v>
      </c>
      <c r="E86" s="12"/>
      <c r="F86" s="12">
        <f t="shared" si="6"/>
        <v>0</v>
      </c>
      <c r="G86" s="12"/>
      <c r="H86" s="12">
        <f t="shared" si="7"/>
        <v>0</v>
      </c>
      <c r="I86" s="12"/>
      <c r="J86" s="12">
        <f t="shared" si="8"/>
        <v>0</v>
      </c>
      <c r="K86" s="12">
        <f t="shared" si="9"/>
        <v>0</v>
      </c>
      <c r="L86" s="12">
        <f t="shared" si="10"/>
        <v>0</v>
      </c>
      <c r="M86" s="13"/>
      <c r="N86" s="1" t="s">
        <v>152</v>
      </c>
      <c r="O86" s="1" t="s">
        <v>52</v>
      </c>
      <c r="P86" s="1" t="s">
        <v>52</v>
      </c>
      <c r="Q86" s="1" t="s">
        <v>137</v>
      </c>
      <c r="R86" s="1" t="s">
        <v>62</v>
      </c>
      <c r="S86" s="1" t="s">
        <v>63</v>
      </c>
      <c r="T86" s="1" t="s">
        <v>63</v>
      </c>
      <c r="AR86" s="1" t="s">
        <v>52</v>
      </c>
      <c r="AS86" s="1" t="s">
        <v>52</v>
      </c>
      <c r="AU86" s="1" t="s">
        <v>153</v>
      </c>
      <c r="AV86">
        <v>22</v>
      </c>
    </row>
    <row r="87" spans="1:48" ht="30" customHeight="1" x14ac:dyDescent="0.3">
      <c r="A87" s="13" t="s">
        <v>154</v>
      </c>
      <c r="B87" s="13" t="s">
        <v>155</v>
      </c>
      <c r="C87" s="13" t="s">
        <v>77</v>
      </c>
      <c r="D87" s="11">
        <v>326</v>
      </c>
      <c r="E87" s="12"/>
      <c r="F87" s="12">
        <f t="shared" si="6"/>
        <v>0</v>
      </c>
      <c r="G87" s="12"/>
      <c r="H87" s="12">
        <f t="shared" si="7"/>
        <v>0</v>
      </c>
      <c r="I87" s="12"/>
      <c r="J87" s="12">
        <f t="shared" si="8"/>
        <v>0</v>
      </c>
      <c r="K87" s="12">
        <f t="shared" si="9"/>
        <v>0</v>
      </c>
      <c r="L87" s="12">
        <f t="shared" si="10"/>
        <v>0</v>
      </c>
      <c r="M87" s="13"/>
      <c r="N87" s="1" t="s">
        <v>156</v>
      </c>
      <c r="O87" s="1" t="s">
        <v>52</v>
      </c>
      <c r="P87" s="1" t="s">
        <v>52</v>
      </c>
      <c r="Q87" s="1" t="s">
        <v>137</v>
      </c>
      <c r="R87" s="1" t="s">
        <v>62</v>
      </c>
      <c r="S87" s="1" t="s">
        <v>63</v>
      </c>
      <c r="T87" s="1" t="s">
        <v>63</v>
      </c>
      <c r="AR87" s="1" t="s">
        <v>52</v>
      </c>
      <c r="AS87" s="1" t="s">
        <v>52</v>
      </c>
      <c r="AU87" s="1" t="s">
        <v>157</v>
      </c>
      <c r="AV87">
        <v>23</v>
      </c>
    </row>
    <row r="88" spans="1:48" ht="30" customHeight="1" x14ac:dyDescent="0.3">
      <c r="A88" s="13" t="s">
        <v>158</v>
      </c>
      <c r="B88" s="13" t="s">
        <v>159</v>
      </c>
      <c r="C88" s="13" t="s">
        <v>77</v>
      </c>
      <c r="D88" s="11">
        <v>138</v>
      </c>
      <c r="E88" s="12"/>
      <c r="F88" s="12">
        <f t="shared" si="6"/>
        <v>0</v>
      </c>
      <c r="G88" s="12"/>
      <c r="H88" s="12">
        <f t="shared" si="7"/>
        <v>0</v>
      </c>
      <c r="I88" s="12"/>
      <c r="J88" s="12">
        <f t="shared" si="8"/>
        <v>0</v>
      </c>
      <c r="K88" s="12">
        <f t="shared" si="9"/>
        <v>0</v>
      </c>
      <c r="L88" s="12">
        <f t="shared" si="10"/>
        <v>0</v>
      </c>
      <c r="M88" s="13"/>
      <c r="N88" s="1" t="s">
        <v>160</v>
      </c>
      <c r="O88" s="1" t="s">
        <v>52</v>
      </c>
      <c r="P88" s="1" t="s">
        <v>52</v>
      </c>
      <c r="Q88" s="1" t="s">
        <v>137</v>
      </c>
      <c r="R88" s="1" t="s">
        <v>62</v>
      </c>
      <c r="S88" s="1" t="s">
        <v>63</v>
      </c>
      <c r="T88" s="1" t="s">
        <v>63</v>
      </c>
      <c r="AR88" s="1" t="s">
        <v>52</v>
      </c>
      <c r="AS88" s="1" t="s">
        <v>52</v>
      </c>
      <c r="AU88" s="1" t="s">
        <v>161</v>
      </c>
      <c r="AV88">
        <v>24</v>
      </c>
    </row>
    <row r="89" spans="1:48" ht="30" customHeight="1" x14ac:dyDescent="0.3">
      <c r="A89" s="13" t="s">
        <v>162</v>
      </c>
      <c r="B89" s="13" t="s">
        <v>163</v>
      </c>
      <c r="C89" s="13" t="s">
        <v>67</v>
      </c>
      <c r="D89" s="11">
        <v>26</v>
      </c>
      <c r="E89" s="12"/>
      <c r="F89" s="12">
        <f t="shared" si="6"/>
        <v>0</v>
      </c>
      <c r="G89" s="12"/>
      <c r="H89" s="12">
        <f t="shared" si="7"/>
        <v>0</v>
      </c>
      <c r="I89" s="12"/>
      <c r="J89" s="12">
        <f t="shared" si="8"/>
        <v>0</v>
      </c>
      <c r="K89" s="12">
        <f t="shared" si="9"/>
        <v>0</v>
      </c>
      <c r="L89" s="12">
        <f t="shared" si="10"/>
        <v>0</v>
      </c>
      <c r="M89" s="13"/>
      <c r="N89" s="1" t="s">
        <v>164</v>
      </c>
      <c r="O89" s="1" t="s">
        <v>52</v>
      </c>
      <c r="P89" s="1" t="s">
        <v>52</v>
      </c>
      <c r="Q89" s="1" t="s">
        <v>137</v>
      </c>
      <c r="R89" s="1" t="s">
        <v>62</v>
      </c>
      <c r="S89" s="1" t="s">
        <v>63</v>
      </c>
      <c r="T89" s="1" t="s">
        <v>63</v>
      </c>
      <c r="AR89" s="1" t="s">
        <v>52</v>
      </c>
      <c r="AS89" s="1" t="s">
        <v>52</v>
      </c>
      <c r="AU89" s="1" t="s">
        <v>165</v>
      </c>
      <c r="AV89">
        <v>25</v>
      </c>
    </row>
    <row r="90" spans="1:48" ht="30" customHeight="1" x14ac:dyDescent="0.3">
      <c r="A90" s="13" t="s">
        <v>166</v>
      </c>
      <c r="B90" s="13" t="s">
        <v>167</v>
      </c>
      <c r="C90" s="13" t="s">
        <v>67</v>
      </c>
      <c r="D90" s="11">
        <v>157</v>
      </c>
      <c r="E90" s="12"/>
      <c r="F90" s="12">
        <f t="shared" si="6"/>
        <v>0</v>
      </c>
      <c r="G90" s="12"/>
      <c r="H90" s="12">
        <f t="shared" si="7"/>
        <v>0</v>
      </c>
      <c r="I90" s="12"/>
      <c r="J90" s="12">
        <f t="shared" si="8"/>
        <v>0</v>
      </c>
      <c r="K90" s="12">
        <f t="shared" si="9"/>
        <v>0</v>
      </c>
      <c r="L90" s="12">
        <f t="shared" si="10"/>
        <v>0</v>
      </c>
      <c r="M90" s="13"/>
      <c r="N90" s="1" t="s">
        <v>168</v>
      </c>
      <c r="O90" s="1" t="s">
        <v>52</v>
      </c>
      <c r="P90" s="1" t="s">
        <v>52</v>
      </c>
      <c r="Q90" s="1" t="s">
        <v>137</v>
      </c>
      <c r="R90" s="1" t="s">
        <v>62</v>
      </c>
      <c r="S90" s="1" t="s">
        <v>63</v>
      </c>
      <c r="T90" s="1" t="s">
        <v>63</v>
      </c>
      <c r="AR90" s="1" t="s">
        <v>52</v>
      </c>
      <c r="AS90" s="1" t="s">
        <v>52</v>
      </c>
      <c r="AU90" s="1" t="s">
        <v>169</v>
      </c>
      <c r="AV90">
        <v>156</v>
      </c>
    </row>
    <row r="91" spans="1:48" ht="30" customHeight="1" x14ac:dyDescent="0.3">
      <c r="A91" s="13" t="s">
        <v>170</v>
      </c>
      <c r="B91" s="13" t="s">
        <v>171</v>
      </c>
      <c r="C91" s="13" t="s">
        <v>77</v>
      </c>
      <c r="D91" s="11">
        <v>210</v>
      </c>
      <c r="E91" s="12"/>
      <c r="F91" s="12">
        <f t="shared" si="6"/>
        <v>0</v>
      </c>
      <c r="G91" s="12"/>
      <c r="H91" s="12">
        <f t="shared" si="7"/>
        <v>0</v>
      </c>
      <c r="I91" s="12"/>
      <c r="J91" s="12">
        <f t="shared" si="8"/>
        <v>0</v>
      </c>
      <c r="K91" s="12">
        <f t="shared" si="9"/>
        <v>0</v>
      </c>
      <c r="L91" s="12">
        <f t="shared" si="10"/>
        <v>0</v>
      </c>
      <c r="M91" s="13"/>
      <c r="N91" s="1" t="s">
        <v>172</v>
      </c>
      <c r="O91" s="1" t="s">
        <v>52</v>
      </c>
      <c r="P91" s="1" t="s">
        <v>52</v>
      </c>
      <c r="Q91" s="1" t="s">
        <v>137</v>
      </c>
      <c r="R91" s="1" t="s">
        <v>63</v>
      </c>
      <c r="S91" s="1" t="s">
        <v>63</v>
      </c>
      <c r="T91" s="1" t="s">
        <v>62</v>
      </c>
      <c r="AR91" s="1" t="s">
        <v>52</v>
      </c>
      <c r="AS91" s="1" t="s">
        <v>52</v>
      </c>
      <c r="AU91" s="1" t="s">
        <v>173</v>
      </c>
      <c r="AV91">
        <v>120</v>
      </c>
    </row>
    <row r="92" spans="1:48" ht="30" customHeight="1" x14ac:dyDescent="0.3">
      <c r="A92" s="13" t="s">
        <v>174</v>
      </c>
      <c r="B92" s="13" t="s">
        <v>175</v>
      </c>
      <c r="C92" s="13" t="s">
        <v>67</v>
      </c>
      <c r="D92" s="11">
        <v>168</v>
      </c>
      <c r="E92" s="12"/>
      <c r="F92" s="12">
        <f t="shared" si="6"/>
        <v>0</v>
      </c>
      <c r="G92" s="12"/>
      <c r="H92" s="12">
        <f t="shared" si="7"/>
        <v>0</v>
      </c>
      <c r="I92" s="12"/>
      <c r="J92" s="12">
        <f t="shared" si="8"/>
        <v>0</v>
      </c>
      <c r="K92" s="12">
        <f t="shared" si="9"/>
        <v>0</v>
      </c>
      <c r="L92" s="12">
        <f t="shared" si="10"/>
        <v>0</v>
      </c>
      <c r="M92" s="13"/>
      <c r="N92" s="1" t="s">
        <v>176</v>
      </c>
      <c r="O92" s="1" t="s">
        <v>52</v>
      </c>
      <c r="P92" s="1" t="s">
        <v>52</v>
      </c>
      <c r="Q92" s="1" t="s">
        <v>137</v>
      </c>
      <c r="R92" s="1" t="s">
        <v>63</v>
      </c>
      <c r="S92" s="1" t="s">
        <v>63</v>
      </c>
      <c r="T92" s="1" t="s">
        <v>62</v>
      </c>
      <c r="AR92" s="1" t="s">
        <v>52</v>
      </c>
      <c r="AS92" s="1" t="s">
        <v>52</v>
      </c>
      <c r="AU92" s="1" t="s">
        <v>177</v>
      </c>
      <c r="AV92">
        <v>121</v>
      </c>
    </row>
    <row r="93" spans="1:48" ht="30" customHeight="1" x14ac:dyDescent="0.3">
      <c r="A93" s="13" t="s">
        <v>178</v>
      </c>
      <c r="B93" s="13" t="s">
        <v>179</v>
      </c>
      <c r="C93" s="13" t="s">
        <v>67</v>
      </c>
      <c r="D93" s="11">
        <v>29</v>
      </c>
      <c r="E93" s="12"/>
      <c r="F93" s="12">
        <f t="shared" si="6"/>
        <v>0</v>
      </c>
      <c r="G93" s="12"/>
      <c r="H93" s="12">
        <f t="shared" si="7"/>
        <v>0</v>
      </c>
      <c r="I93" s="12"/>
      <c r="J93" s="12">
        <f t="shared" si="8"/>
        <v>0</v>
      </c>
      <c r="K93" s="12">
        <f t="shared" si="9"/>
        <v>0</v>
      </c>
      <c r="L93" s="12">
        <f t="shared" si="10"/>
        <v>0</v>
      </c>
      <c r="M93" s="13"/>
      <c r="N93" s="1" t="s">
        <v>180</v>
      </c>
      <c r="O93" s="1" t="s">
        <v>52</v>
      </c>
      <c r="P93" s="1" t="s">
        <v>52</v>
      </c>
      <c r="Q93" s="1" t="s">
        <v>137</v>
      </c>
      <c r="R93" s="1" t="s">
        <v>63</v>
      </c>
      <c r="S93" s="1" t="s">
        <v>63</v>
      </c>
      <c r="T93" s="1" t="s">
        <v>62</v>
      </c>
      <c r="AR93" s="1" t="s">
        <v>52</v>
      </c>
      <c r="AS93" s="1" t="s">
        <v>52</v>
      </c>
      <c r="AU93" s="1" t="s">
        <v>181</v>
      </c>
      <c r="AV93">
        <v>122</v>
      </c>
    </row>
    <row r="94" spans="1:48" ht="30" customHeight="1" x14ac:dyDescent="0.3">
      <c r="A94" s="13" t="s">
        <v>182</v>
      </c>
      <c r="B94" s="13" t="s">
        <v>183</v>
      </c>
      <c r="C94" s="13" t="s">
        <v>67</v>
      </c>
      <c r="D94" s="11">
        <v>53</v>
      </c>
      <c r="E94" s="12"/>
      <c r="F94" s="12">
        <f t="shared" si="6"/>
        <v>0</v>
      </c>
      <c r="G94" s="12"/>
      <c r="H94" s="12">
        <f t="shared" si="7"/>
        <v>0</v>
      </c>
      <c r="I94" s="12"/>
      <c r="J94" s="12">
        <f t="shared" si="8"/>
        <v>0</v>
      </c>
      <c r="K94" s="12">
        <f t="shared" si="9"/>
        <v>0</v>
      </c>
      <c r="L94" s="12">
        <f t="shared" si="10"/>
        <v>0</v>
      </c>
      <c r="M94" s="13"/>
      <c r="N94" s="1" t="s">
        <v>184</v>
      </c>
      <c r="O94" s="1" t="s">
        <v>52</v>
      </c>
      <c r="P94" s="1" t="s">
        <v>52</v>
      </c>
      <c r="Q94" s="1" t="s">
        <v>137</v>
      </c>
      <c r="R94" s="1" t="s">
        <v>63</v>
      </c>
      <c r="S94" s="1" t="s">
        <v>63</v>
      </c>
      <c r="T94" s="1" t="s">
        <v>62</v>
      </c>
      <c r="AR94" s="1" t="s">
        <v>52</v>
      </c>
      <c r="AS94" s="1" t="s">
        <v>52</v>
      </c>
      <c r="AU94" s="1" t="s">
        <v>185</v>
      </c>
      <c r="AV94">
        <v>123</v>
      </c>
    </row>
    <row r="95" spans="1:48" ht="30" customHeight="1" x14ac:dyDescent="0.3">
      <c r="A95" s="13" t="s">
        <v>186</v>
      </c>
      <c r="B95" s="13" t="s">
        <v>187</v>
      </c>
      <c r="C95" s="13" t="s">
        <v>129</v>
      </c>
      <c r="D95" s="11">
        <v>10</v>
      </c>
      <c r="E95" s="12"/>
      <c r="F95" s="12">
        <f t="shared" si="6"/>
        <v>0</v>
      </c>
      <c r="G95" s="12"/>
      <c r="H95" s="12">
        <f t="shared" si="7"/>
        <v>0</v>
      </c>
      <c r="I95" s="12"/>
      <c r="J95" s="12">
        <f t="shared" si="8"/>
        <v>0</v>
      </c>
      <c r="K95" s="12">
        <f t="shared" si="9"/>
        <v>0</v>
      </c>
      <c r="L95" s="12">
        <f t="shared" si="10"/>
        <v>0</v>
      </c>
      <c r="M95" s="13"/>
      <c r="N95" s="1" t="s">
        <v>188</v>
      </c>
      <c r="O95" s="1" t="s">
        <v>52</v>
      </c>
      <c r="P95" s="1" t="s">
        <v>52</v>
      </c>
      <c r="Q95" s="1" t="s">
        <v>137</v>
      </c>
      <c r="R95" s="1" t="s">
        <v>63</v>
      </c>
      <c r="S95" s="1" t="s">
        <v>63</v>
      </c>
      <c r="T95" s="1" t="s">
        <v>62</v>
      </c>
      <c r="AR95" s="1" t="s">
        <v>52</v>
      </c>
      <c r="AS95" s="1" t="s">
        <v>52</v>
      </c>
      <c r="AU95" s="1" t="s">
        <v>189</v>
      </c>
      <c r="AV95">
        <v>124</v>
      </c>
    </row>
    <row r="96" spans="1:48" ht="30" customHeight="1" x14ac:dyDescent="0.3">
      <c r="A96" s="13" t="s">
        <v>190</v>
      </c>
      <c r="B96" s="13" t="s">
        <v>52</v>
      </c>
      <c r="C96" s="13" t="s">
        <v>191</v>
      </c>
      <c r="D96" s="11">
        <v>1</v>
      </c>
      <c r="E96" s="12"/>
      <c r="F96" s="12">
        <f t="shared" si="6"/>
        <v>0</v>
      </c>
      <c r="G96" s="12"/>
      <c r="H96" s="12">
        <f t="shared" si="7"/>
        <v>0</v>
      </c>
      <c r="I96" s="12"/>
      <c r="J96" s="12">
        <f t="shared" si="8"/>
        <v>0</v>
      </c>
      <c r="K96" s="12">
        <f t="shared" si="9"/>
        <v>0</v>
      </c>
      <c r="L96" s="12">
        <f t="shared" si="10"/>
        <v>0</v>
      </c>
      <c r="M96" s="13"/>
      <c r="N96" s="1" t="s">
        <v>192</v>
      </c>
      <c r="O96" s="1" t="s">
        <v>52</v>
      </c>
      <c r="P96" s="1" t="s">
        <v>52</v>
      </c>
      <c r="Q96" s="1" t="s">
        <v>137</v>
      </c>
      <c r="R96" s="1" t="s">
        <v>63</v>
      </c>
      <c r="S96" s="1" t="s">
        <v>63</v>
      </c>
      <c r="T96" s="1" t="s">
        <v>62</v>
      </c>
      <c r="AR96" s="1" t="s">
        <v>52</v>
      </c>
      <c r="AS96" s="1" t="s">
        <v>52</v>
      </c>
      <c r="AU96" s="1" t="s">
        <v>193</v>
      </c>
      <c r="AV96">
        <v>125</v>
      </c>
    </row>
    <row r="97" spans="1:48" ht="30" customHeight="1" x14ac:dyDescent="0.3">
      <c r="A97" s="11"/>
      <c r="B97" s="11"/>
      <c r="C97" s="11"/>
      <c r="D97" s="11"/>
      <c r="E97" s="12"/>
      <c r="F97" s="12"/>
      <c r="G97" s="12"/>
      <c r="H97" s="12"/>
      <c r="I97" s="12"/>
      <c r="J97" s="12"/>
      <c r="K97" s="12"/>
      <c r="L97" s="12"/>
      <c r="M97" s="11"/>
      <c r="Q97" s="1" t="s">
        <v>137</v>
      </c>
    </row>
    <row r="98" spans="1:48" ht="30" customHeight="1" x14ac:dyDescent="0.3">
      <c r="A98" s="11"/>
      <c r="B98" s="11"/>
      <c r="C98" s="11"/>
      <c r="D98" s="11"/>
      <c r="E98" s="12"/>
      <c r="F98" s="12"/>
      <c r="G98" s="12"/>
      <c r="H98" s="12"/>
      <c r="I98" s="12"/>
      <c r="J98" s="12"/>
      <c r="K98" s="12"/>
      <c r="L98" s="12"/>
      <c r="M98" s="11"/>
      <c r="Q98" s="1" t="s">
        <v>137</v>
      </c>
    </row>
    <row r="99" spans="1:48" ht="30" customHeight="1" x14ac:dyDescent="0.3">
      <c r="A99" s="11"/>
      <c r="B99" s="11"/>
      <c r="C99" s="11"/>
      <c r="D99" s="11"/>
      <c r="E99" s="12"/>
      <c r="F99" s="12"/>
      <c r="G99" s="12"/>
      <c r="H99" s="12"/>
      <c r="I99" s="12"/>
      <c r="J99" s="12"/>
      <c r="K99" s="12"/>
      <c r="L99" s="12"/>
      <c r="M99" s="11"/>
      <c r="Q99" s="1" t="s">
        <v>137</v>
      </c>
    </row>
    <row r="100" spans="1:48" ht="30" customHeight="1" x14ac:dyDescent="0.3">
      <c r="A100" s="11"/>
      <c r="B100" s="11"/>
      <c r="C100" s="11"/>
      <c r="D100" s="11"/>
      <c r="E100" s="12"/>
      <c r="F100" s="12"/>
      <c r="G100" s="12"/>
      <c r="H100" s="12"/>
      <c r="I100" s="12"/>
      <c r="J100" s="12"/>
      <c r="K100" s="12"/>
      <c r="L100" s="12"/>
      <c r="M100" s="11"/>
      <c r="Q100" s="1" t="s">
        <v>137</v>
      </c>
    </row>
    <row r="101" spans="1:48" ht="30" customHeight="1" x14ac:dyDescent="0.3">
      <c r="A101" s="11"/>
      <c r="B101" s="11"/>
      <c r="C101" s="11"/>
      <c r="D101" s="11"/>
      <c r="E101" s="12"/>
      <c r="F101" s="12"/>
      <c r="G101" s="12"/>
      <c r="H101" s="12"/>
      <c r="I101" s="12"/>
      <c r="J101" s="12"/>
      <c r="K101" s="12"/>
      <c r="L101" s="12"/>
      <c r="M101" s="11"/>
      <c r="Q101" s="1" t="s">
        <v>137</v>
      </c>
    </row>
    <row r="102" spans="1:48" ht="30" customHeight="1" x14ac:dyDescent="0.3">
      <c r="A102" s="11"/>
      <c r="B102" s="11"/>
      <c r="C102" s="11"/>
      <c r="D102" s="11"/>
      <c r="E102" s="12"/>
      <c r="F102" s="12"/>
      <c r="G102" s="12"/>
      <c r="H102" s="12"/>
      <c r="I102" s="12"/>
      <c r="J102" s="12"/>
      <c r="K102" s="12"/>
      <c r="L102" s="12"/>
      <c r="M102" s="11"/>
      <c r="Q102" s="1" t="s">
        <v>137</v>
      </c>
    </row>
    <row r="103" spans="1:48" ht="30" customHeight="1" x14ac:dyDescent="0.3">
      <c r="A103" s="11"/>
      <c r="B103" s="11"/>
      <c r="C103" s="11"/>
      <c r="D103" s="11"/>
      <c r="E103" s="12"/>
      <c r="F103" s="12"/>
      <c r="G103" s="12"/>
      <c r="H103" s="12"/>
      <c r="I103" s="12"/>
      <c r="J103" s="12"/>
      <c r="K103" s="12"/>
      <c r="L103" s="12"/>
      <c r="M103" s="11"/>
      <c r="Q103" s="1" t="s">
        <v>137</v>
      </c>
    </row>
    <row r="104" spans="1:48" ht="30" customHeight="1" x14ac:dyDescent="0.3">
      <c r="A104" s="11"/>
      <c r="B104" s="11"/>
      <c r="C104" s="11"/>
      <c r="D104" s="11"/>
      <c r="E104" s="12"/>
      <c r="F104" s="12"/>
      <c r="G104" s="12"/>
      <c r="H104" s="12"/>
      <c r="I104" s="12"/>
      <c r="J104" s="12"/>
      <c r="K104" s="12"/>
      <c r="L104" s="12"/>
      <c r="M104" s="11"/>
      <c r="Q104" s="1" t="s">
        <v>137</v>
      </c>
    </row>
    <row r="105" spans="1:48" ht="30" customHeight="1" x14ac:dyDescent="0.3">
      <c r="A105" s="11"/>
      <c r="B105" s="11"/>
      <c r="C105" s="11"/>
      <c r="D105" s="11"/>
      <c r="E105" s="12"/>
      <c r="F105" s="12"/>
      <c r="G105" s="12"/>
      <c r="H105" s="12"/>
      <c r="I105" s="12"/>
      <c r="J105" s="12"/>
      <c r="K105" s="12"/>
      <c r="L105" s="12"/>
      <c r="M105" s="11"/>
      <c r="Q105" s="1" t="s">
        <v>137</v>
      </c>
    </row>
    <row r="106" spans="1:48" ht="30" customHeight="1" x14ac:dyDescent="0.3">
      <c r="A106" s="11"/>
      <c r="B106" s="11"/>
      <c r="C106" s="11"/>
      <c r="D106" s="11"/>
      <c r="E106" s="12"/>
      <c r="F106" s="12"/>
      <c r="G106" s="12"/>
      <c r="H106" s="12"/>
      <c r="I106" s="12"/>
      <c r="J106" s="12"/>
      <c r="K106" s="12"/>
      <c r="L106" s="12"/>
      <c r="M106" s="11"/>
      <c r="Q106" s="1" t="s">
        <v>137</v>
      </c>
    </row>
    <row r="107" spans="1:48" ht="30" customHeight="1" x14ac:dyDescent="0.3">
      <c r="A107" s="13" t="s">
        <v>101</v>
      </c>
      <c r="B107" s="11"/>
      <c r="C107" s="11"/>
      <c r="D107" s="11"/>
      <c r="E107" s="12"/>
      <c r="F107" s="12">
        <f>SUMIF(Q83:Q106,"010104",F83:F106)</f>
        <v>0</v>
      </c>
      <c r="G107" s="12"/>
      <c r="H107" s="12">
        <f>SUMIF(Q83:Q106,"010104",H83:H106)</f>
        <v>0</v>
      </c>
      <c r="I107" s="12"/>
      <c r="J107" s="12">
        <f>SUMIF(Q83:Q106,"010104",J83:J106)</f>
        <v>0</v>
      </c>
      <c r="K107" s="12"/>
      <c r="L107" s="12">
        <f>SUMIF(Q83:Q106,"010104",L83:L106)</f>
        <v>0</v>
      </c>
      <c r="M107" s="11"/>
      <c r="N107" t="s">
        <v>102</v>
      </c>
    </row>
    <row r="108" spans="1:48" ht="30" customHeight="1" x14ac:dyDescent="0.3">
      <c r="A108" s="13" t="s">
        <v>194</v>
      </c>
      <c r="B108" s="13" t="s">
        <v>52</v>
      </c>
      <c r="C108" s="11"/>
      <c r="D108" s="11"/>
      <c r="E108" s="12"/>
      <c r="F108" s="12"/>
      <c r="G108" s="12"/>
      <c r="H108" s="12"/>
      <c r="I108" s="12"/>
      <c r="J108" s="12"/>
      <c r="K108" s="12"/>
      <c r="L108" s="12"/>
      <c r="M108" s="11"/>
      <c r="Q108" s="1" t="s">
        <v>195</v>
      </c>
    </row>
    <row r="109" spans="1:48" ht="30" customHeight="1" x14ac:dyDescent="0.3">
      <c r="A109" s="13" t="s">
        <v>196</v>
      </c>
      <c r="B109" s="13" t="s">
        <v>197</v>
      </c>
      <c r="C109" s="13" t="s">
        <v>77</v>
      </c>
      <c r="D109" s="11">
        <v>207</v>
      </c>
      <c r="E109" s="12"/>
      <c r="F109" s="12">
        <f t="shared" ref="F109:F119" si="11">TRUNC(E109*D109, 0)</f>
        <v>0</v>
      </c>
      <c r="G109" s="12"/>
      <c r="H109" s="12">
        <f t="shared" ref="H109:H119" si="12">TRUNC(G109*D109, 0)</f>
        <v>0</v>
      </c>
      <c r="I109" s="12"/>
      <c r="J109" s="12">
        <f t="shared" ref="J109:J119" si="13">TRUNC(I109*D109, 0)</f>
        <v>0</v>
      </c>
      <c r="K109" s="12">
        <f t="shared" ref="K109:K119" si="14">TRUNC(E109+G109+I109, 0)</f>
        <v>0</v>
      </c>
      <c r="L109" s="12">
        <f t="shared" ref="L109:L119" si="15">TRUNC(F109+H109+J109, 0)</f>
        <v>0</v>
      </c>
      <c r="M109" s="13"/>
      <c r="N109" s="1" t="s">
        <v>198</v>
      </c>
      <c r="O109" s="1" t="s">
        <v>52</v>
      </c>
      <c r="P109" s="1" t="s">
        <v>52</v>
      </c>
      <c r="Q109" s="1" t="s">
        <v>195</v>
      </c>
      <c r="R109" s="1" t="s">
        <v>62</v>
      </c>
      <c r="S109" s="1" t="s">
        <v>63</v>
      </c>
      <c r="T109" s="1" t="s">
        <v>63</v>
      </c>
      <c r="AR109" s="1" t="s">
        <v>52</v>
      </c>
      <c r="AS109" s="1" t="s">
        <v>52</v>
      </c>
      <c r="AU109" s="1" t="s">
        <v>199</v>
      </c>
      <c r="AV109">
        <v>130</v>
      </c>
    </row>
    <row r="110" spans="1:48" ht="30" customHeight="1" x14ac:dyDescent="0.3">
      <c r="A110" s="13" t="s">
        <v>200</v>
      </c>
      <c r="B110" s="13" t="s">
        <v>201</v>
      </c>
      <c r="C110" s="13" t="s">
        <v>67</v>
      </c>
      <c r="D110" s="11">
        <v>163</v>
      </c>
      <c r="E110" s="12"/>
      <c r="F110" s="12">
        <f t="shared" si="11"/>
        <v>0</v>
      </c>
      <c r="G110" s="12"/>
      <c r="H110" s="12">
        <f t="shared" si="12"/>
        <v>0</v>
      </c>
      <c r="I110" s="12"/>
      <c r="J110" s="12">
        <f t="shared" si="13"/>
        <v>0</v>
      </c>
      <c r="K110" s="12">
        <f t="shared" si="14"/>
        <v>0</v>
      </c>
      <c r="L110" s="12">
        <f t="shared" si="15"/>
        <v>0</v>
      </c>
      <c r="M110" s="13"/>
      <c r="N110" s="1" t="s">
        <v>202</v>
      </c>
      <c r="O110" s="1" t="s">
        <v>52</v>
      </c>
      <c r="P110" s="1" t="s">
        <v>52</v>
      </c>
      <c r="Q110" s="1" t="s">
        <v>195</v>
      </c>
      <c r="R110" s="1" t="s">
        <v>62</v>
      </c>
      <c r="S110" s="1" t="s">
        <v>63</v>
      </c>
      <c r="T110" s="1" t="s">
        <v>63</v>
      </c>
      <c r="AR110" s="1" t="s">
        <v>52</v>
      </c>
      <c r="AS110" s="1" t="s">
        <v>52</v>
      </c>
      <c r="AU110" s="1" t="s">
        <v>203</v>
      </c>
      <c r="AV110">
        <v>38</v>
      </c>
    </row>
    <row r="111" spans="1:48" ht="30" customHeight="1" x14ac:dyDescent="0.3">
      <c r="A111" s="13" t="s">
        <v>204</v>
      </c>
      <c r="B111" s="13" t="s">
        <v>205</v>
      </c>
      <c r="C111" s="13" t="s">
        <v>67</v>
      </c>
      <c r="D111" s="11">
        <v>150</v>
      </c>
      <c r="E111" s="12"/>
      <c r="F111" s="12">
        <f t="shared" si="11"/>
        <v>0</v>
      </c>
      <c r="G111" s="12"/>
      <c r="H111" s="12">
        <f t="shared" si="12"/>
        <v>0</v>
      </c>
      <c r="I111" s="12"/>
      <c r="J111" s="12">
        <f t="shared" si="13"/>
        <v>0</v>
      </c>
      <c r="K111" s="12">
        <f t="shared" si="14"/>
        <v>0</v>
      </c>
      <c r="L111" s="12">
        <f t="shared" si="15"/>
        <v>0</v>
      </c>
      <c r="M111" s="13"/>
      <c r="N111" s="1" t="s">
        <v>206</v>
      </c>
      <c r="O111" s="1" t="s">
        <v>52</v>
      </c>
      <c r="P111" s="1" t="s">
        <v>52</v>
      </c>
      <c r="Q111" s="1" t="s">
        <v>195</v>
      </c>
      <c r="R111" s="1" t="s">
        <v>63</v>
      </c>
      <c r="S111" s="1" t="s">
        <v>63</v>
      </c>
      <c r="T111" s="1" t="s">
        <v>62</v>
      </c>
      <c r="AR111" s="1" t="s">
        <v>52</v>
      </c>
      <c r="AS111" s="1" t="s">
        <v>52</v>
      </c>
      <c r="AU111" s="1" t="s">
        <v>207</v>
      </c>
      <c r="AV111">
        <v>30</v>
      </c>
    </row>
    <row r="112" spans="1:48" ht="30" customHeight="1" x14ac:dyDescent="0.3">
      <c r="A112" s="13" t="s">
        <v>208</v>
      </c>
      <c r="B112" s="13" t="s">
        <v>209</v>
      </c>
      <c r="C112" s="13" t="s">
        <v>210</v>
      </c>
      <c r="D112" s="11">
        <v>0.5</v>
      </c>
      <c r="E112" s="12"/>
      <c r="F112" s="12">
        <f t="shared" si="11"/>
        <v>0</v>
      </c>
      <c r="G112" s="12"/>
      <c r="H112" s="12">
        <f t="shared" si="12"/>
        <v>0</v>
      </c>
      <c r="I112" s="12"/>
      <c r="J112" s="12">
        <f t="shared" si="13"/>
        <v>0</v>
      </c>
      <c r="K112" s="12">
        <f t="shared" si="14"/>
        <v>0</v>
      </c>
      <c r="L112" s="12">
        <f t="shared" si="15"/>
        <v>0</v>
      </c>
      <c r="M112" s="13"/>
      <c r="N112" s="1" t="s">
        <v>211</v>
      </c>
      <c r="O112" s="1" t="s">
        <v>52</v>
      </c>
      <c r="P112" s="1" t="s">
        <v>52</v>
      </c>
      <c r="Q112" s="1" t="s">
        <v>195</v>
      </c>
      <c r="R112" s="1" t="s">
        <v>62</v>
      </c>
      <c r="S112" s="1" t="s">
        <v>63</v>
      </c>
      <c r="T112" s="1" t="s">
        <v>63</v>
      </c>
      <c r="AR112" s="1" t="s">
        <v>52</v>
      </c>
      <c r="AS112" s="1" t="s">
        <v>52</v>
      </c>
      <c r="AU112" s="1" t="s">
        <v>212</v>
      </c>
      <c r="AV112">
        <v>31</v>
      </c>
    </row>
    <row r="113" spans="1:48" ht="30" customHeight="1" x14ac:dyDescent="0.3">
      <c r="A113" s="13" t="s">
        <v>213</v>
      </c>
      <c r="B113" s="13" t="s">
        <v>214</v>
      </c>
      <c r="C113" s="13" t="s">
        <v>67</v>
      </c>
      <c r="D113" s="11">
        <v>29</v>
      </c>
      <c r="E113" s="12"/>
      <c r="F113" s="12">
        <f t="shared" si="11"/>
        <v>0</v>
      </c>
      <c r="G113" s="12"/>
      <c r="H113" s="12">
        <f t="shared" si="12"/>
        <v>0</v>
      </c>
      <c r="I113" s="12"/>
      <c r="J113" s="12">
        <f t="shared" si="13"/>
        <v>0</v>
      </c>
      <c r="K113" s="12">
        <f t="shared" si="14"/>
        <v>0</v>
      </c>
      <c r="L113" s="12">
        <f t="shared" si="15"/>
        <v>0</v>
      </c>
      <c r="M113" s="13"/>
      <c r="N113" s="1" t="s">
        <v>215</v>
      </c>
      <c r="O113" s="1" t="s">
        <v>52</v>
      </c>
      <c r="P113" s="1" t="s">
        <v>52</v>
      </c>
      <c r="Q113" s="1" t="s">
        <v>195</v>
      </c>
      <c r="R113" s="1" t="s">
        <v>62</v>
      </c>
      <c r="S113" s="1" t="s">
        <v>63</v>
      </c>
      <c r="T113" s="1" t="s">
        <v>63</v>
      </c>
      <c r="AR113" s="1" t="s">
        <v>52</v>
      </c>
      <c r="AS113" s="1" t="s">
        <v>52</v>
      </c>
      <c r="AU113" s="1" t="s">
        <v>216</v>
      </c>
      <c r="AV113">
        <v>131</v>
      </c>
    </row>
    <row r="114" spans="1:48" ht="30" customHeight="1" x14ac:dyDescent="0.3">
      <c r="A114" s="13" t="s">
        <v>217</v>
      </c>
      <c r="B114" s="13" t="s">
        <v>214</v>
      </c>
      <c r="C114" s="13" t="s">
        <v>67</v>
      </c>
      <c r="D114" s="11">
        <v>53</v>
      </c>
      <c r="E114" s="12"/>
      <c r="F114" s="12">
        <f t="shared" si="11"/>
        <v>0</v>
      </c>
      <c r="G114" s="12"/>
      <c r="H114" s="12">
        <f t="shared" si="12"/>
        <v>0</v>
      </c>
      <c r="I114" s="12"/>
      <c r="J114" s="12">
        <f t="shared" si="13"/>
        <v>0</v>
      </c>
      <c r="K114" s="12">
        <f t="shared" si="14"/>
        <v>0</v>
      </c>
      <c r="L114" s="12">
        <f t="shared" si="15"/>
        <v>0</v>
      </c>
      <c r="M114" s="13"/>
      <c r="N114" s="1" t="s">
        <v>218</v>
      </c>
      <c r="O114" s="1" t="s">
        <v>52</v>
      </c>
      <c r="P114" s="1" t="s">
        <v>52</v>
      </c>
      <c r="Q114" s="1" t="s">
        <v>195</v>
      </c>
      <c r="R114" s="1" t="s">
        <v>62</v>
      </c>
      <c r="S114" s="1" t="s">
        <v>63</v>
      </c>
      <c r="T114" s="1" t="s">
        <v>63</v>
      </c>
      <c r="AR114" s="1" t="s">
        <v>52</v>
      </c>
      <c r="AS114" s="1" t="s">
        <v>52</v>
      </c>
      <c r="AU114" s="1" t="s">
        <v>219</v>
      </c>
      <c r="AV114">
        <v>132</v>
      </c>
    </row>
    <row r="115" spans="1:48" ht="30" customHeight="1" x14ac:dyDescent="0.3">
      <c r="A115" s="13" t="s">
        <v>220</v>
      </c>
      <c r="B115" s="13" t="s">
        <v>221</v>
      </c>
      <c r="C115" s="13" t="s">
        <v>77</v>
      </c>
      <c r="D115" s="11">
        <v>19</v>
      </c>
      <c r="E115" s="12"/>
      <c r="F115" s="12">
        <f t="shared" si="11"/>
        <v>0</v>
      </c>
      <c r="G115" s="12"/>
      <c r="H115" s="12">
        <f t="shared" si="12"/>
        <v>0</v>
      </c>
      <c r="I115" s="12"/>
      <c r="J115" s="12">
        <f t="shared" si="13"/>
        <v>0</v>
      </c>
      <c r="K115" s="12">
        <f t="shared" si="14"/>
        <v>0</v>
      </c>
      <c r="L115" s="12">
        <f t="shared" si="15"/>
        <v>0</v>
      </c>
      <c r="M115" s="13"/>
      <c r="N115" s="1" t="s">
        <v>222</v>
      </c>
      <c r="O115" s="1" t="s">
        <v>52</v>
      </c>
      <c r="P115" s="1" t="s">
        <v>52</v>
      </c>
      <c r="Q115" s="1" t="s">
        <v>195</v>
      </c>
      <c r="R115" s="1" t="s">
        <v>62</v>
      </c>
      <c r="S115" s="1" t="s">
        <v>63</v>
      </c>
      <c r="T115" s="1" t="s">
        <v>63</v>
      </c>
      <c r="AR115" s="1" t="s">
        <v>52</v>
      </c>
      <c r="AS115" s="1" t="s">
        <v>52</v>
      </c>
      <c r="AU115" s="1" t="s">
        <v>223</v>
      </c>
      <c r="AV115">
        <v>133</v>
      </c>
    </row>
    <row r="116" spans="1:48" ht="30" customHeight="1" x14ac:dyDescent="0.3">
      <c r="A116" s="13" t="s">
        <v>224</v>
      </c>
      <c r="B116" s="13" t="s">
        <v>225</v>
      </c>
      <c r="C116" s="13" t="s">
        <v>77</v>
      </c>
      <c r="D116" s="11">
        <v>99</v>
      </c>
      <c r="E116" s="12"/>
      <c r="F116" s="12">
        <f t="shared" si="11"/>
        <v>0</v>
      </c>
      <c r="G116" s="12"/>
      <c r="H116" s="12">
        <f t="shared" si="12"/>
        <v>0</v>
      </c>
      <c r="I116" s="12"/>
      <c r="J116" s="12">
        <f t="shared" si="13"/>
        <v>0</v>
      </c>
      <c r="K116" s="12">
        <f t="shared" si="14"/>
        <v>0</v>
      </c>
      <c r="L116" s="12">
        <f t="shared" si="15"/>
        <v>0</v>
      </c>
      <c r="M116" s="13"/>
      <c r="N116" s="1" t="s">
        <v>226</v>
      </c>
      <c r="O116" s="1" t="s">
        <v>52</v>
      </c>
      <c r="P116" s="1" t="s">
        <v>52</v>
      </c>
      <c r="Q116" s="1" t="s">
        <v>195</v>
      </c>
      <c r="R116" s="1" t="s">
        <v>62</v>
      </c>
      <c r="S116" s="1" t="s">
        <v>63</v>
      </c>
      <c r="T116" s="1" t="s">
        <v>63</v>
      </c>
      <c r="AR116" s="1" t="s">
        <v>52</v>
      </c>
      <c r="AS116" s="1" t="s">
        <v>52</v>
      </c>
      <c r="AU116" s="1" t="s">
        <v>227</v>
      </c>
      <c r="AV116">
        <v>34</v>
      </c>
    </row>
    <row r="117" spans="1:48" ht="30" customHeight="1" x14ac:dyDescent="0.3">
      <c r="A117" s="13" t="s">
        <v>224</v>
      </c>
      <c r="B117" s="13" t="s">
        <v>228</v>
      </c>
      <c r="C117" s="13" t="s">
        <v>77</v>
      </c>
      <c r="D117" s="11">
        <v>64</v>
      </c>
      <c r="E117" s="12"/>
      <c r="F117" s="12">
        <f t="shared" si="11"/>
        <v>0</v>
      </c>
      <c r="G117" s="12"/>
      <c r="H117" s="12">
        <f t="shared" si="12"/>
        <v>0</v>
      </c>
      <c r="I117" s="12"/>
      <c r="J117" s="12">
        <f t="shared" si="13"/>
        <v>0</v>
      </c>
      <c r="K117" s="12">
        <f t="shared" si="14"/>
        <v>0</v>
      </c>
      <c r="L117" s="12">
        <f t="shared" si="15"/>
        <v>0</v>
      </c>
      <c r="M117" s="13"/>
      <c r="N117" s="1" t="s">
        <v>229</v>
      </c>
      <c r="O117" s="1" t="s">
        <v>52</v>
      </c>
      <c r="P117" s="1" t="s">
        <v>52</v>
      </c>
      <c r="Q117" s="1" t="s">
        <v>195</v>
      </c>
      <c r="R117" s="1" t="s">
        <v>62</v>
      </c>
      <c r="S117" s="1" t="s">
        <v>63</v>
      </c>
      <c r="T117" s="1" t="s">
        <v>63</v>
      </c>
      <c r="AR117" s="1" t="s">
        <v>52</v>
      </c>
      <c r="AS117" s="1" t="s">
        <v>52</v>
      </c>
      <c r="AU117" s="1" t="s">
        <v>230</v>
      </c>
      <c r="AV117">
        <v>35</v>
      </c>
    </row>
    <row r="118" spans="1:48" ht="30" customHeight="1" x14ac:dyDescent="0.3">
      <c r="A118" s="13" t="s">
        <v>231</v>
      </c>
      <c r="B118" s="13" t="s">
        <v>232</v>
      </c>
      <c r="C118" s="13" t="s">
        <v>67</v>
      </c>
      <c r="D118" s="11">
        <v>4</v>
      </c>
      <c r="E118" s="12"/>
      <c r="F118" s="12">
        <f t="shared" si="11"/>
        <v>0</v>
      </c>
      <c r="G118" s="12"/>
      <c r="H118" s="12">
        <f t="shared" si="12"/>
        <v>0</v>
      </c>
      <c r="I118" s="12"/>
      <c r="J118" s="12">
        <f t="shared" si="13"/>
        <v>0</v>
      </c>
      <c r="K118" s="12">
        <f t="shared" si="14"/>
        <v>0</v>
      </c>
      <c r="L118" s="12">
        <f t="shared" si="15"/>
        <v>0</v>
      </c>
      <c r="M118" s="13"/>
      <c r="N118" s="1" t="s">
        <v>233</v>
      </c>
      <c r="O118" s="1" t="s">
        <v>52</v>
      </c>
      <c r="P118" s="1" t="s">
        <v>52</v>
      </c>
      <c r="Q118" s="1" t="s">
        <v>195</v>
      </c>
      <c r="R118" s="1" t="s">
        <v>62</v>
      </c>
      <c r="S118" s="1" t="s">
        <v>63</v>
      </c>
      <c r="T118" s="1" t="s">
        <v>63</v>
      </c>
      <c r="AR118" s="1" t="s">
        <v>52</v>
      </c>
      <c r="AS118" s="1" t="s">
        <v>52</v>
      </c>
      <c r="AU118" s="1" t="s">
        <v>234</v>
      </c>
      <c r="AV118">
        <v>36</v>
      </c>
    </row>
    <row r="119" spans="1:48" ht="30" customHeight="1" x14ac:dyDescent="0.3">
      <c r="A119" s="13" t="s">
        <v>235</v>
      </c>
      <c r="B119" s="13" t="s">
        <v>236</v>
      </c>
      <c r="C119" s="13" t="s">
        <v>67</v>
      </c>
      <c r="D119" s="11">
        <v>30</v>
      </c>
      <c r="E119" s="12"/>
      <c r="F119" s="12">
        <f t="shared" si="11"/>
        <v>0</v>
      </c>
      <c r="G119" s="12"/>
      <c r="H119" s="12">
        <f t="shared" si="12"/>
        <v>0</v>
      </c>
      <c r="I119" s="12"/>
      <c r="J119" s="12">
        <f t="shared" si="13"/>
        <v>0</v>
      </c>
      <c r="K119" s="12">
        <f t="shared" si="14"/>
        <v>0</v>
      </c>
      <c r="L119" s="12">
        <f t="shared" si="15"/>
        <v>0</v>
      </c>
      <c r="M119" s="13"/>
      <c r="N119" s="1" t="s">
        <v>237</v>
      </c>
      <c r="O119" s="1" t="s">
        <v>52</v>
      </c>
      <c r="P119" s="1" t="s">
        <v>52</v>
      </c>
      <c r="Q119" s="1" t="s">
        <v>195</v>
      </c>
      <c r="R119" s="1" t="s">
        <v>62</v>
      </c>
      <c r="S119" s="1" t="s">
        <v>63</v>
      </c>
      <c r="T119" s="1" t="s">
        <v>63</v>
      </c>
      <c r="AR119" s="1" t="s">
        <v>52</v>
      </c>
      <c r="AS119" s="1" t="s">
        <v>52</v>
      </c>
      <c r="AU119" s="1" t="s">
        <v>238</v>
      </c>
      <c r="AV119">
        <v>134</v>
      </c>
    </row>
    <row r="120" spans="1:48" ht="30" customHeight="1" x14ac:dyDescent="0.3">
      <c r="A120" s="11"/>
      <c r="B120" s="11"/>
      <c r="C120" s="11"/>
      <c r="D120" s="11"/>
      <c r="E120" s="12"/>
      <c r="F120" s="12"/>
      <c r="G120" s="12"/>
      <c r="H120" s="12"/>
      <c r="I120" s="12"/>
      <c r="J120" s="12"/>
      <c r="K120" s="12"/>
      <c r="L120" s="12"/>
      <c r="M120" s="11"/>
      <c r="Q120" s="1" t="s">
        <v>195</v>
      </c>
    </row>
    <row r="121" spans="1:48" ht="30" customHeight="1" x14ac:dyDescent="0.3">
      <c r="A121" s="11"/>
      <c r="B121" s="11"/>
      <c r="C121" s="11"/>
      <c r="D121" s="11"/>
      <c r="E121" s="12"/>
      <c r="F121" s="12"/>
      <c r="G121" s="12"/>
      <c r="H121" s="12"/>
      <c r="I121" s="12"/>
      <c r="J121" s="12"/>
      <c r="K121" s="12"/>
      <c r="L121" s="12"/>
      <c r="M121" s="11"/>
      <c r="Q121" s="1" t="s">
        <v>195</v>
      </c>
    </row>
    <row r="122" spans="1:48" ht="30" customHeight="1" x14ac:dyDescent="0.3">
      <c r="A122" s="11"/>
      <c r="B122" s="11"/>
      <c r="C122" s="11"/>
      <c r="D122" s="11"/>
      <c r="E122" s="12"/>
      <c r="F122" s="12"/>
      <c r="G122" s="12"/>
      <c r="H122" s="12"/>
      <c r="I122" s="12"/>
      <c r="J122" s="12"/>
      <c r="K122" s="12"/>
      <c r="L122" s="12"/>
      <c r="M122" s="11"/>
      <c r="Q122" s="1" t="s">
        <v>195</v>
      </c>
    </row>
    <row r="123" spans="1:48" ht="30" customHeight="1" x14ac:dyDescent="0.3">
      <c r="A123" s="11"/>
      <c r="B123" s="11"/>
      <c r="C123" s="11"/>
      <c r="D123" s="11"/>
      <c r="E123" s="12"/>
      <c r="F123" s="12"/>
      <c r="G123" s="12"/>
      <c r="H123" s="12"/>
      <c r="I123" s="12"/>
      <c r="J123" s="12"/>
      <c r="K123" s="12"/>
      <c r="L123" s="12"/>
      <c r="M123" s="11"/>
      <c r="Q123" s="1" t="s">
        <v>195</v>
      </c>
    </row>
    <row r="124" spans="1:48" ht="30" customHeight="1" x14ac:dyDescent="0.3">
      <c r="A124" s="11"/>
      <c r="B124" s="11"/>
      <c r="C124" s="11"/>
      <c r="D124" s="11"/>
      <c r="E124" s="12"/>
      <c r="F124" s="12"/>
      <c r="G124" s="12"/>
      <c r="H124" s="12"/>
      <c r="I124" s="12"/>
      <c r="J124" s="12"/>
      <c r="K124" s="12"/>
      <c r="L124" s="12"/>
      <c r="M124" s="11"/>
      <c r="Q124" s="1" t="s">
        <v>195</v>
      </c>
    </row>
    <row r="125" spans="1:48" ht="30" customHeight="1" x14ac:dyDescent="0.3">
      <c r="A125" s="11"/>
      <c r="B125" s="11"/>
      <c r="C125" s="11"/>
      <c r="D125" s="11"/>
      <c r="E125" s="12"/>
      <c r="F125" s="12"/>
      <c r="G125" s="12"/>
      <c r="H125" s="12"/>
      <c r="I125" s="12"/>
      <c r="J125" s="12"/>
      <c r="K125" s="12"/>
      <c r="L125" s="12"/>
      <c r="M125" s="11"/>
      <c r="Q125" s="1" t="s">
        <v>195</v>
      </c>
    </row>
    <row r="126" spans="1:48" ht="30" customHeight="1" x14ac:dyDescent="0.3">
      <c r="A126" s="11"/>
      <c r="B126" s="11"/>
      <c r="C126" s="11"/>
      <c r="D126" s="11"/>
      <c r="E126" s="12"/>
      <c r="F126" s="12"/>
      <c r="G126" s="12"/>
      <c r="H126" s="12"/>
      <c r="I126" s="12"/>
      <c r="J126" s="12"/>
      <c r="K126" s="12"/>
      <c r="L126" s="12"/>
      <c r="M126" s="11"/>
      <c r="Q126" s="1" t="s">
        <v>195</v>
      </c>
    </row>
    <row r="127" spans="1:48" ht="30" customHeight="1" x14ac:dyDescent="0.3">
      <c r="A127" s="11"/>
      <c r="B127" s="11"/>
      <c r="C127" s="11"/>
      <c r="D127" s="11"/>
      <c r="E127" s="12"/>
      <c r="F127" s="12"/>
      <c r="G127" s="12"/>
      <c r="H127" s="12"/>
      <c r="I127" s="12"/>
      <c r="J127" s="12"/>
      <c r="K127" s="12"/>
      <c r="L127" s="12"/>
      <c r="M127" s="11"/>
      <c r="Q127" s="1" t="s">
        <v>195</v>
      </c>
    </row>
    <row r="128" spans="1:48" ht="30" customHeight="1" x14ac:dyDescent="0.3">
      <c r="A128" s="11"/>
      <c r="B128" s="11"/>
      <c r="C128" s="11"/>
      <c r="D128" s="11"/>
      <c r="E128" s="12"/>
      <c r="F128" s="12"/>
      <c r="G128" s="12"/>
      <c r="H128" s="12"/>
      <c r="I128" s="12"/>
      <c r="J128" s="12"/>
      <c r="K128" s="12"/>
      <c r="L128" s="12"/>
      <c r="M128" s="11"/>
      <c r="Q128" s="1" t="s">
        <v>195</v>
      </c>
    </row>
    <row r="129" spans="1:48" ht="30" customHeight="1" x14ac:dyDescent="0.3">
      <c r="A129" s="11"/>
      <c r="B129" s="11"/>
      <c r="C129" s="11"/>
      <c r="D129" s="11"/>
      <c r="E129" s="12"/>
      <c r="F129" s="12"/>
      <c r="G129" s="12"/>
      <c r="H129" s="12"/>
      <c r="I129" s="12"/>
      <c r="J129" s="12"/>
      <c r="K129" s="12"/>
      <c r="L129" s="12"/>
      <c r="M129" s="11"/>
      <c r="Q129" s="1" t="s">
        <v>195</v>
      </c>
    </row>
    <row r="130" spans="1:48" ht="30" customHeight="1" x14ac:dyDescent="0.3">
      <c r="A130" s="11"/>
      <c r="B130" s="11"/>
      <c r="C130" s="11"/>
      <c r="D130" s="11"/>
      <c r="E130" s="12"/>
      <c r="F130" s="12"/>
      <c r="G130" s="12"/>
      <c r="H130" s="12"/>
      <c r="I130" s="12"/>
      <c r="J130" s="12"/>
      <c r="K130" s="12"/>
      <c r="L130" s="12"/>
      <c r="M130" s="11"/>
      <c r="Q130" s="1" t="s">
        <v>195</v>
      </c>
    </row>
    <row r="131" spans="1:48" ht="30" customHeight="1" x14ac:dyDescent="0.3">
      <c r="A131" s="11"/>
      <c r="B131" s="11"/>
      <c r="C131" s="11"/>
      <c r="D131" s="11"/>
      <c r="E131" s="12"/>
      <c r="F131" s="12"/>
      <c r="G131" s="12"/>
      <c r="H131" s="12"/>
      <c r="I131" s="12"/>
      <c r="J131" s="12"/>
      <c r="K131" s="12"/>
      <c r="L131" s="12"/>
      <c r="M131" s="11"/>
      <c r="Q131" s="1" t="s">
        <v>195</v>
      </c>
    </row>
    <row r="132" spans="1:48" ht="30" customHeight="1" x14ac:dyDescent="0.3">
      <c r="A132" s="11"/>
      <c r="B132" s="11"/>
      <c r="C132" s="11"/>
      <c r="D132" s="11"/>
      <c r="E132" s="12"/>
      <c r="F132" s="12"/>
      <c r="G132" s="12"/>
      <c r="H132" s="12"/>
      <c r="I132" s="12"/>
      <c r="J132" s="12"/>
      <c r="K132" s="12"/>
      <c r="L132" s="12"/>
      <c r="M132" s="11"/>
      <c r="Q132" s="1" t="s">
        <v>195</v>
      </c>
    </row>
    <row r="133" spans="1:48" ht="30" customHeight="1" x14ac:dyDescent="0.3">
      <c r="A133" s="13" t="s">
        <v>101</v>
      </c>
      <c r="B133" s="11"/>
      <c r="C133" s="11"/>
      <c r="D133" s="11"/>
      <c r="E133" s="12"/>
      <c r="F133" s="12">
        <f>SUMIF(Q109:Q132,"010105",F109:F132)</f>
        <v>0</v>
      </c>
      <c r="G133" s="12"/>
      <c r="H133" s="12">
        <f>SUMIF(Q109:Q132,"010105",H109:H132)</f>
        <v>0</v>
      </c>
      <c r="I133" s="12"/>
      <c r="J133" s="12">
        <f>SUMIF(Q109:Q132,"010105",J109:J132)</f>
        <v>0</v>
      </c>
      <c r="K133" s="12"/>
      <c r="L133" s="12">
        <f>SUMIF(Q109:Q132,"010105",L109:L132)</f>
        <v>0</v>
      </c>
      <c r="M133" s="11"/>
      <c r="N133" t="s">
        <v>102</v>
      </c>
    </row>
    <row r="134" spans="1:48" ht="30" customHeight="1" x14ac:dyDescent="0.3">
      <c r="A134" s="13" t="s">
        <v>239</v>
      </c>
      <c r="B134" s="13" t="s">
        <v>52</v>
      </c>
      <c r="C134" s="11"/>
      <c r="D134" s="11"/>
      <c r="E134" s="12"/>
      <c r="F134" s="12"/>
      <c r="G134" s="12"/>
      <c r="H134" s="12"/>
      <c r="I134" s="12"/>
      <c r="J134" s="12"/>
      <c r="K134" s="12"/>
      <c r="L134" s="12"/>
      <c r="M134" s="11"/>
      <c r="Q134" s="1" t="s">
        <v>240</v>
      </c>
    </row>
    <row r="135" spans="1:48" ht="30" customHeight="1" x14ac:dyDescent="0.3">
      <c r="A135" s="13" t="s">
        <v>241</v>
      </c>
      <c r="B135" s="13" t="s">
        <v>242</v>
      </c>
      <c r="C135" s="13" t="s">
        <v>129</v>
      </c>
      <c r="D135" s="11">
        <v>1</v>
      </c>
      <c r="E135" s="12"/>
      <c r="F135" s="12">
        <f t="shared" ref="F135:F141" si="16">TRUNC(E135*D135, 0)</f>
        <v>0</v>
      </c>
      <c r="G135" s="12"/>
      <c r="H135" s="12">
        <f t="shared" ref="H135:H141" si="17">TRUNC(G135*D135, 0)</f>
        <v>0</v>
      </c>
      <c r="I135" s="12"/>
      <c r="J135" s="12">
        <f t="shared" ref="J135:J141" si="18">TRUNC(I135*D135, 0)</f>
        <v>0</v>
      </c>
      <c r="K135" s="12">
        <f t="shared" ref="K135:L141" si="19">TRUNC(E135+G135+I135, 0)</f>
        <v>0</v>
      </c>
      <c r="L135" s="12">
        <f t="shared" si="19"/>
        <v>0</v>
      </c>
      <c r="M135" s="13"/>
      <c r="N135" s="1" t="s">
        <v>243</v>
      </c>
      <c r="O135" s="1" t="s">
        <v>52</v>
      </c>
      <c r="P135" s="1" t="s">
        <v>52</v>
      </c>
      <c r="Q135" s="1" t="s">
        <v>240</v>
      </c>
      <c r="R135" s="1" t="s">
        <v>62</v>
      </c>
      <c r="S135" s="1" t="s">
        <v>63</v>
      </c>
      <c r="T135" s="1" t="s">
        <v>63</v>
      </c>
      <c r="AR135" s="1" t="s">
        <v>52</v>
      </c>
      <c r="AS135" s="1" t="s">
        <v>52</v>
      </c>
      <c r="AU135" s="1" t="s">
        <v>244</v>
      </c>
      <c r="AV135">
        <v>43</v>
      </c>
    </row>
    <row r="136" spans="1:48" ht="30" customHeight="1" x14ac:dyDescent="0.3">
      <c r="A136" s="13" t="s">
        <v>245</v>
      </c>
      <c r="B136" s="13" t="s">
        <v>246</v>
      </c>
      <c r="C136" s="13" t="s">
        <v>129</v>
      </c>
      <c r="D136" s="11">
        <v>1</v>
      </c>
      <c r="E136" s="12"/>
      <c r="F136" s="12">
        <f t="shared" si="16"/>
        <v>0</v>
      </c>
      <c r="G136" s="12"/>
      <c r="H136" s="12">
        <f t="shared" si="17"/>
        <v>0</v>
      </c>
      <c r="I136" s="12"/>
      <c r="J136" s="12">
        <f t="shared" si="18"/>
        <v>0</v>
      </c>
      <c r="K136" s="12">
        <f t="shared" si="19"/>
        <v>0</v>
      </c>
      <c r="L136" s="12">
        <f t="shared" si="19"/>
        <v>0</v>
      </c>
      <c r="M136" s="13"/>
      <c r="N136" s="1" t="s">
        <v>247</v>
      </c>
      <c r="O136" s="1" t="s">
        <v>52</v>
      </c>
      <c r="P136" s="1" t="s">
        <v>52</v>
      </c>
      <c r="Q136" s="1" t="s">
        <v>240</v>
      </c>
      <c r="R136" s="1" t="s">
        <v>62</v>
      </c>
      <c r="S136" s="1" t="s">
        <v>63</v>
      </c>
      <c r="T136" s="1" t="s">
        <v>63</v>
      </c>
      <c r="AR136" s="1" t="s">
        <v>52</v>
      </c>
      <c r="AS136" s="1" t="s">
        <v>52</v>
      </c>
      <c r="AU136" s="1" t="s">
        <v>248</v>
      </c>
      <c r="AV136">
        <v>44</v>
      </c>
    </row>
    <row r="137" spans="1:48" ht="30" customHeight="1" x14ac:dyDescent="0.3">
      <c r="A137" s="13" t="s">
        <v>249</v>
      </c>
      <c r="B137" s="13" t="s">
        <v>250</v>
      </c>
      <c r="C137" s="13" t="s">
        <v>129</v>
      </c>
      <c r="D137" s="11">
        <v>1</v>
      </c>
      <c r="E137" s="12"/>
      <c r="F137" s="12">
        <f t="shared" si="16"/>
        <v>0</v>
      </c>
      <c r="G137" s="12"/>
      <c r="H137" s="12">
        <f t="shared" si="17"/>
        <v>0</v>
      </c>
      <c r="I137" s="12"/>
      <c r="J137" s="12">
        <f t="shared" si="18"/>
        <v>0</v>
      </c>
      <c r="K137" s="12">
        <f t="shared" si="19"/>
        <v>0</v>
      </c>
      <c r="L137" s="12">
        <f t="shared" si="19"/>
        <v>0</v>
      </c>
      <c r="M137" s="13"/>
      <c r="N137" s="1" t="s">
        <v>251</v>
      </c>
      <c r="O137" s="1" t="s">
        <v>52</v>
      </c>
      <c r="P137" s="1" t="s">
        <v>52</v>
      </c>
      <c r="Q137" s="1" t="s">
        <v>240</v>
      </c>
      <c r="R137" s="1" t="s">
        <v>62</v>
      </c>
      <c r="S137" s="1" t="s">
        <v>63</v>
      </c>
      <c r="T137" s="1" t="s">
        <v>63</v>
      </c>
      <c r="AR137" s="1" t="s">
        <v>52</v>
      </c>
      <c r="AS137" s="1" t="s">
        <v>52</v>
      </c>
      <c r="AU137" s="1" t="s">
        <v>252</v>
      </c>
      <c r="AV137">
        <v>45</v>
      </c>
    </row>
    <row r="138" spans="1:48" ht="30" customHeight="1" x14ac:dyDescent="0.3">
      <c r="A138" s="13" t="s">
        <v>253</v>
      </c>
      <c r="B138" s="13" t="s">
        <v>254</v>
      </c>
      <c r="C138" s="13" t="s">
        <v>129</v>
      </c>
      <c r="D138" s="11">
        <v>1</v>
      </c>
      <c r="E138" s="12"/>
      <c r="F138" s="12">
        <f t="shared" si="16"/>
        <v>0</v>
      </c>
      <c r="G138" s="12"/>
      <c r="H138" s="12">
        <f t="shared" si="17"/>
        <v>0</v>
      </c>
      <c r="I138" s="12"/>
      <c r="J138" s="12">
        <f t="shared" si="18"/>
        <v>0</v>
      </c>
      <c r="K138" s="12">
        <f t="shared" si="19"/>
        <v>0</v>
      </c>
      <c r="L138" s="12">
        <f t="shared" si="19"/>
        <v>0</v>
      </c>
      <c r="M138" s="13"/>
      <c r="N138" s="1" t="s">
        <v>255</v>
      </c>
      <c r="O138" s="1" t="s">
        <v>52</v>
      </c>
      <c r="P138" s="1" t="s">
        <v>52</v>
      </c>
      <c r="Q138" s="1" t="s">
        <v>240</v>
      </c>
      <c r="R138" s="1" t="s">
        <v>62</v>
      </c>
      <c r="S138" s="1" t="s">
        <v>63</v>
      </c>
      <c r="T138" s="1" t="s">
        <v>63</v>
      </c>
      <c r="AR138" s="1" t="s">
        <v>52</v>
      </c>
      <c r="AS138" s="1" t="s">
        <v>52</v>
      </c>
      <c r="AU138" s="1" t="s">
        <v>256</v>
      </c>
      <c r="AV138">
        <v>46</v>
      </c>
    </row>
    <row r="139" spans="1:48" ht="30" customHeight="1" x14ac:dyDescent="0.3">
      <c r="A139" s="13" t="s">
        <v>257</v>
      </c>
      <c r="B139" s="13" t="s">
        <v>254</v>
      </c>
      <c r="C139" s="13" t="s">
        <v>129</v>
      </c>
      <c r="D139" s="11">
        <v>1</v>
      </c>
      <c r="E139" s="12"/>
      <c r="F139" s="12">
        <f t="shared" si="16"/>
        <v>0</v>
      </c>
      <c r="G139" s="12"/>
      <c r="H139" s="12">
        <f t="shared" si="17"/>
        <v>0</v>
      </c>
      <c r="I139" s="12"/>
      <c r="J139" s="12">
        <f t="shared" si="18"/>
        <v>0</v>
      </c>
      <c r="K139" s="12">
        <f t="shared" si="19"/>
        <v>0</v>
      </c>
      <c r="L139" s="12">
        <f t="shared" si="19"/>
        <v>0</v>
      </c>
      <c r="M139" s="13"/>
      <c r="N139" s="1" t="s">
        <v>258</v>
      </c>
      <c r="O139" s="1" t="s">
        <v>52</v>
      </c>
      <c r="P139" s="1" t="s">
        <v>52</v>
      </c>
      <c r="Q139" s="1" t="s">
        <v>240</v>
      </c>
      <c r="R139" s="1" t="s">
        <v>62</v>
      </c>
      <c r="S139" s="1" t="s">
        <v>63</v>
      </c>
      <c r="T139" s="1" t="s">
        <v>63</v>
      </c>
      <c r="AR139" s="1" t="s">
        <v>52</v>
      </c>
      <c r="AS139" s="1" t="s">
        <v>52</v>
      </c>
      <c r="AU139" s="1" t="s">
        <v>259</v>
      </c>
      <c r="AV139">
        <v>47</v>
      </c>
    </row>
    <row r="140" spans="1:48" ht="30" customHeight="1" x14ac:dyDescent="0.3">
      <c r="A140" s="13" t="s">
        <v>260</v>
      </c>
      <c r="B140" s="13" t="s">
        <v>261</v>
      </c>
      <c r="C140" s="13" t="s">
        <v>129</v>
      </c>
      <c r="D140" s="11">
        <v>3</v>
      </c>
      <c r="E140" s="12"/>
      <c r="F140" s="12">
        <f t="shared" si="16"/>
        <v>0</v>
      </c>
      <c r="G140" s="12"/>
      <c r="H140" s="12">
        <f t="shared" si="17"/>
        <v>0</v>
      </c>
      <c r="I140" s="12"/>
      <c r="J140" s="12">
        <f t="shared" si="18"/>
        <v>0</v>
      </c>
      <c r="K140" s="12">
        <f t="shared" si="19"/>
        <v>0</v>
      </c>
      <c r="L140" s="12">
        <f t="shared" si="19"/>
        <v>0</v>
      </c>
      <c r="M140" s="13"/>
      <c r="N140" s="1" t="s">
        <v>262</v>
      </c>
      <c r="O140" s="1" t="s">
        <v>52</v>
      </c>
      <c r="P140" s="1" t="s">
        <v>52</v>
      </c>
      <c r="Q140" s="1" t="s">
        <v>240</v>
      </c>
      <c r="R140" s="1" t="s">
        <v>62</v>
      </c>
      <c r="S140" s="1" t="s">
        <v>63</v>
      </c>
      <c r="T140" s="1" t="s">
        <v>63</v>
      </c>
      <c r="AR140" s="1" t="s">
        <v>52</v>
      </c>
      <c r="AS140" s="1" t="s">
        <v>52</v>
      </c>
      <c r="AU140" s="1" t="s">
        <v>263</v>
      </c>
      <c r="AV140">
        <v>48</v>
      </c>
    </row>
    <row r="141" spans="1:48" ht="30" customHeight="1" x14ac:dyDescent="0.3">
      <c r="A141" s="13" t="s">
        <v>264</v>
      </c>
      <c r="B141" s="13" t="s">
        <v>52</v>
      </c>
      <c r="C141" s="13" t="s">
        <v>77</v>
      </c>
      <c r="D141" s="11">
        <v>12</v>
      </c>
      <c r="E141" s="12"/>
      <c r="F141" s="12">
        <f t="shared" si="16"/>
        <v>0</v>
      </c>
      <c r="G141" s="12"/>
      <c r="H141" s="12">
        <f t="shared" si="17"/>
        <v>0</v>
      </c>
      <c r="I141" s="12"/>
      <c r="J141" s="12">
        <f t="shared" si="18"/>
        <v>0</v>
      </c>
      <c r="K141" s="12">
        <f t="shared" si="19"/>
        <v>0</v>
      </c>
      <c r="L141" s="12">
        <f t="shared" si="19"/>
        <v>0</v>
      </c>
      <c r="M141" s="13"/>
      <c r="N141" s="1" t="s">
        <v>265</v>
      </c>
      <c r="O141" s="1" t="s">
        <v>52</v>
      </c>
      <c r="P141" s="1" t="s">
        <v>52</v>
      </c>
      <c r="Q141" s="1" t="s">
        <v>240</v>
      </c>
      <c r="R141" s="1" t="s">
        <v>63</v>
      </c>
      <c r="S141" s="1" t="s">
        <v>63</v>
      </c>
      <c r="T141" s="1" t="s">
        <v>62</v>
      </c>
      <c r="AR141" s="1" t="s">
        <v>52</v>
      </c>
      <c r="AS141" s="1" t="s">
        <v>52</v>
      </c>
      <c r="AU141" s="1" t="s">
        <v>266</v>
      </c>
      <c r="AV141">
        <v>42</v>
      </c>
    </row>
    <row r="142" spans="1:48" ht="30" customHeight="1" x14ac:dyDescent="0.3">
      <c r="A142" s="11"/>
      <c r="B142" s="11"/>
      <c r="C142" s="11"/>
      <c r="D142" s="11"/>
      <c r="E142" s="12"/>
      <c r="F142" s="12"/>
      <c r="G142" s="12"/>
      <c r="H142" s="12"/>
      <c r="I142" s="12"/>
      <c r="J142" s="12"/>
      <c r="K142" s="12"/>
      <c r="L142" s="12"/>
      <c r="M142" s="11"/>
      <c r="Q142" s="1" t="s">
        <v>240</v>
      </c>
    </row>
    <row r="143" spans="1:48" ht="30" customHeight="1" x14ac:dyDescent="0.3">
      <c r="A143" s="11"/>
      <c r="B143" s="11"/>
      <c r="C143" s="11"/>
      <c r="D143" s="11"/>
      <c r="E143" s="12"/>
      <c r="F143" s="12"/>
      <c r="G143" s="12"/>
      <c r="H143" s="12"/>
      <c r="I143" s="12"/>
      <c r="J143" s="12"/>
      <c r="K143" s="12"/>
      <c r="L143" s="12"/>
      <c r="M143" s="11"/>
      <c r="Q143" s="1" t="s">
        <v>240</v>
      </c>
    </row>
    <row r="144" spans="1:48" ht="30" customHeight="1" x14ac:dyDescent="0.3">
      <c r="A144" s="11"/>
      <c r="B144" s="11"/>
      <c r="C144" s="11"/>
      <c r="D144" s="11"/>
      <c r="E144" s="12"/>
      <c r="F144" s="12"/>
      <c r="G144" s="12"/>
      <c r="H144" s="12"/>
      <c r="I144" s="12"/>
      <c r="J144" s="12"/>
      <c r="K144" s="12"/>
      <c r="L144" s="12"/>
      <c r="M144" s="11"/>
      <c r="Q144" s="1" t="s">
        <v>240</v>
      </c>
    </row>
    <row r="145" spans="1:17" ht="30" customHeight="1" x14ac:dyDescent="0.3">
      <c r="A145" s="11"/>
      <c r="B145" s="11"/>
      <c r="C145" s="11"/>
      <c r="D145" s="11"/>
      <c r="E145" s="12"/>
      <c r="F145" s="12"/>
      <c r="G145" s="12"/>
      <c r="H145" s="12"/>
      <c r="I145" s="12"/>
      <c r="J145" s="12"/>
      <c r="K145" s="12"/>
      <c r="L145" s="12"/>
      <c r="M145" s="11"/>
      <c r="Q145" s="1" t="s">
        <v>240</v>
      </c>
    </row>
    <row r="146" spans="1:17" ht="30" customHeight="1" x14ac:dyDescent="0.3">
      <c r="A146" s="11"/>
      <c r="B146" s="11"/>
      <c r="C146" s="11"/>
      <c r="D146" s="11"/>
      <c r="E146" s="12"/>
      <c r="F146" s="12"/>
      <c r="G146" s="12"/>
      <c r="H146" s="12"/>
      <c r="I146" s="12"/>
      <c r="J146" s="12"/>
      <c r="K146" s="12"/>
      <c r="L146" s="12"/>
      <c r="M146" s="11"/>
      <c r="Q146" s="1" t="s">
        <v>240</v>
      </c>
    </row>
    <row r="147" spans="1:17" ht="30" customHeight="1" x14ac:dyDescent="0.3">
      <c r="A147" s="11"/>
      <c r="B147" s="11"/>
      <c r="C147" s="11"/>
      <c r="D147" s="11"/>
      <c r="E147" s="12"/>
      <c r="F147" s="12"/>
      <c r="G147" s="12"/>
      <c r="H147" s="12"/>
      <c r="I147" s="12"/>
      <c r="J147" s="12"/>
      <c r="K147" s="12"/>
      <c r="L147" s="12"/>
      <c r="M147" s="11"/>
      <c r="Q147" s="1" t="s">
        <v>240</v>
      </c>
    </row>
    <row r="148" spans="1:17" ht="30" customHeight="1" x14ac:dyDescent="0.3">
      <c r="A148" s="11"/>
      <c r="B148" s="11"/>
      <c r="C148" s="11"/>
      <c r="D148" s="11"/>
      <c r="E148" s="12"/>
      <c r="F148" s="12"/>
      <c r="G148" s="12"/>
      <c r="H148" s="12"/>
      <c r="I148" s="12"/>
      <c r="J148" s="12"/>
      <c r="K148" s="12"/>
      <c r="L148" s="12"/>
      <c r="M148" s="11"/>
      <c r="Q148" s="1" t="s">
        <v>240</v>
      </c>
    </row>
    <row r="149" spans="1:17" ht="30" customHeight="1" x14ac:dyDescent="0.3">
      <c r="A149" s="11"/>
      <c r="B149" s="11"/>
      <c r="C149" s="11"/>
      <c r="D149" s="11"/>
      <c r="E149" s="12"/>
      <c r="F149" s="12"/>
      <c r="G149" s="12"/>
      <c r="H149" s="12"/>
      <c r="I149" s="12"/>
      <c r="J149" s="12"/>
      <c r="K149" s="12"/>
      <c r="L149" s="12"/>
      <c r="M149" s="11"/>
      <c r="Q149" s="1" t="s">
        <v>240</v>
      </c>
    </row>
    <row r="150" spans="1:17" ht="30" customHeight="1" x14ac:dyDescent="0.3">
      <c r="A150" s="11"/>
      <c r="B150" s="11"/>
      <c r="C150" s="11"/>
      <c r="D150" s="11"/>
      <c r="E150" s="12"/>
      <c r="F150" s="12"/>
      <c r="G150" s="12"/>
      <c r="H150" s="12"/>
      <c r="I150" s="12"/>
      <c r="J150" s="12"/>
      <c r="K150" s="12"/>
      <c r="L150" s="12"/>
      <c r="M150" s="11"/>
      <c r="Q150" s="1" t="s">
        <v>240</v>
      </c>
    </row>
    <row r="151" spans="1:17" ht="30" customHeight="1" x14ac:dyDescent="0.3">
      <c r="A151" s="11"/>
      <c r="B151" s="11"/>
      <c r="C151" s="11"/>
      <c r="D151" s="11"/>
      <c r="E151" s="12"/>
      <c r="F151" s="12"/>
      <c r="G151" s="12"/>
      <c r="H151" s="12"/>
      <c r="I151" s="12"/>
      <c r="J151" s="12"/>
      <c r="K151" s="12"/>
      <c r="L151" s="12"/>
      <c r="M151" s="11"/>
      <c r="Q151" s="1" t="s">
        <v>240</v>
      </c>
    </row>
    <row r="152" spans="1:17" ht="30" customHeight="1" x14ac:dyDescent="0.3">
      <c r="A152" s="11"/>
      <c r="B152" s="11"/>
      <c r="C152" s="11"/>
      <c r="D152" s="11"/>
      <c r="E152" s="12"/>
      <c r="F152" s="12"/>
      <c r="G152" s="12"/>
      <c r="H152" s="12"/>
      <c r="I152" s="12"/>
      <c r="J152" s="12"/>
      <c r="K152" s="12"/>
      <c r="L152" s="12"/>
      <c r="M152" s="11"/>
      <c r="Q152" s="1" t="s">
        <v>240</v>
      </c>
    </row>
    <row r="153" spans="1:17" ht="30" customHeight="1" x14ac:dyDescent="0.3">
      <c r="A153" s="11"/>
      <c r="B153" s="11"/>
      <c r="C153" s="11"/>
      <c r="D153" s="11"/>
      <c r="E153" s="12"/>
      <c r="F153" s="12"/>
      <c r="G153" s="12"/>
      <c r="H153" s="12"/>
      <c r="I153" s="12"/>
      <c r="J153" s="12"/>
      <c r="K153" s="12"/>
      <c r="L153" s="12"/>
      <c r="M153" s="11"/>
      <c r="Q153" s="1" t="s">
        <v>240</v>
      </c>
    </row>
    <row r="154" spans="1:17" ht="30" customHeight="1" x14ac:dyDescent="0.3">
      <c r="A154" s="11"/>
      <c r="B154" s="11"/>
      <c r="C154" s="11"/>
      <c r="D154" s="11"/>
      <c r="E154" s="12"/>
      <c r="F154" s="12"/>
      <c r="G154" s="12"/>
      <c r="H154" s="12"/>
      <c r="I154" s="12"/>
      <c r="J154" s="12"/>
      <c r="K154" s="12"/>
      <c r="L154" s="12"/>
      <c r="M154" s="11"/>
      <c r="Q154" s="1" t="s">
        <v>240</v>
      </c>
    </row>
    <row r="155" spans="1:17" ht="30" customHeight="1" x14ac:dyDescent="0.3">
      <c r="A155" s="11"/>
      <c r="B155" s="11"/>
      <c r="C155" s="11"/>
      <c r="D155" s="11"/>
      <c r="E155" s="12"/>
      <c r="F155" s="12"/>
      <c r="G155" s="12"/>
      <c r="H155" s="12"/>
      <c r="I155" s="12"/>
      <c r="J155" s="12"/>
      <c r="K155" s="12"/>
      <c r="L155" s="12"/>
      <c r="M155" s="11"/>
      <c r="Q155" s="1" t="s">
        <v>240</v>
      </c>
    </row>
    <row r="156" spans="1:17" ht="30" customHeight="1" x14ac:dyDescent="0.3">
      <c r="A156" s="11"/>
      <c r="B156" s="11"/>
      <c r="C156" s="11"/>
      <c r="D156" s="11"/>
      <c r="E156" s="12"/>
      <c r="F156" s="12"/>
      <c r="G156" s="12"/>
      <c r="H156" s="12"/>
      <c r="I156" s="12"/>
      <c r="J156" s="12"/>
      <c r="K156" s="12"/>
      <c r="L156" s="12"/>
      <c r="M156" s="11"/>
      <c r="Q156" s="1" t="s">
        <v>240</v>
      </c>
    </row>
    <row r="157" spans="1:17" ht="30" customHeight="1" x14ac:dyDescent="0.3">
      <c r="A157" s="11"/>
      <c r="B157" s="11"/>
      <c r="C157" s="11"/>
      <c r="D157" s="11"/>
      <c r="E157" s="12"/>
      <c r="F157" s="12"/>
      <c r="G157" s="12"/>
      <c r="H157" s="12"/>
      <c r="I157" s="12"/>
      <c r="J157" s="12"/>
      <c r="K157" s="12"/>
      <c r="L157" s="12"/>
      <c r="M157" s="11"/>
      <c r="Q157" s="1" t="s">
        <v>240</v>
      </c>
    </row>
    <row r="158" spans="1:17" ht="30" customHeight="1" x14ac:dyDescent="0.3">
      <c r="A158" s="11"/>
      <c r="B158" s="11"/>
      <c r="C158" s="11"/>
      <c r="D158" s="11"/>
      <c r="E158" s="12"/>
      <c r="F158" s="12"/>
      <c r="G158" s="12"/>
      <c r="H158" s="12"/>
      <c r="I158" s="12"/>
      <c r="J158" s="12"/>
      <c r="K158" s="12"/>
      <c r="L158" s="12"/>
      <c r="M158" s="11"/>
      <c r="Q158" s="1" t="s">
        <v>240</v>
      </c>
    </row>
    <row r="159" spans="1:17" ht="30" customHeight="1" x14ac:dyDescent="0.3">
      <c r="A159" s="13" t="s">
        <v>101</v>
      </c>
      <c r="B159" s="11"/>
      <c r="C159" s="11"/>
      <c r="D159" s="11"/>
      <c r="E159" s="12"/>
      <c r="F159" s="12">
        <f>SUMIF(Q135:Q158,"010106",F135:F158)</f>
        <v>0</v>
      </c>
      <c r="G159" s="12"/>
      <c r="H159" s="12">
        <f>SUMIF(Q135:Q158,"010106",H135:H158)</f>
        <v>0</v>
      </c>
      <c r="I159" s="12"/>
      <c r="J159" s="12">
        <f>SUMIF(Q135:Q158,"010106",J135:J158)</f>
        <v>0</v>
      </c>
      <c r="K159" s="12"/>
      <c r="L159" s="12">
        <f>SUMIF(Q135:Q158,"010106",L135:L158)</f>
        <v>0</v>
      </c>
      <c r="M159" s="11"/>
      <c r="N159" t="s">
        <v>102</v>
      </c>
    </row>
    <row r="160" spans="1:17" ht="30" customHeight="1" x14ac:dyDescent="0.3">
      <c r="A160" s="13" t="s">
        <v>267</v>
      </c>
      <c r="B160" s="13" t="s">
        <v>52</v>
      </c>
      <c r="C160" s="11"/>
      <c r="D160" s="11"/>
      <c r="E160" s="12"/>
      <c r="F160" s="12"/>
      <c r="G160" s="12"/>
      <c r="H160" s="12"/>
      <c r="I160" s="12"/>
      <c r="J160" s="12"/>
      <c r="K160" s="12"/>
      <c r="L160" s="12"/>
      <c r="M160" s="11"/>
      <c r="Q160" s="1" t="s">
        <v>268</v>
      </c>
    </row>
    <row r="161" spans="1:48" ht="30" customHeight="1" x14ac:dyDescent="0.3">
      <c r="A161" s="13" t="s">
        <v>269</v>
      </c>
      <c r="B161" s="13" t="s">
        <v>270</v>
      </c>
      <c r="C161" s="13" t="s">
        <v>77</v>
      </c>
      <c r="D161" s="11">
        <v>117</v>
      </c>
      <c r="E161" s="12"/>
      <c r="F161" s="12">
        <f t="shared" ref="F161:F174" si="20">TRUNC(E161*D161, 0)</f>
        <v>0</v>
      </c>
      <c r="G161" s="12"/>
      <c r="H161" s="12">
        <f t="shared" ref="H161:H174" si="21">TRUNC(G161*D161, 0)</f>
        <v>0</v>
      </c>
      <c r="I161" s="12"/>
      <c r="J161" s="12">
        <f t="shared" ref="J161:J174" si="22">TRUNC(I161*D161, 0)</f>
        <v>0</v>
      </c>
      <c r="K161" s="12">
        <f t="shared" ref="K161:K174" si="23">TRUNC(E161+G161+I161, 0)</f>
        <v>0</v>
      </c>
      <c r="L161" s="12">
        <f t="shared" ref="L161:L174" si="24">TRUNC(F161+H161+J161, 0)</f>
        <v>0</v>
      </c>
      <c r="M161" s="13"/>
      <c r="N161" s="1" t="s">
        <v>271</v>
      </c>
      <c r="O161" s="1" t="s">
        <v>52</v>
      </c>
      <c r="P161" s="1" t="s">
        <v>52</v>
      </c>
      <c r="Q161" s="1" t="s">
        <v>268</v>
      </c>
      <c r="R161" s="1" t="s">
        <v>62</v>
      </c>
      <c r="S161" s="1" t="s">
        <v>63</v>
      </c>
      <c r="T161" s="1" t="s">
        <v>63</v>
      </c>
      <c r="AR161" s="1" t="s">
        <v>52</v>
      </c>
      <c r="AS161" s="1" t="s">
        <v>52</v>
      </c>
      <c r="AU161" s="1" t="s">
        <v>272</v>
      </c>
      <c r="AV161">
        <v>157</v>
      </c>
    </row>
    <row r="162" spans="1:48" ht="30" customHeight="1" x14ac:dyDescent="0.3">
      <c r="A162" s="13" t="s">
        <v>269</v>
      </c>
      <c r="B162" s="13" t="s">
        <v>273</v>
      </c>
      <c r="C162" s="13" t="s">
        <v>77</v>
      </c>
      <c r="D162" s="11">
        <v>55</v>
      </c>
      <c r="E162" s="12"/>
      <c r="F162" s="12">
        <f t="shared" si="20"/>
        <v>0</v>
      </c>
      <c r="G162" s="12"/>
      <c r="H162" s="12">
        <f t="shared" si="21"/>
        <v>0</v>
      </c>
      <c r="I162" s="12"/>
      <c r="J162" s="12">
        <f t="shared" si="22"/>
        <v>0</v>
      </c>
      <c r="K162" s="12">
        <f t="shared" si="23"/>
        <v>0</v>
      </c>
      <c r="L162" s="12">
        <f t="shared" si="24"/>
        <v>0</v>
      </c>
      <c r="M162" s="13"/>
      <c r="N162" s="1" t="s">
        <v>274</v>
      </c>
      <c r="O162" s="1" t="s">
        <v>52</v>
      </c>
      <c r="P162" s="1" t="s">
        <v>52</v>
      </c>
      <c r="Q162" s="1" t="s">
        <v>268</v>
      </c>
      <c r="R162" s="1" t="s">
        <v>62</v>
      </c>
      <c r="S162" s="1" t="s">
        <v>63</v>
      </c>
      <c r="T162" s="1" t="s">
        <v>63</v>
      </c>
      <c r="AR162" s="1" t="s">
        <v>52</v>
      </c>
      <c r="AS162" s="1" t="s">
        <v>52</v>
      </c>
      <c r="AU162" s="1" t="s">
        <v>275</v>
      </c>
      <c r="AV162">
        <v>158</v>
      </c>
    </row>
    <row r="163" spans="1:48" ht="30" customHeight="1" x14ac:dyDescent="0.3">
      <c r="A163" s="13" t="s">
        <v>276</v>
      </c>
      <c r="B163" s="13" t="s">
        <v>277</v>
      </c>
      <c r="C163" s="13" t="s">
        <v>77</v>
      </c>
      <c r="D163" s="11">
        <v>80</v>
      </c>
      <c r="E163" s="12"/>
      <c r="F163" s="12">
        <f t="shared" si="20"/>
        <v>0</v>
      </c>
      <c r="G163" s="12"/>
      <c r="H163" s="12">
        <f t="shared" si="21"/>
        <v>0</v>
      </c>
      <c r="I163" s="12"/>
      <c r="J163" s="12">
        <f t="shared" si="22"/>
        <v>0</v>
      </c>
      <c r="K163" s="12">
        <f t="shared" si="23"/>
        <v>0</v>
      </c>
      <c r="L163" s="12">
        <f t="shared" si="24"/>
        <v>0</v>
      </c>
      <c r="M163" s="13"/>
      <c r="N163" s="1" t="s">
        <v>278</v>
      </c>
      <c r="O163" s="1" t="s">
        <v>52</v>
      </c>
      <c r="P163" s="1" t="s">
        <v>52</v>
      </c>
      <c r="Q163" s="1" t="s">
        <v>268</v>
      </c>
      <c r="R163" s="1" t="s">
        <v>62</v>
      </c>
      <c r="S163" s="1" t="s">
        <v>63</v>
      </c>
      <c r="T163" s="1" t="s">
        <v>63</v>
      </c>
      <c r="AR163" s="1" t="s">
        <v>52</v>
      </c>
      <c r="AS163" s="1" t="s">
        <v>52</v>
      </c>
      <c r="AU163" s="1" t="s">
        <v>279</v>
      </c>
      <c r="AV163">
        <v>135</v>
      </c>
    </row>
    <row r="164" spans="1:48" ht="30" customHeight="1" x14ac:dyDescent="0.3">
      <c r="A164" s="13" t="s">
        <v>280</v>
      </c>
      <c r="B164" s="13" t="s">
        <v>281</v>
      </c>
      <c r="C164" s="13" t="s">
        <v>77</v>
      </c>
      <c r="D164" s="11">
        <v>231</v>
      </c>
      <c r="E164" s="12"/>
      <c r="F164" s="12">
        <f t="shared" si="20"/>
        <v>0</v>
      </c>
      <c r="G164" s="12"/>
      <c r="H164" s="12">
        <f t="shared" si="21"/>
        <v>0</v>
      </c>
      <c r="I164" s="12"/>
      <c r="J164" s="12">
        <f t="shared" si="22"/>
        <v>0</v>
      </c>
      <c r="K164" s="12">
        <f t="shared" si="23"/>
        <v>0</v>
      </c>
      <c r="L164" s="12">
        <f t="shared" si="24"/>
        <v>0</v>
      </c>
      <c r="M164" s="13"/>
      <c r="N164" s="1" t="s">
        <v>282</v>
      </c>
      <c r="O164" s="1" t="s">
        <v>52</v>
      </c>
      <c r="P164" s="1" t="s">
        <v>52</v>
      </c>
      <c r="Q164" s="1" t="s">
        <v>268</v>
      </c>
      <c r="R164" s="1" t="s">
        <v>62</v>
      </c>
      <c r="S164" s="1" t="s">
        <v>63</v>
      </c>
      <c r="T164" s="1" t="s">
        <v>63</v>
      </c>
      <c r="AR164" s="1" t="s">
        <v>52</v>
      </c>
      <c r="AS164" s="1" t="s">
        <v>52</v>
      </c>
      <c r="AU164" s="1" t="s">
        <v>283</v>
      </c>
      <c r="AV164">
        <v>136</v>
      </c>
    </row>
    <row r="165" spans="1:48" ht="30" customHeight="1" x14ac:dyDescent="0.3">
      <c r="A165" s="13" t="s">
        <v>284</v>
      </c>
      <c r="B165" s="13" t="s">
        <v>285</v>
      </c>
      <c r="C165" s="13" t="s">
        <v>77</v>
      </c>
      <c r="D165" s="11">
        <v>95</v>
      </c>
      <c r="E165" s="12"/>
      <c r="F165" s="12">
        <f t="shared" si="20"/>
        <v>0</v>
      </c>
      <c r="G165" s="12"/>
      <c r="H165" s="12">
        <f t="shared" si="21"/>
        <v>0</v>
      </c>
      <c r="I165" s="12"/>
      <c r="J165" s="12">
        <f t="shared" si="22"/>
        <v>0</v>
      </c>
      <c r="K165" s="12">
        <f t="shared" si="23"/>
        <v>0</v>
      </c>
      <c r="L165" s="12">
        <f t="shared" si="24"/>
        <v>0</v>
      </c>
      <c r="M165" s="13"/>
      <c r="N165" s="1" t="s">
        <v>286</v>
      </c>
      <c r="O165" s="1" t="s">
        <v>52</v>
      </c>
      <c r="P165" s="1" t="s">
        <v>52</v>
      </c>
      <c r="Q165" s="1" t="s">
        <v>268</v>
      </c>
      <c r="R165" s="1" t="s">
        <v>62</v>
      </c>
      <c r="S165" s="1" t="s">
        <v>63</v>
      </c>
      <c r="T165" s="1" t="s">
        <v>63</v>
      </c>
      <c r="AR165" s="1" t="s">
        <v>52</v>
      </c>
      <c r="AS165" s="1" t="s">
        <v>52</v>
      </c>
      <c r="AU165" s="1" t="s">
        <v>287</v>
      </c>
      <c r="AV165">
        <v>52</v>
      </c>
    </row>
    <row r="166" spans="1:48" ht="30" customHeight="1" x14ac:dyDescent="0.3">
      <c r="A166" s="13" t="s">
        <v>288</v>
      </c>
      <c r="B166" s="13" t="s">
        <v>289</v>
      </c>
      <c r="C166" s="13" t="s">
        <v>77</v>
      </c>
      <c r="D166" s="11">
        <v>95</v>
      </c>
      <c r="E166" s="12"/>
      <c r="F166" s="12">
        <f t="shared" si="20"/>
        <v>0</v>
      </c>
      <c r="G166" s="12"/>
      <c r="H166" s="12">
        <f t="shared" si="21"/>
        <v>0</v>
      </c>
      <c r="I166" s="12"/>
      <c r="J166" s="12">
        <f t="shared" si="22"/>
        <v>0</v>
      </c>
      <c r="K166" s="12">
        <f t="shared" si="23"/>
        <v>0</v>
      </c>
      <c r="L166" s="12">
        <f t="shared" si="24"/>
        <v>0</v>
      </c>
      <c r="M166" s="13"/>
      <c r="N166" s="1" t="s">
        <v>290</v>
      </c>
      <c r="O166" s="1" t="s">
        <v>52</v>
      </c>
      <c r="P166" s="1" t="s">
        <v>52</v>
      </c>
      <c r="Q166" s="1" t="s">
        <v>268</v>
      </c>
      <c r="R166" s="1" t="s">
        <v>62</v>
      </c>
      <c r="S166" s="1" t="s">
        <v>63</v>
      </c>
      <c r="T166" s="1" t="s">
        <v>63</v>
      </c>
      <c r="AR166" s="1" t="s">
        <v>52</v>
      </c>
      <c r="AS166" s="1" t="s">
        <v>52</v>
      </c>
      <c r="AU166" s="1" t="s">
        <v>291</v>
      </c>
      <c r="AV166">
        <v>63</v>
      </c>
    </row>
    <row r="167" spans="1:48" ht="30" customHeight="1" x14ac:dyDescent="0.3">
      <c r="A167" s="13" t="s">
        <v>292</v>
      </c>
      <c r="B167" s="13" t="s">
        <v>293</v>
      </c>
      <c r="C167" s="13" t="s">
        <v>77</v>
      </c>
      <c r="D167" s="11">
        <v>55</v>
      </c>
      <c r="E167" s="12"/>
      <c r="F167" s="12">
        <f t="shared" si="20"/>
        <v>0</v>
      </c>
      <c r="G167" s="12"/>
      <c r="H167" s="12">
        <f t="shared" si="21"/>
        <v>0</v>
      </c>
      <c r="I167" s="12"/>
      <c r="J167" s="12">
        <f t="shared" si="22"/>
        <v>0</v>
      </c>
      <c r="K167" s="12">
        <f t="shared" si="23"/>
        <v>0</v>
      </c>
      <c r="L167" s="12">
        <f t="shared" si="24"/>
        <v>0</v>
      </c>
      <c r="M167" s="13"/>
      <c r="N167" s="1" t="s">
        <v>294</v>
      </c>
      <c r="O167" s="1" t="s">
        <v>52</v>
      </c>
      <c r="P167" s="1" t="s">
        <v>52</v>
      </c>
      <c r="Q167" s="1" t="s">
        <v>268</v>
      </c>
      <c r="R167" s="1" t="s">
        <v>62</v>
      </c>
      <c r="S167" s="1" t="s">
        <v>63</v>
      </c>
      <c r="T167" s="1" t="s">
        <v>63</v>
      </c>
      <c r="AR167" s="1" t="s">
        <v>52</v>
      </c>
      <c r="AS167" s="1" t="s">
        <v>52</v>
      </c>
      <c r="AU167" s="1" t="s">
        <v>295</v>
      </c>
      <c r="AV167">
        <v>160</v>
      </c>
    </row>
    <row r="168" spans="1:48" ht="30" customHeight="1" x14ac:dyDescent="0.3">
      <c r="A168" s="13" t="s">
        <v>296</v>
      </c>
      <c r="B168" s="13" t="s">
        <v>297</v>
      </c>
      <c r="C168" s="13" t="s">
        <v>77</v>
      </c>
      <c r="D168" s="11">
        <v>117</v>
      </c>
      <c r="E168" s="12"/>
      <c r="F168" s="12">
        <f t="shared" si="20"/>
        <v>0</v>
      </c>
      <c r="G168" s="12"/>
      <c r="H168" s="12">
        <f t="shared" si="21"/>
        <v>0</v>
      </c>
      <c r="I168" s="12"/>
      <c r="J168" s="12">
        <f t="shared" si="22"/>
        <v>0</v>
      </c>
      <c r="K168" s="12">
        <f t="shared" si="23"/>
        <v>0</v>
      </c>
      <c r="L168" s="12">
        <f t="shared" si="24"/>
        <v>0</v>
      </c>
      <c r="M168" s="13"/>
      <c r="N168" s="1" t="s">
        <v>298</v>
      </c>
      <c r="O168" s="1" t="s">
        <v>52</v>
      </c>
      <c r="P168" s="1" t="s">
        <v>52</v>
      </c>
      <c r="Q168" s="1" t="s">
        <v>268</v>
      </c>
      <c r="R168" s="1" t="s">
        <v>62</v>
      </c>
      <c r="S168" s="1" t="s">
        <v>63</v>
      </c>
      <c r="T168" s="1" t="s">
        <v>63</v>
      </c>
      <c r="AR168" s="1" t="s">
        <v>52</v>
      </c>
      <c r="AS168" s="1" t="s">
        <v>52</v>
      </c>
      <c r="AU168" s="1" t="s">
        <v>299</v>
      </c>
      <c r="AV168">
        <v>161</v>
      </c>
    </row>
    <row r="169" spans="1:48" ht="30" customHeight="1" x14ac:dyDescent="0.3">
      <c r="A169" s="13" t="s">
        <v>300</v>
      </c>
      <c r="B169" s="13" t="s">
        <v>301</v>
      </c>
      <c r="C169" s="13" t="s">
        <v>67</v>
      </c>
      <c r="D169" s="11">
        <v>160</v>
      </c>
      <c r="E169" s="12"/>
      <c r="F169" s="12">
        <f t="shared" si="20"/>
        <v>0</v>
      </c>
      <c r="G169" s="12"/>
      <c r="H169" s="12">
        <f t="shared" si="21"/>
        <v>0</v>
      </c>
      <c r="I169" s="12"/>
      <c r="J169" s="12">
        <f t="shared" si="22"/>
        <v>0</v>
      </c>
      <c r="K169" s="12">
        <f t="shared" si="23"/>
        <v>0</v>
      </c>
      <c r="L169" s="12">
        <f t="shared" si="24"/>
        <v>0</v>
      </c>
      <c r="M169" s="13"/>
      <c r="N169" s="1" t="s">
        <v>302</v>
      </c>
      <c r="O169" s="1" t="s">
        <v>52</v>
      </c>
      <c r="P169" s="1" t="s">
        <v>52</v>
      </c>
      <c r="Q169" s="1" t="s">
        <v>268</v>
      </c>
      <c r="R169" s="1" t="s">
        <v>62</v>
      </c>
      <c r="S169" s="1" t="s">
        <v>63</v>
      </c>
      <c r="T169" s="1" t="s">
        <v>63</v>
      </c>
      <c r="AR169" s="1" t="s">
        <v>52</v>
      </c>
      <c r="AS169" s="1" t="s">
        <v>52</v>
      </c>
      <c r="AU169" s="1" t="s">
        <v>303</v>
      </c>
      <c r="AV169">
        <v>140</v>
      </c>
    </row>
    <row r="170" spans="1:48" ht="30" customHeight="1" x14ac:dyDescent="0.3">
      <c r="A170" s="13" t="s">
        <v>300</v>
      </c>
      <c r="B170" s="13" t="s">
        <v>304</v>
      </c>
      <c r="C170" s="13" t="s">
        <v>77</v>
      </c>
      <c r="D170" s="11">
        <v>33</v>
      </c>
      <c r="E170" s="12"/>
      <c r="F170" s="12">
        <f t="shared" si="20"/>
        <v>0</v>
      </c>
      <c r="G170" s="12"/>
      <c r="H170" s="12">
        <f t="shared" si="21"/>
        <v>0</v>
      </c>
      <c r="I170" s="12"/>
      <c r="J170" s="12">
        <f t="shared" si="22"/>
        <v>0</v>
      </c>
      <c r="K170" s="12">
        <f t="shared" si="23"/>
        <v>0</v>
      </c>
      <c r="L170" s="12">
        <f t="shared" si="24"/>
        <v>0</v>
      </c>
      <c r="M170" s="13"/>
      <c r="N170" s="1" t="s">
        <v>305</v>
      </c>
      <c r="O170" s="1" t="s">
        <v>52</v>
      </c>
      <c r="P170" s="1" t="s">
        <v>52</v>
      </c>
      <c r="Q170" s="1" t="s">
        <v>268</v>
      </c>
      <c r="R170" s="1" t="s">
        <v>62</v>
      </c>
      <c r="S170" s="1" t="s">
        <v>63</v>
      </c>
      <c r="T170" s="1" t="s">
        <v>63</v>
      </c>
      <c r="AR170" s="1" t="s">
        <v>52</v>
      </c>
      <c r="AS170" s="1" t="s">
        <v>52</v>
      </c>
      <c r="AU170" s="1" t="s">
        <v>306</v>
      </c>
      <c r="AV170">
        <v>141</v>
      </c>
    </row>
    <row r="171" spans="1:48" ht="30" customHeight="1" x14ac:dyDescent="0.3">
      <c r="A171" s="13" t="s">
        <v>300</v>
      </c>
      <c r="B171" s="13" t="s">
        <v>307</v>
      </c>
      <c r="C171" s="13" t="s">
        <v>77</v>
      </c>
      <c r="D171" s="11">
        <v>1</v>
      </c>
      <c r="E171" s="12"/>
      <c r="F171" s="12">
        <f t="shared" si="20"/>
        <v>0</v>
      </c>
      <c r="G171" s="12"/>
      <c r="H171" s="12">
        <f t="shared" si="21"/>
        <v>0</v>
      </c>
      <c r="I171" s="12"/>
      <c r="J171" s="12">
        <f t="shared" si="22"/>
        <v>0</v>
      </c>
      <c r="K171" s="12">
        <f t="shared" si="23"/>
        <v>0</v>
      </c>
      <c r="L171" s="12">
        <f t="shared" si="24"/>
        <v>0</v>
      </c>
      <c r="M171" s="13"/>
      <c r="N171" s="1" t="s">
        <v>308</v>
      </c>
      <c r="O171" s="1" t="s">
        <v>52</v>
      </c>
      <c r="P171" s="1" t="s">
        <v>52</v>
      </c>
      <c r="Q171" s="1" t="s">
        <v>268</v>
      </c>
      <c r="R171" s="1" t="s">
        <v>62</v>
      </c>
      <c r="S171" s="1" t="s">
        <v>63</v>
      </c>
      <c r="T171" s="1" t="s">
        <v>63</v>
      </c>
      <c r="AR171" s="1" t="s">
        <v>52</v>
      </c>
      <c r="AS171" s="1" t="s">
        <v>52</v>
      </c>
      <c r="AU171" s="1" t="s">
        <v>309</v>
      </c>
      <c r="AV171">
        <v>142</v>
      </c>
    </row>
    <row r="172" spans="1:48" ht="30" customHeight="1" x14ac:dyDescent="0.3">
      <c r="A172" s="13" t="s">
        <v>310</v>
      </c>
      <c r="B172" s="13" t="s">
        <v>301</v>
      </c>
      <c r="C172" s="13" t="s">
        <v>67</v>
      </c>
      <c r="D172" s="11">
        <v>160</v>
      </c>
      <c r="E172" s="12"/>
      <c r="F172" s="12">
        <f t="shared" si="20"/>
        <v>0</v>
      </c>
      <c r="G172" s="12"/>
      <c r="H172" s="12">
        <f t="shared" si="21"/>
        <v>0</v>
      </c>
      <c r="I172" s="12"/>
      <c r="J172" s="12">
        <f t="shared" si="22"/>
        <v>0</v>
      </c>
      <c r="K172" s="12">
        <f t="shared" si="23"/>
        <v>0</v>
      </c>
      <c r="L172" s="12">
        <f t="shared" si="24"/>
        <v>0</v>
      </c>
      <c r="M172" s="13"/>
      <c r="N172" s="1" t="s">
        <v>311</v>
      </c>
      <c r="O172" s="1" t="s">
        <v>52</v>
      </c>
      <c r="P172" s="1" t="s">
        <v>52</v>
      </c>
      <c r="Q172" s="1" t="s">
        <v>268</v>
      </c>
      <c r="R172" s="1" t="s">
        <v>63</v>
      </c>
      <c r="S172" s="1" t="s">
        <v>62</v>
      </c>
      <c r="T172" s="1" t="s">
        <v>63</v>
      </c>
      <c r="AR172" s="1" t="s">
        <v>52</v>
      </c>
      <c r="AS172" s="1" t="s">
        <v>52</v>
      </c>
      <c r="AU172" s="1" t="s">
        <v>312</v>
      </c>
      <c r="AV172">
        <v>56</v>
      </c>
    </row>
    <row r="173" spans="1:48" ht="30" customHeight="1" x14ac:dyDescent="0.3">
      <c r="A173" s="13" t="s">
        <v>310</v>
      </c>
      <c r="B173" s="13" t="s">
        <v>304</v>
      </c>
      <c r="C173" s="13" t="s">
        <v>77</v>
      </c>
      <c r="D173" s="11">
        <v>33</v>
      </c>
      <c r="E173" s="12"/>
      <c r="F173" s="12">
        <f t="shared" si="20"/>
        <v>0</v>
      </c>
      <c r="G173" s="12"/>
      <c r="H173" s="12">
        <f t="shared" si="21"/>
        <v>0</v>
      </c>
      <c r="I173" s="12"/>
      <c r="J173" s="12">
        <f t="shared" si="22"/>
        <v>0</v>
      </c>
      <c r="K173" s="12">
        <f t="shared" si="23"/>
        <v>0</v>
      </c>
      <c r="L173" s="12">
        <f t="shared" si="24"/>
        <v>0</v>
      </c>
      <c r="M173" s="13"/>
      <c r="N173" s="1" t="s">
        <v>313</v>
      </c>
      <c r="O173" s="1" t="s">
        <v>52</v>
      </c>
      <c r="P173" s="1" t="s">
        <v>52</v>
      </c>
      <c r="Q173" s="1" t="s">
        <v>268</v>
      </c>
      <c r="R173" s="1" t="s">
        <v>63</v>
      </c>
      <c r="S173" s="1" t="s">
        <v>62</v>
      </c>
      <c r="T173" s="1" t="s">
        <v>63</v>
      </c>
      <c r="AR173" s="1" t="s">
        <v>52</v>
      </c>
      <c r="AS173" s="1" t="s">
        <v>52</v>
      </c>
      <c r="AU173" s="1" t="s">
        <v>314</v>
      </c>
      <c r="AV173">
        <v>57</v>
      </c>
    </row>
    <row r="174" spans="1:48" ht="30" customHeight="1" x14ac:dyDescent="0.3">
      <c r="A174" s="13" t="s">
        <v>310</v>
      </c>
      <c r="B174" s="13" t="s">
        <v>315</v>
      </c>
      <c r="C174" s="13" t="s">
        <v>77</v>
      </c>
      <c r="D174" s="11">
        <v>1</v>
      </c>
      <c r="E174" s="12"/>
      <c r="F174" s="12">
        <f t="shared" si="20"/>
        <v>0</v>
      </c>
      <c r="G174" s="12"/>
      <c r="H174" s="12">
        <f t="shared" si="21"/>
        <v>0</v>
      </c>
      <c r="I174" s="12"/>
      <c r="J174" s="12">
        <f t="shared" si="22"/>
        <v>0</v>
      </c>
      <c r="K174" s="12">
        <f t="shared" si="23"/>
        <v>0</v>
      </c>
      <c r="L174" s="12">
        <f t="shared" si="24"/>
        <v>0</v>
      </c>
      <c r="M174" s="13"/>
      <c r="N174" s="1" t="s">
        <v>316</v>
      </c>
      <c r="O174" s="1" t="s">
        <v>52</v>
      </c>
      <c r="P174" s="1" t="s">
        <v>52</v>
      </c>
      <c r="Q174" s="1" t="s">
        <v>268</v>
      </c>
      <c r="R174" s="1" t="s">
        <v>63</v>
      </c>
      <c r="S174" s="1" t="s">
        <v>62</v>
      </c>
      <c r="T174" s="1" t="s">
        <v>63</v>
      </c>
      <c r="AR174" s="1" t="s">
        <v>52</v>
      </c>
      <c r="AS174" s="1" t="s">
        <v>52</v>
      </c>
      <c r="AU174" s="1" t="s">
        <v>317</v>
      </c>
      <c r="AV174">
        <v>58</v>
      </c>
    </row>
    <row r="175" spans="1:48" ht="30" customHeight="1" x14ac:dyDescent="0.3">
      <c r="A175" s="11"/>
      <c r="B175" s="11"/>
      <c r="C175" s="11"/>
      <c r="D175" s="11"/>
      <c r="E175" s="12"/>
      <c r="F175" s="12"/>
      <c r="G175" s="12"/>
      <c r="H175" s="12"/>
      <c r="I175" s="12"/>
      <c r="J175" s="12"/>
      <c r="K175" s="12"/>
      <c r="L175" s="12"/>
      <c r="M175" s="11"/>
      <c r="Q175" s="1" t="s">
        <v>268</v>
      </c>
    </row>
    <row r="176" spans="1:48" ht="30" customHeight="1" x14ac:dyDescent="0.3">
      <c r="A176" s="11"/>
      <c r="B176" s="11"/>
      <c r="C176" s="11"/>
      <c r="D176" s="11"/>
      <c r="E176" s="12"/>
      <c r="F176" s="12"/>
      <c r="G176" s="12"/>
      <c r="H176" s="12"/>
      <c r="I176" s="12"/>
      <c r="J176" s="12"/>
      <c r="K176" s="12"/>
      <c r="L176" s="12"/>
      <c r="M176" s="11"/>
      <c r="Q176" s="1" t="s">
        <v>268</v>
      </c>
    </row>
    <row r="177" spans="1:48" ht="30" customHeight="1" x14ac:dyDescent="0.3">
      <c r="A177" s="11"/>
      <c r="B177" s="11"/>
      <c r="C177" s="11"/>
      <c r="D177" s="11"/>
      <c r="E177" s="12"/>
      <c r="F177" s="12"/>
      <c r="G177" s="12"/>
      <c r="H177" s="12"/>
      <c r="I177" s="12"/>
      <c r="J177" s="12"/>
      <c r="K177" s="12"/>
      <c r="L177" s="12"/>
      <c r="M177" s="11"/>
      <c r="Q177" s="1" t="s">
        <v>268</v>
      </c>
    </row>
    <row r="178" spans="1:48" ht="30" customHeight="1" x14ac:dyDescent="0.3">
      <c r="A178" s="11"/>
      <c r="B178" s="11"/>
      <c r="C178" s="11"/>
      <c r="D178" s="11"/>
      <c r="E178" s="12"/>
      <c r="F178" s="12"/>
      <c r="G178" s="12"/>
      <c r="H178" s="12"/>
      <c r="I178" s="12"/>
      <c r="J178" s="12"/>
      <c r="K178" s="12"/>
      <c r="L178" s="12"/>
      <c r="M178" s="11"/>
      <c r="Q178" s="1" t="s">
        <v>268</v>
      </c>
    </row>
    <row r="179" spans="1:48" ht="30" customHeight="1" x14ac:dyDescent="0.3">
      <c r="A179" s="11"/>
      <c r="B179" s="11"/>
      <c r="C179" s="11"/>
      <c r="D179" s="11"/>
      <c r="E179" s="12"/>
      <c r="F179" s="12"/>
      <c r="G179" s="12"/>
      <c r="H179" s="12"/>
      <c r="I179" s="12"/>
      <c r="J179" s="12"/>
      <c r="K179" s="12"/>
      <c r="L179" s="12"/>
      <c r="M179" s="11"/>
      <c r="Q179" s="1" t="s">
        <v>268</v>
      </c>
    </row>
    <row r="180" spans="1:48" ht="30" customHeight="1" x14ac:dyDescent="0.3">
      <c r="A180" s="11"/>
      <c r="B180" s="11"/>
      <c r="C180" s="11"/>
      <c r="D180" s="11"/>
      <c r="E180" s="12"/>
      <c r="F180" s="12"/>
      <c r="G180" s="12"/>
      <c r="H180" s="12"/>
      <c r="I180" s="12"/>
      <c r="J180" s="12"/>
      <c r="K180" s="12"/>
      <c r="L180" s="12"/>
      <c r="M180" s="11"/>
      <c r="Q180" s="1" t="s">
        <v>268</v>
      </c>
    </row>
    <row r="181" spans="1:48" ht="30" customHeight="1" x14ac:dyDescent="0.3">
      <c r="A181" s="11"/>
      <c r="B181" s="11"/>
      <c r="C181" s="11"/>
      <c r="D181" s="11"/>
      <c r="E181" s="12"/>
      <c r="F181" s="12"/>
      <c r="G181" s="12"/>
      <c r="H181" s="12"/>
      <c r="I181" s="12"/>
      <c r="J181" s="12"/>
      <c r="K181" s="12"/>
      <c r="L181" s="12"/>
      <c r="M181" s="11"/>
      <c r="Q181" s="1" t="s">
        <v>268</v>
      </c>
    </row>
    <row r="182" spans="1:48" ht="30" customHeight="1" x14ac:dyDescent="0.3">
      <c r="A182" s="11"/>
      <c r="B182" s="11"/>
      <c r="C182" s="11"/>
      <c r="D182" s="11"/>
      <c r="E182" s="12"/>
      <c r="F182" s="12"/>
      <c r="G182" s="12"/>
      <c r="H182" s="12"/>
      <c r="I182" s="12"/>
      <c r="J182" s="12"/>
      <c r="K182" s="12"/>
      <c r="L182" s="12"/>
      <c r="M182" s="11"/>
      <c r="Q182" s="1" t="s">
        <v>268</v>
      </c>
    </row>
    <row r="183" spans="1:48" ht="30" customHeight="1" x14ac:dyDescent="0.3">
      <c r="A183" s="11"/>
      <c r="B183" s="11"/>
      <c r="C183" s="11"/>
      <c r="D183" s="11"/>
      <c r="E183" s="12"/>
      <c r="F183" s="12"/>
      <c r="G183" s="12"/>
      <c r="H183" s="12"/>
      <c r="I183" s="12"/>
      <c r="J183" s="12"/>
      <c r="K183" s="12"/>
      <c r="L183" s="12"/>
      <c r="M183" s="11"/>
      <c r="Q183" s="1" t="s">
        <v>268</v>
      </c>
    </row>
    <row r="184" spans="1:48" ht="30" customHeight="1" x14ac:dyDescent="0.3">
      <c r="A184" s="11"/>
      <c r="B184" s="11"/>
      <c r="C184" s="11"/>
      <c r="D184" s="11"/>
      <c r="E184" s="12"/>
      <c r="F184" s="12"/>
      <c r="G184" s="12"/>
      <c r="H184" s="12"/>
      <c r="I184" s="12"/>
      <c r="J184" s="12"/>
      <c r="K184" s="12"/>
      <c r="L184" s="12"/>
      <c r="M184" s="11"/>
      <c r="Q184" s="1" t="s">
        <v>268</v>
      </c>
    </row>
    <row r="185" spans="1:48" ht="30" customHeight="1" x14ac:dyDescent="0.3">
      <c r="A185" s="13" t="s">
        <v>101</v>
      </c>
      <c r="B185" s="11"/>
      <c r="C185" s="11"/>
      <c r="D185" s="11"/>
      <c r="E185" s="12"/>
      <c r="F185" s="12">
        <f>SUMIF(Q161:Q184,"010107",F161:F184)</f>
        <v>0</v>
      </c>
      <c r="G185" s="12"/>
      <c r="H185" s="12">
        <f>SUMIF(Q161:Q184,"010107",H161:H184)</f>
        <v>0</v>
      </c>
      <c r="I185" s="12"/>
      <c r="J185" s="12">
        <f>SUMIF(Q161:Q184,"010107",J161:J184)</f>
        <v>0</v>
      </c>
      <c r="K185" s="12"/>
      <c r="L185" s="12">
        <f>SUMIF(Q161:Q184,"010107",L161:L184)</f>
        <v>0</v>
      </c>
      <c r="M185" s="11"/>
      <c r="N185" t="s">
        <v>102</v>
      </c>
    </row>
    <row r="186" spans="1:48" ht="30" customHeight="1" x14ac:dyDescent="0.3">
      <c r="A186" s="13" t="s">
        <v>318</v>
      </c>
      <c r="B186" s="13" t="s">
        <v>52</v>
      </c>
      <c r="C186" s="11"/>
      <c r="D186" s="11"/>
      <c r="E186" s="12"/>
      <c r="F186" s="12"/>
      <c r="G186" s="12"/>
      <c r="H186" s="12"/>
      <c r="I186" s="12"/>
      <c r="J186" s="12"/>
      <c r="K186" s="12"/>
      <c r="L186" s="12"/>
      <c r="M186" s="11"/>
      <c r="Q186" s="1" t="s">
        <v>319</v>
      </c>
    </row>
    <row r="187" spans="1:48" ht="30" customHeight="1" x14ac:dyDescent="0.3">
      <c r="A187" s="13" t="s">
        <v>320</v>
      </c>
      <c r="B187" s="13" t="s">
        <v>321</v>
      </c>
      <c r="C187" s="13" t="s">
        <v>67</v>
      </c>
      <c r="D187" s="11">
        <v>3.19</v>
      </c>
      <c r="E187" s="12"/>
      <c r="F187" s="12">
        <f>TRUNC(E187*D187, 0)</f>
        <v>0</v>
      </c>
      <c r="G187" s="12"/>
      <c r="H187" s="12">
        <f>TRUNC(G187*D187, 0)</f>
        <v>0</v>
      </c>
      <c r="I187" s="12"/>
      <c r="J187" s="12">
        <f>TRUNC(I187*D187, 0)</f>
        <v>0</v>
      </c>
      <c r="K187" s="12">
        <f t="shared" ref="K187:L190" si="25">TRUNC(E187+G187+I187, 0)</f>
        <v>0</v>
      </c>
      <c r="L187" s="12">
        <f t="shared" si="25"/>
        <v>0</v>
      </c>
      <c r="M187" s="13" t="s">
        <v>52</v>
      </c>
      <c r="N187" s="1" t="s">
        <v>322</v>
      </c>
      <c r="O187" s="1" t="s">
        <v>52</v>
      </c>
      <c r="P187" s="1" t="s">
        <v>52</v>
      </c>
      <c r="Q187" s="1" t="s">
        <v>319</v>
      </c>
      <c r="R187" s="1" t="s">
        <v>63</v>
      </c>
      <c r="S187" s="1" t="s">
        <v>63</v>
      </c>
      <c r="T187" s="1" t="s">
        <v>62</v>
      </c>
      <c r="AR187" s="1" t="s">
        <v>52</v>
      </c>
      <c r="AS187" s="1" t="s">
        <v>52</v>
      </c>
      <c r="AU187" s="1" t="s">
        <v>323</v>
      </c>
      <c r="AV187">
        <v>150</v>
      </c>
    </row>
    <row r="188" spans="1:48" ht="30" customHeight="1" x14ac:dyDescent="0.3">
      <c r="A188" s="13" t="s">
        <v>324</v>
      </c>
      <c r="B188" s="13" t="s">
        <v>52</v>
      </c>
      <c r="C188" s="13" t="s">
        <v>191</v>
      </c>
      <c r="D188" s="11">
        <v>1</v>
      </c>
      <c r="E188" s="12"/>
      <c r="F188" s="12">
        <f>TRUNC(E188*D188, 0)</f>
        <v>0</v>
      </c>
      <c r="G188" s="12"/>
      <c r="H188" s="12">
        <f>TRUNC(G188*D188, 0)</f>
        <v>0</v>
      </c>
      <c r="I188" s="12"/>
      <c r="J188" s="12">
        <f>TRUNC(I188*D188, 0)</f>
        <v>0</v>
      </c>
      <c r="K188" s="12">
        <f t="shared" si="25"/>
        <v>0</v>
      </c>
      <c r="L188" s="12">
        <f t="shared" si="25"/>
        <v>0</v>
      </c>
      <c r="M188" s="13" t="s">
        <v>52</v>
      </c>
      <c r="N188" s="1" t="s">
        <v>325</v>
      </c>
      <c r="O188" s="1" t="s">
        <v>52</v>
      </c>
      <c r="P188" s="1" t="s">
        <v>52</v>
      </c>
      <c r="Q188" s="1" t="s">
        <v>319</v>
      </c>
      <c r="R188" s="1" t="s">
        <v>63</v>
      </c>
      <c r="S188" s="1" t="s">
        <v>63</v>
      </c>
      <c r="T188" s="1" t="s">
        <v>62</v>
      </c>
      <c r="AR188" s="1" t="s">
        <v>52</v>
      </c>
      <c r="AS188" s="1" t="s">
        <v>52</v>
      </c>
      <c r="AU188" s="1" t="s">
        <v>326</v>
      </c>
      <c r="AV188">
        <v>152</v>
      </c>
    </row>
    <row r="189" spans="1:48" ht="30" customHeight="1" x14ac:dyDescent="0.3">
      <c r="A189" s="13" t="s">
        <v>327</v>
      </c>
      <c r="B189" s="13" t="s">
        <v>52</v>
      </c>
      <c r="C189" s="13" t="s">
        <v>191</v>
      </c>
      <c r="D189" s="11">
        <v>1</v>
      </c>
      <c r="E189" s="12"/>
      <c r="F189" s="12">
        <f>TRUNC(E189*D189, 0)</f>
        <v>0</v>
      </c>
      <c r="G189" s="12"/>
      <c r="H189" s="12">
        <f>TRUNC(G189*D189, 0)</f>
        <v>0</v>
      </c>
      <c r="I189" s="12"/>
      <c r="J189" s="12">
        <f>TRUNC(I189*D189, 0)</f>
        <v>0</v>
      </c>
      <c r="K189" s="12">
        <f t="shared" si="25"/>
        <v>0</v>
      </c>
      <c r="L189" s="12">
        <f t="shared" si="25"/>
        <v>0</v>
      </c>
      <c r="M189" s="13" t="s">
        <v>52</v>
      </c>
      <c r="N189" s="1" t="s">
        <v>328</v>
      </c>
      <c r="O189" s="1" t="s">
        <v>52</v>
      </c>
      <c r="P189" s="1" t="s">
        <v>52</v>
      </c>
      <c r="Q189" s="1" t="s">
        <v>319</v>
      </c>
      <c r="R189" s="1" t="s">
        <v>63</v>
      </c>
      <c r="S189" s="1" t="s">
        <v>63</v>
      </c>
      <c r="T189" s="1" t="s">
        <v>62</v>
      </c>
      <c r="AR189" s="1" t="s">
        <v>52</v>
      </c>
      <c r="AS189" s="1" t="s">
        <v>52</v>
      </c>
      <c r="AU189" s="1" t="s">
        <v>329</v>
      </c>
      <c r="AV189">
        <v>153</v>
      </c>
    </row>
    <row r="190" spans="1:48" ht="30" customHeight="1" x14ac:dyDescent="0.3">
      <c r="A190" s="13" t="s">
        <v>330</v>
      </c>
      <c r="B190" s="13" t="s">
        <v>52</v>
      </c>
      <c r="C190" s="13" t="s">
        <v>191</v>
      </c>
      <c r="D190" s="11">
        <v>1</v>
      </c>
      <c r="E190" s="12"/>
      <c r="F190" s="12">
        <f>TRUNC(E190*D190, 0)</f>
        <v>0</v>
      </c>
      <c r="G190" s="12"/>
      <c r="H190" s="12">
        <f>TRUNC(G190*D190, 0)</f>
        <v>0</v>
      </c>
      <c r="I190" s="12"/>
      <c r="J190" s="12">
        <f>TRUNC(I190*D190, 0)</f>
        <v>0</v>
      </c>
      <c r="K190" s="12">
        <f t="shared" si="25"/>
        <v>0</v>
      </c>
      <c r="L190" s="12">
        <f t="shared" si="25"/>
        <v>0</v>
      </c>
      <c r="M190" s="13" t="s">
        <v>52</v>
      </c>
      <c r="N190" s="1" t="s">
        <v>331</v>
      </c>
      <c r="O190" s="1" t="s">
        <v>52</v>
      </c>
      <c r="P190" s="1" t="s">
        <v>52</v>
      </c>
      <c r="Q190" s="1" t="s">
        <v>319</v>
      </c>
      <c r="R190" s="1" t="s">
        <v>63</v>
      </c>
      <c r="S190" s="1" t="s">
        <v>63</v>
      </c>
      <c r="T190" s="1" t="s">
        <v>62</v>
      </c>
      <c r="AR190" s="1" t="s">
        <v>52</v>
      </c>
      <c r="AS190" s="1" t="s">
        <v>52</v>
      </c>
      <c r="AU190" s="1" t="s">
        <v>332</v>
      </c>
      <c r="AV190">
        <v>145</v>
      </c>
    </row>
    <row r="191" spans="1:48" ht="30" customHeight="1" x14ac:dyDescent="0.3">
      <c r="A191" s="11"/>
      <c r="B191" s="11"/>
      <c r="C191" s="11"/>
      <c r="D191" s="11"/>
      <c r="E191" s="12"/>
      <c r="F191" s="12"/>
      <c r="G191" s="12"/>
      <c r="H191" s="12"/>
      <c r="I191" s="12"/>
      <c r="J191" s="12"/>
      <c r="K191" s="12"/>
      <c r="L191" s="12"/>
      <c r="M191" s="11"/>
      <c r="Q191" s="1" t="s">
        <v>319</v>
      </c>
    </row>
    <row r="192" spans="1:48" ht="30" customHeight="1" x14ac:dyDescent="0.3">
      <c r="A192" s="11"/>
      <c r="B192" s="11"/>
      <c r="C192" s="11"/>
      <c r="D192" s="11"/>
      <c r="E192" s="12"/>
      <c r="F192" s="12"/>
      <c r="G192" s="12"/>
      <c r="H192" s="12"/>
      <c r="I192" s="12"/>
      <c r="J192" s="12"/>
      <c r="K192" s="12"/>
      <c r="L192" s="12"/>
      <c r="M192" s="11"/>
      <c r="Q192" s="1" t="s">
        <v>319</v>
      </c>
    </row>
    <row r="193" spans="1:17" ht="30" customHeight="1" x14ac:dyDescent="0.3">
      <c r="A193" s="11"/>
      <c r="B193" s="11"/>
      <c r="C193" s="11"/>
      <c r="D193" s="11"/>
      <c r="E193" s="12"/>
      <c r="F193" s="12"/>
      <c r="G193" s="12"/>
      <c r="H193" s="12"/>
      <c r="I193" s="12"/>
      <c r="J193" s="12"/>
      <c r="K193" s="12"/>
      <c r="L193" s="12"/>
      <c r="M193" s="11"/>
      <c r="Q193" s="1" t="s">
        <v>319</v>
      </c>
    </row>
    <row r="194" spans="1:17" ht="30" customHeight="1" x14ac:dyDescent="0.3">
      <c r="A194" s="11"/>
      <c r="B194" s="11"/>
      <c r="C194" s="11"/>
      <c r="D194" s="11"/>
      <c r="E194" s="12"/>
      <c r="F194" s="12"/>
      <c r="G194" s="12"/>
      <c r="H194" s="12"/>
      <c r="I194" s="12"/>
      <c r="J194" s="12"/>
      <c r="K194" s="12"/>
      <c r="L194" s="12"/>
      <c r="M194" s="11"/>
      <c r="Q194" s="1" t="s">
        <v>319</v>
      </c>
    </row>
    <row r="195" spans="1:17" ht="30" customHeight="1" x14ac:dyDescent="0.3">
      <c r="A195" s="11"/>
      <c r="B195" s="11"/>
      <c r="C195" s="11"/>
      <c r="D195" s="11"/>
      <c r="E195" s="12"/>
      <c r="F195" s="12"/>
      <c r="G195" s="12"/>
      <c r="H195" s="12"/>
      <c r="I195" s="12"/>
      <c r="J195" s="12"/>
      <c r="K195" s="12"/>
      <c r="L195" s="12"/>
      <c r="M195" s="11"/>
      <c r="Q195" s="1" t="s">
        <v>319</v>
      </c>
    </row>
    <row r="196" spans="1:17" ht="30" customHeight="1" x14ac:dyDescent="0.3">
      <c r="A196" s="11"/>
      <c r="B196" s="11"/>
      <c r="C196" s="11"/>
      <c r="D196" s="11"/>
      <c r="E196" s="12"/>
      <c r="F196" s="12"/>
      <c r="G196" s="12"/>
      <c r="H196" s="12"/>
      <c r="I196" s="12"/>
      <c r="J196" s="12"/>
      <c r="K196" s="12"/>
      <c r="L196" s="12"/>
      <c r="M196" s="11"/>
      <c r="Q196" s="1" t="s">
        <v>319</v>
      </c>
    </row>
    <row r="197" spans="1:17" ht="30" customHeight="1" x14ac:dyDescent="0.3">
      <c r="A197" s="11"/>
      <c r="B197" s="11"/>
      <c r="C197" s="11"/>
      <c r="D197" s="11"/>
      <c r="E197" s="12"/>
      <c r="F197" s="12"/>
      <c r="G197" s="12"/>
      <c r="H197" s="12"/>
      <c r="I197" s="12"/>
      <c r="J197" s="12"/>
      <c r="K197" s="12"/>
      <c r="L197" s="12"/>
      <c r="M197" s="11"/>
      <c r="Q197" s="1" t="s">
        <v>319</v>
      </c>
    </row>
    <row r="198" spans="1:17" ht="30" customHeight="1" x14ac:dyDescent="0.3">
      <c r="A198" s="11"/>
      <c r="B198" s="11"/>
      <c r="C198" s="11"/>
      <c r="D198" s="11"/>
      <c r="E198" s="12"/>
      <c r="F198" s="12"/>
      <c r="G198" s="12"/>
      <c r="H198" s="12"/>
      <c r="I198" s="12"/>
      <c r="J198" s="12"/>
      <c r="K198" s="12"/>
      <c r="L198" s="12"/>
      <c r="M198" s="11"/>
      <c r="Q198" s="1" t="s">
        <v>319</v>
      </c>
    </row>
    <row r="199" spans="1:17" ht="30" customHeight="1" x14ac:dyDescent="0.3">
      <c r="A199" s="11"/>
      <c r="B199" s="11"/>
      <c r="C199" s="11"/>
      <c r="D199" s="11"/>
      <c r="E199" s="12"/>
      <c r="F199" s="12"/>
      <c r="G199" s="12"/>
      <c r="H199" s="12"/>
      <c r="I199" s="12"/>
      <c r="J199" s="12"/>
      <c r="K199" s="12"/>
      <c r="L199" s="12"/>
      <c r="M199" s="11"/>
      <c r="Q199" s="1" t="s">
        <v>319</v>
      </c>
    </row>
    <row r="200" spans="1:17" ht="30" customHeight="1" x14ac:dyDescent="0.3">
      <c r="A200" s="11"/>
      <c r="B200" s="11"/>
      <c r="C200" s="11"/>
      <c r="D200" s="11"/>
      <c r="E200" s="12"/>
      <c r="F200" s="12"/>
      <c r="G200" s="12"/>
      <c r="H200" s="12"/>
      <c r="I200" s="12"/>
      <c r="J200" s="12"/>
      <c r="K200" s="12"/>
      <c r="L200" s="12"/>
      <c r="M200" s="11"/>
      <c r="Q200" s="1" t="s">
        <v>319</v>
      </c>
    </row>
    <row r="201" spans="1:17" ht="30" customHeight="1" x14ac:dyDescent="0.3">
      <c r="A201" s="11"/>
      <c r="B201" s="11"/>
      <c r="C201" s="11"/>
      <c r="D201" s="11"/>
      <c r="E201" s="12"/>
      <c r="F201" s="12"/>
      <c r="G201" s="12"/>
      <c r="H201" s="12"/>
      <c r="I201" s="12"/>
      <c r="J201" s="12"/>
      <c r="K201" s="12"/>
      <c r="L201" s="12"/>
      <c r="M201" s="11"/>
      <c r="Q201" s="1" t="s">
        <v>319</v>
      </c>
    </row>
    <row r="202" spans="1:17" ht="30" customHeight="1" x14ac:dyDescent="0.3">
      <c r="A202" s="11"/>
      <c r="B202" s="11"/>
      <c r="C202" s="11"/>
      <c r="D202" s="11"/>
      <c r="E202" s="12"/>
      <c r="F202" s="12"/>
      <c r="G202" s="12"/>
      <c r="H202" s="12"/>
      <c r="I202" s="12"/>
      <c r="J202" s="12"/>
      <c r="K202" s="12"/>
      <c r="L202" s="12"/>
      <c r="M202" s="11"/>
      <c r="Q202" s="1" t="s">
        <v>319</v>
      </c>
    </row>
    <row r="203" spans="1:17" ht="30" customHeight="1" x14ac:dyDescent="0.3">
      <c r="A203" s="11"/>
      <c r="B203" s="11"/>
      <c r="C203" s="11"/>
      <c r="D203" s="11"/>
      <c r="E203" s="12"/>
      <c r="F203" s="12"/>
      <c r="G203" s="12"/>
      <c r="H203" s="12"/>
      <c r="I203" s="12"/>
      <c r="J203" s="12"/>
      <c r="K203" s="12"/>
      <c r="L203" s="12"/>
      <c r="M203" s="11"/>
      <c r="Q203" s="1" t="s">
        <v>319</v>
      </c>
    </row>
    <row r="204" spans="1:17" ht="30" customHeight="1" x14ac:dyDescent="0.3">
      <c r="A204" s="11"/>
      <c r="B204" s="11"/>
      <c r="C204" s="11"/>
      <c r="D204" s="11"/>
      <c r="E204" s="12"/>
      <c r="F204" s="12"/>
      <c r="G204" s="12"/>
      <c r="H204" s="12"/>
      <c r="I204" s="12"/>
      <c r="J204" s="12"/>
      <c r="K204" s="12"/>
      <c r="L204" s="12"/>
      <c r="M204" s="11"/>
      <c r="Q204" s="1" t="s">
        <v>319</v>
      </c>
    </row>
    <row r="205" spans="1:17" ht="30" customHeight="1" x14ac:dyDescent="0.3">
      <c r="A205" s="11"/>
      <c r="B205" s="11"/>
      <c r="C205" s="11"/>
      <c r="D205" s="11"/>
      <c r="E205" s="12"/>
      <c r="F205" s="12"/>
      <c r="G205" s="12"/>
      <c r="H205" s="12"/>
      <c r="I205" s="12"/>
      <c r="J205" s="12"/>
      <c r="K205" s="12"/>
      <c r="L205" s="12"/>
      <c r="M205" s="11"/>
      <c r="Q205" s="1" t="s">
        <v>319</v>
      </c>
    </row>
    <row r="206" spans="1:17" ht="30" customHeight="1" x14ac:dyDescent="0.3">
      <c r="A206" s="11"/>
      <c r="B206" s="11"/>
      <c r="C206" s="11"/>
      <c r="D206" s="11"/>
      <c r="E206" s="12"/>
      <c r="F206" s="12"/>
      <c r="G206" s="12"/>
      <c r="H206" s="12"/>
      <c r="I206" s="12"/>
      <c r="J206" s="12"/>
      <c r="K206" s="12"/>
      <c r="L206" s="12"/>
      <c r="M206" s="11"/>
      <c r="Q206" s="1" t="s">
        <v>319</v>
      </c>
    </row>
    <row r="207" spans="1:17" ht="30" customHeight="1" x14ac:dyDescent="0.3">
      <c r="A207" s="11"/>
      <c r="B207" s="11"/>
      <c r="C207" s="11"/>
      <c r="D207" s="11"/>
      <c r="E207" s="12"/>
      <c r="F207" s="12"/>
      <c r="G207" s="12"/>
      <c r="H207" s="12"/>
      <c r="I207" s="12"/>
      <c r="J207" s="12"/>
      <c r="K207" s="12"/>
      <c r="L207" s="12"/>
      <c r="M207" s="11"/>
      <c r="Q207" s="1" t="s">
        <v>319</v>
      </c>
    </row>
    <row r="208" spans="1:17" ht="30" customHeight="1" x14ac:dyDescent="0.3">
      <c r="A208" s="11"/>
      <c r="B208" s="11"/>
      <c r="C208" s="11"/>
      <c r="D208" s="11"/>
      <c r="E208" s="12"/>
      <c r="F208" s="12"/>
      <c r="G208" s="12"/>
      <c r="H208" s="12"/>
      <c r="I208" s="12"/>
      <c r="J208" s="12"/>
      <c r="K208" s="12"/>
      <c r="L208" s="12"/>
      <c r="M208" s="11"/>
      <c r="Q208" s="1" t="s">
        <v>319</v>
      </c>
    </row>
    <row r="209" spans="1:48" ht="30" customHeight="1" x14ac:dyDescent="0.3">
      <c r="A209" s="11"/>
      <c r="B209" s="11"/>
      <c r="C209" s="11"/>
      <c r="D209" s="11"/>
      <c r="E209" s="12"/>
      <c r="F209" s="12"/>
      <c r="G209" s="12"/>
      <c r="H209" s="12"/>
      <c r="I209" s="12"/>
      <c r="J209" s="12"/>
      <c r="K209" s="12"/>
      <c r="L209" s="12"/>
      <c r="M209" s="11"/>
      <c r="Q209" s="1" t="s">
        <v>319</v>
      </c>
    </row>
    <row r="210" spans="1:48" ht="30" customHeight="1" x14ac:dyDescent="0.3">
      <c r="A210" s="11"/>
      <c r="B210" s="11"/>
      <c r="C210" s="11"/>
      <c r="D210" s="11"/>
      <c r="E210" s="12"/>
      <c r="F210" s="12"/>
      <c r="G210" s="12"/>
      <c r="H210" s="12"/>
      <c r="I210" s="12"/>
      <c r="J210" s="12"/>
      <c r="K210" s="12"/>
      <c r="L210" s="12"/>
      <c r="M210" s="11"/>
      <c r="Q210" s="1" t="s">
        <v>319</v>
      </c>
    </row>
    <row r="211" spans="1:48" ht="30" customHeight="1" x14ac:dyDescent="0.3">
      <c r="A211" s="13" t="s">
        <v>101</v>
      </c>
      <c r="B211" s="11"/>
      <c r="C211" s="11"/>
      <c r="D211" s="11"/>
      <c r="E211" s="12"/>
      <c r="F211" s="12">
        <f>SUMIF(Q187:Q210,"010108",F187:F210)</f>
        <v>0</v>
      </c>
      <c r="G211" s="12"/>
      <c r="H211" s="12">
        <f>SUMIF(Q187:Q210,"010108",H187:H210)</f>
        <v>0</v>
      </c>
      <c r="I211" s="12"/>
      <c r="J211" s="12">
        <f>SUMIF(Q187:Q210,"010108",J187:J210)</f>
        <v>0</v>
      </c>
      <c r="K211" s="12"/>
      <c r="L211" s="12">
        <f>SUMIF(Q187:Q210,"010108",L187:L210)</f>
        <v>0</v>
      </c>
      <c r="M211" s="11"/>
      <c r="N211" t="s">
        <v>102</v>
      </c>
    </row>
    <row r="212" spans="1:48" ht="30" customHeight="1" x14ac:dyDescent="0.3">
      <c r="A212" s="13" t="s">
        <v>333</v>
      </c>
      <c r="B212" s="13" t="s">
        <v>52</v>
      </c>
      <c r="C212" s="11"/>
      <c r="D212" s="11"/>
      <c r="E212" s="12"/>
      <c r="F212" s="12"/>
      <c r="G212" s="12"/>
      <c r="H212" s="12"/>
      <c r="I212" s="12"/>
      <c r="J212" s="12"/>
      <c r="K212" s="12"/>
      <c r="L212" s="12"/>
      <c r="M212" s="11"/>
      <c r="Q212" s="1" t="s">
        <v>334</v>
      </c>
    </row>
    <row r="213" spans="1:48" ht="30" customHeight="1" x14ac:dyDescent="0.3">
      <c r="A213" s="13" t="s">
        <v>335</v>
      </c>
      <c r="B213" s="13" t="s">
        <v>336</v>
      </c>
      <c r="C213" s="13" t="s">
        <v>60</v>
      </c>
      <c r="D213" s="11">
        <v>28</v>
      </c>
      <c r="E213" s="12"/>
      <c r="F213" s="12">
        <f>TRUNC(E213*D213, 0)</f>
        <v>0</v>
      </c>
      <c r="G213" s="12"/>
      <c r="H213" s="12">
        <f>TRUNC(G213*D213, 0)</f>
        <v>0</v>
      </c>
      <c r="I213" s="12"/>
      <c r="J213" s="12">
        <f>TRUNC(I213*D213, 0)</f>
        <v>0</v>
      </c>
      <c r="K213" s="12">
        <f>TRUNC(E213+G213+I213, 0)</f>
        <v>0</v>
      </c>
      <c r="L213" s="12">
        <f>TRUNC(F213+H213+J213, 0)</f>
        <v>0</v>
      </c>
      <c r="M213" s="13"/>
      <c r="N213" s="1" t="s">
        <v>337</v>
      </c>
      <c r="O213" s="1" t="s">
        <v>52</v>
      </c>
      <c r="P213" s="1" t="s">
        <v>52</v>
      </c>
      <c r="Q213" s="1" t="s">
        <v>334</v>
      </c>
      <c r="R213" s="1" t="s">
        <v>62</v>
      </c>
      <c r="S213" s="1" t="s">
        <v>63</v>
      </c>
      <c r="T213" s="1" t="s">
        <v>63</v>
      </c>
      <c r="AR213" s="1" t="s">
        <v>52</v>
      </c>
      <c r="AS213" s="1" t="s">
        <v>52</v>
      </c>
      <c r="AU213" s="1" t="s">
        <v>338</v>
      </c>
      <c r="AV213">
        <v>64</v>
      </c>
    </row>
    <row r="214" spans="1:48" ht="30" customHeight="1" x14ac:dyDescent="0.3">
      <c r="A214" s="13" t="s">
        <v>339</v>
      </c>
      <c r="B214" s="13" t="s">
        <v>340</v>
      </c>
      <c r="C214" s="13" t="s">
        <v>67</v>
      </c>
      <c r="D214" s="11">
        <v>28</v>
      </c>
      <c r="E214" s="12"/>
      <c r="F214" s="12">
        <f>TRUNC(E214*D214, 0)</f>
        <v>0</v>
      </c>
      <c r="G214" s="12"/>
      <c r="H214" s="12">
        <f>TRUNC(G214*D214, 0)</f>
        <v>0</v>
      </c>
      <c r="I214" s="12"/>
      <c r="J214" s="12">
        <f>TRUNC(I214*D214, 0)</f>
        <v>0</v>
      </c>
      <c r="K214" s="12">
        <f>TRUNC(E214+G214+I214, 0)</f>
        <v>0</v>
      </c>
      <c r="L214" s="12">
        <f>TRUNC(F214+H214+J214, 0)</f>
        <v>0</v>
      </c>
      <c r="M214" s="13"/>
      <c r="N214" s="1" t="s">
        <v>341</v>
      </c>
      <c r="O214" s="1" t="s">
        <v>52</v>
      </c>
      <c r="P214" s="1" t="s">
        <v>52</v>
      </c>
      <c r="Q214" s="1" t="s">
        <v>334</v>
      </c>
      <c r="R214" s="1" t="s">
        <v>62</v>
      </c>
      <c r="S214" s="1" t="s">
        <v>63</v>
      </c>
      <c r="T214" s="1" t="s">
        <v>63</v>
      </c>
      <c r="AR214" s="1" t="s">
        <v>52</v>
      </c>
      <c r="AS214" s="1" t="s">
        <v>52</v>
      </c>
      <c r="AU214" s="1" t="s">
        <v>342</v>
      </c>
      <c r="AV214">
        <v>65</v>
      </c>
    </row>
    <row r="215" spans="1:48" ht="30" customHeight="1" x14ac:dyDescent="0.3">
      <c r="A215" s="11"/>
      <c r="B215" s="11"/>
      <c r="C215" s="11"/>
      <c r="D215" s="11"/>
      <c r="E215" s="12"/>
      <c r="F215" s="12"/>
      <c r="G215" s="12"/>
      <c r="H215" s="12"/>
      <c r="I215" s="12"/>
      <c r="J215" s="12"/>
      <c r="K215" s="12"/>
      <c r="L215" s="12"/>
      <c r="M215" s="11"/>
      <c r="Q215" s="1" t="s">
        <v>334</v>
      </c>
    </row>
    <row r="216" spans="1:48" ht="30" customHeight="1" x14ac:dyDescent="0.3">
      <c r="A216" s="11"/>
      <c r="B216" s="11"/>
      <c r="C216" s="11"/>
      <c r="D216" s="11"/>
      <c r="E216" s="12"/>
      <c r="F216" s="12"/>
      <c r="G216" s="12"/>
      <c r="H216" s="12"/>
      <c r="I216" s="12"/>
      <c r="J216" s="12"/>
      <c r="K216" s="12"/>
      <c r="L216" s="12"/>
      <c r="M216" s="11"/>
      <c r="Q216" s="1" t="s">
        <v>334</v>
      </c>
    </row>
    <row r="217" spans="1:48" ht="30" customHeight="1" x14ac:dyDescent="0.3">
      <c r="A217" s="11"/>
      <c r="B217" s="11"/>
      <c r="C217" s="11"/>
      <c r="D217" s="11"/>
      <c r="E217" s="12"/>
      <c r="F217" s="12"/>
      <c r="G217" s="12"/>
      <c r="H217" s="12"/>
      <c r="I217" s="12"/>
      <c r="J217" s="12"/>
      <c r="K217" s="12"/>
      <c r="L217" s="12"/>
      <c r="M217" s="11"/>
      <c r="Q217" s="1" t="s">
        <v>334</v>
      </c>
    </row>
    <row r="218" spans="1:48" ht="30" customHeight="1" x14ac:dyDescent="0.3">
      <c r="A218" s="11"/>
      <c r="B218" s="11"/>
      <c r="C218" s="11"/>
      <c r="D218" s="11"/>
      <c r="E218" s="12"/>
      <c r="F218" s="12"/>
      <c r="G218" s="12"/>
      <c r="H218" s="12"/>
      <c r="I218" s="12"/>
      <c r="J218" s="12"/>
      <c r="K218" s="12"/>
      <c r="L218" s="12"/>
      <c r="M218" s="11"/>
      <c r="Q218" s="1" t="s">
        <v>334</v>
      </c>
    </row>
    <row r="219" spans="1:48" ht="30" customHeight="1" x14ac:dyDescent="0.3">
      <c r="A219" s="11"/>
      <c r="B219" s="11"/>
      <c r="C219" s="11"/>
      <c r="D219" s="11"/>
      <c r="E219" s="12"/>
      <c r="F219" s="12"/>
      <c r="G219" s="12"/>
      <c r="H219" s="12"/>
      <c r="I219" s="12"/>
      <c r="J219" s="12"/>
      <c r="K219" s="12"/>
      <c r="L219" s="12"/>
      <c r="M219" s="11"/>
      <c r="Q219" s="1" t="s">
        <v>334</v>
      </c>
    </row>
    <row r="220" spans="1:48" ht="30" customHeight="1" x14ac:dyDescent="0.3">
      <c r="A220" s="11"/>
      <c r="B220" s="11"/>
      <c r="C220" s="11"/>
      <c r="D220" s="11"/>
      <c r="E220" s="12"/>
      <c r="F220" s="12"/>
      <c r="G220" s="12"/>
      <c r="H220" s="12"/>
      <c r="I220" s="12"/>
      <c r="J220" s="12"/>
      <c r="K220" s="12"/>
      <c r="L220" s="12"/>
      <c r="M220" s="11"/>
      <c r="Q220" s="1" t="s">
        <v>334</v>
      </c>
    </row>
    <row r="221" spans="1:48" ht="30" customHeight="1" x14ac:dyDescent="0.3">
      <c r="A221" s="11"/>
      <c r="B221" s="11"/>
      <c r="C221" s="11"/>
      <c r="D221" s="11"/>
      <c r="E221" s="12"/>
      <c r="F221" s="12"/>
      <c r="G221" s="12"/>
      <c r="H221" s="12"/>
      <c r="I221" s="12"/>
      <c r="J221" s="12"/>
      <c r="K221" s="12"/>
      <c r="L221" s="12"/>
      <c r="M221" s="11"/>
      <c r="Q221" s="1" t="s">
        <v>334</v>
      </c>
    </row>
    <row r="222" spans="1:48" ht="30" customHeight="1" x14ac:dyDescent="0.3">
      <c r="A222" s="11"/>
      <c r="B222" s="11"/>
      <c r="C222" s="11"/>
      <c r="D222" s="11"/>
      <c r="E222" s="12"/>
      <c r="F222" s="12"/>
      <c r="G222" s="12"/>
      <c r="H222" s="12"/>
      <c r="I222" s="12"/>
      <c r="J222" s="12"/>
      <c r="K222" s="12"/>
      <c r="L222" s="12"/>
      <c r="M222" s="11"/>
      <c r="Q222" s="1" t="s">
        <v>334</v>
      </c>
    </row>
    <row r="223" spans="1:48" ht="30" customHeight="1" x14ac:dyDescent="0.3">
      <c r="A223" s="11"/>
      <c r="B223" s="11"/>
      <c r="C223" s="11"/>
      <c r="D223" s="11"/>
      <c r="E223" s="12"/>
      <c r="F223" s="12"/>
      <c r="G223" s="12"/>
      <c r="H223" s="12"/>
      <c r="I223" s="12"/>
      <c r="J223" s="12"/>
      <c r="K223" s="12"/>
      <c r="L223" s="12"/>
      <c r="M223" s="11"/>
      <c r="Q223" s="1" t="s">
        <v>334</v>
      </c>
    </row>
    <row r="224" spans="1:48" ht="30" customHeight="1" x14ac:dyDescent="0.3">
      <c r="A224" s="11"/>
      <c r="B224" s="11"/>
      <c r="C224" s="11"/>
      <c r="D224" s="11"/>
      <c r="E224" s="12"/>
      <c r="F224" s="12"/>
      <c r="G224" s="12"/>
      <c r="H224" s="12"/>
      <c r="I224" s="12"/>
      <c r="J224" s="12"/>
      <c r="K224" s="12"/>
      <c r="L224" s="12"/>
      <c r="M224" s="11"/>
      <c r="Q224" s="1" t="s">
        <v>334</v>
      </c>
    </row>
    <row r="225" spans="1:48" ht="30" customHeight="1" x14ac:dyDescent="0.3">
      <c r="A225" s="11"/>
      <c r="B225" s="11"/>
      <c r="C225" s="11"/>
      <c r="D225" s="11"/>
      <c r="E225" s="12"/>
      <c r="F225" s="12"/>
      <c r="G225" s="12"/>
      <c r="H225" s="12"/>
      <c r="I225" s="12"/>
      <c r="J225" s="12"/>
      <c r="K225" s="12"/>
      <c r="L225" s="12"/>
      <c r="M225" s="11"/>
      <c r="Q225" s="1" t="s">
        <v>334</v>
      </c>
    </row>
    <row r="226" spans="1:48" ht="30" customHeight="1" x14ac:dyDescent="0.3">
      <c r="A226" s="11"/>
      <c r="B226" s="11"/>
      <c r="C226" s="11"/>
      <c r="D226" s="11"/>
      <c r="E226" s="12"/>
      <c r="F226" s="12"/>
      <c r="G226" s="12"/>
      <c r="H226" s="12"/>
      <c r="I226" s="12"/>
      <c r="J226" s="12"/>
      <c r="K226" s="12"/>
      <c r="L226" s="12"/>
      <c r="M226" s="11"/>
      <c r="Q226" s="1" t="s">
        <v>334</v>
      </c>
    </row>
    <row r="227" spans="1:48" ht="30" customHeight="1" x14ac:dyDescent="0.3">
      <c r="A227" s="11"/>
      <c r="B227" s="11"/>
      <c r="C227" s="11"/>
      <c r="D227" s="11"/>
      <c r="E227" s="12"/>
      <c r="F227" s="12"/>
      <c r="G227" s="12"/>
      <c r="H227" s="12"/>
      <c r="I227" s="12"/>
      <c r="J227" s="12"/>
      <c r="K227" s="12"/>
      <c r="L227" s="12"/>
      <c r="M227" s="11"/>
      <c r="Q227" s="1" t="s">
        <v>334</v>
      </c>
    </row>
    <row r="228" spans="1:48" ht="30" customHeight="1" x14ac:dyDescent="0.3">
      <c r="A228" s="11"/>
      <c r="B228" s="11"/>
      <c r="C228" s="11"/>
      <c r="D228" s="11"/>
      <c r="E228" s="12"/>
      <c r="F228" s="12"/>
      <c r="G228" s="12"/>
      <c r="H228" s="12"/>
      <c r="I228" s="12"/>
      <c r="J228" s="12"/>
      <c r="K228" s="12"/>
      <c r="L228" s="12"/>
      <c r="M228" s="11"/>
      <c r="Q228" s="1" t="s">
        <v>334</v>
      </c>
    </row>
    <row r="229" spans="1:48" ht="30" customHeight="1" x14ac:dyDescent="0.3">
      <c r="A229" s="11"/>
      <c r="B229" s="11"/>
      <c r="C229" s="11"/>
      <c r="D229" s="11"/>
      <c r="E229" s="12"/>
      <c r="F229" s="12"/>
      <c r="G229" s="12"/>
      <c r="H229" s="12"/>
      <c r="I229" s="12"/>
      <c r="J229" s="12"/>
      <c r="K229" s="12"/>
      <c r="L229" s="12"/>
      <c r="M229" s="11"/>
      <c r="Q229" s="1" t="s">
        <v>334</v>
      </c>
    </row>
    <row r="230" spans="1:48" ht="30" customHeight="1" x14ac:dyDescent="0.3">
      <c r="A230" s="11"/>
      <c r="B230" s="11"/>
      <c r="C230" s="11"/>
      <c r="D230" s="11"/>
      <c r="E230" s="12"/>
      <c r="F230" s="12"/>
      <c r="G230" s="12"/>
      <c r="H230" s="12"/>
      <c r="I230" s="12"/>
      <c r="J230" s="12"/>
      <c r="K230" s="12"/>
      <c r="L230" s="12"/>
      <c r="M230" s="11"/>
      <c r="Q230" s="1" t="s">
        <v>334</v>
      </c>
    </row>
    <row r="231" spans="1:48" ht="30" customHeight="1" x14ac:dyDescent="0.3">
      <c r="A231" s="11"/>
      <c r="B231" s="11"/>
      <c r="C231" s="11"/>
      <c r="D231" s="11"/>
      <c r="E231" s="12"/>
      <c r="F231" s="12"/>
      <c r="G231" s="12"/>
      <c r="H231" s="12"/>
      <c r="I231" s="12"/>
      <c r="J231" s="12"/>
      <c r="K231" s="12"/>
      <c r="L231" s="12"/>
      <c r="M231" s="11"/>
      <c r="Q231" s="1" t="s">
        <v>334</v>
      </c>
    </row>
    <row r="232" spans="1:48" ht="30" customHeight="1" x14ac:dyDescent="0.3">
      <c r="A232" s="11"/>
      <c r="B232" s="11"/>
      <c r="C232" s="11"/>
      <c r="D232" s="11"/>
      <c r="E232" s="12"/>
      <c r="F232" s="12"/>
      <c r="G232" s="12"/>
      <c r="H232" s="12"/>
      <c r="I232" s="12"/>
      <c r="J232" s="12"/>
      <c r="K232" s="12"/>
      <c r="L232" s="12"/>
      <c r="M232" s="11"/>
      <c r="Q232" s="1" t="s">
        <v>334</v>
      </c>
    </row>
    <row r="233" spans="1:48" ht="30" customHeight="1" x14ac:dyDescent="0.3">
      <c r="A233" s="11"/>
      <c r="B233" s="11"/>
      <c r="C233" s="11"/>
      <c r="D233" s="11"/>
      <c r="E233" s="12"/>
      <c r="F233" s="12"/>
      <c r="G233" s="12"/>
      <c r="H233" s="12"/>
      <c r="I233" s="12"/>
      <c r="J233" s="12"/>
      <c r="K233" s="12"/>
      <c r="L233" s="12"/>
      <c r="M233" s="11"/>
      <c r="Q233" s="1" t="s">
        <v>334</v>
      </c>
    </row>
    <row r="234" spans="1:48" ht="30" customHeight="1" x14ac:dyDescent="0.3">
      <c r="A234" s="11"/>
      <c r="B234" s="11"/>
      <c r="C234" s="11"/>
      <c r="D234" s="11"/>
      <c r="E234" s="12"/>
      <c r="F234" s="12"/>
      <c r="G234" s="12"/>
      <c r="H234" s="12"/>
      <c r="I234" s="12"/>
      <c r="J234" s="12"/>
      <c r="K234" s="12"/>
      <c r="L234" s="12"/>
      <c r="M234" s="11"/>
      <c r="Q234" s="1" t="s">
        <v>334</v>
      </c>
    </row>
    <row r="235" spans="1:48" ht="30" customHeight="1" x14ac:dyDescent="0.3">
      <c r="A235" s="11"/>
      <c r="B235" s="11"/>
      <c r="C235" s="11"/>
      <c r="D235" s="11"/>
      <c r="E235" s="12"/>
      <c r="F235" s="12"/>
      <c r="G235" s="12"/>
      <c r="H235" s="12"/>
      <c r="I235" s="12"/>
      <c r="J235" s="12"/>
      <c r="K235" s="12"/>
      <c r="L235" s="12"/>
      <c r="M235" s="11"/>
      <c r="Q235" s="1" t="s">
        <v>334</v>
      </c>
    </row>
    <row r="236" spans="1:48" ht="30" customHeight="1" x14ac:dyDescent="0.3">
      <c r="A236" s="11"/>
      <c r="B236" s="11"/>
      <c r="C236" s="11"/>
      <c r="D236" s="11"/>
      <c r="E236" s="12"/>
      <c r="F236" s="12"/>
      <c r="G236" s="12"/>
      <c r="H236" s="12"/>
      <c r="I236" s="12"/>
      <c r="J236" s="12"/>
      <c r="K236" s="12"/>
      <c r="L236" s="12"/>
      <c r="M236" s="11"/>
      <c r="Q236" s="1" t="s">
        <v>334</v>
      </c>
    </row>
    <row r="237" spans="1:48" ht="30" customHeight="1" x14ac:dyDescent="0.3">
      <c r="A237" s="13" t="s">
        <v>101</v>
      </c>
      <c r="B237" s="11"/>
      <c r="C237" s="11"/>
      <c r="D237" s="11"/>
      <c r="E237" s="12"/>
      <c r="F237" s="12">
        <f>SUMIF(Q213:Q236,"010109",F213:F236)</f>
        <v>0</v>
      </c>
      <c r="G237" s="12"/>
      <c r="H237" s="12">
        <f>SUMIF(Q213:Q236,"010109",H213:H236)</f>
        <v>0</v>
      </c>
      <c r="I237" s="12"/>
      <c r="J237" s="12">
        <f>SUMIF(Q213:Q236,"010109",J213:J236)</f>
        <v>0</v>
      </c>
      <c r="K237" s="12"/>
      <c r="L237" s="12">
        <f>SUMIF(Q213:Q236,"010109",L213:L236)</f>
        <v>0</v>
      </c>
      <c r="M237" s="11"/>
      <c r="N237" t="s">
        <v>102</v>
      </c>
    </row>
    <row r="238" spans="1:48" ht="30" customHeight="1" x14ac:dyDescent="0.3">
      <c r="A238" s="13" t="s">
        <v>343</v>
      </c>
      <c r="B238" s="13" t="s">
        <v>52</v>
      </c>
      <c r="C238" s="11"/>
      <c r="D238" s="11"/>
      <c r="E238" s="12"/>
      <c r="F238" s="12"/>
      <c r="G238" s="12"/>
      <c r="H238" s="12"/>
      <c r="I238" s="12"/>
      <c r="J238" s="12"/>
      <c r="K238" s="12"/>
      <c r="L238" s="12"/>
      <c r="M238" s="11"/>
      <c r="Q238" s="1" t="s">
        <v>344</v>
      </c>
    </row>
    <row r="239" spans="1:48" ht="30" customHeight="1" x14ac:dyDescent="0.3">
      <c r="A239" s="13" t="s">
        <v>345</v>
      </c>
      <c r="B239" s="13" t="s">
        <v>346</v>
      </c>
      <c r="C239" s="13" t="s">
        <v>347</v>
      </c>
      <c r="D239" s="11">
        <v>2</v>
      </c>
      <c r="E239" s="12"/>
      <c r="F239" s="12">
        <f>TRUNC(E239*D239, 0)</f>
        <v>0</v>
      </c>
      <c r="G239" s="12"/>
      <c r="H239" s="12">
        <f>TRUNC(G239*D239, 0)</f>
        <v>0</v>
      </c>
      <c r="I239" s="12"/>
      <c r="J239" s="12">
        <f>TRUNC(I239*D239, 0)</f>
        <v>0</v>
      </c>
      <c r="K239" s="12">
        <f>TRUNC(E239+G239+I239, 0)</f>
        <v>0</v>
      </c>
      <c r="L239" s="12">
        <f>TRUNC(F239+H239+J239, 0)</f>
        <v>0</v>
      </c>
      <c r="M239" s="13" t="s">
        <v>52</v>
      </c>
      <c r="N239" s="1" t="s">
        <v>348</v>
      </c>
      <c r="O239" s="1" t="s">
        <v>52</v>
      </c>
      <c r="P239" s="1" t="s">
        <v>52</v>
      </c>
      <c r="Q239" s="1" t="s">
        <v>344</v>
      </c>
      <c r="R239" s="1" t="s">
        <v>63</v>
      </c>
      <c r="S239" s="1" t="s">
        <v>63</v>
      </c>
      <c r="T239" s="1" t="s">
        <v>62</v>
      </c>
      <c r="AR239" s="1" t="s">
        <v>52</v>
      </c>
      <c r="AS239" s="1" t="s">
        <v>52</v>
      </c>
      <c r="AU239" s="1" t="s">
        <v>349</v>
      </c>
      <c r="AV239">
        <v>127</v>
      </c>
    </row>
    <row r="240" spans="1:48" ht="30" customHeight="1" x14ac:dyDescent="0.3">
      <c r="A240" s="13" t="s">
        <v>350</v>
      </c>
      <c r="B240" s="13" t="s">
        <v>351</v>
      </c>
      <c r="C240" s="13" t="s">
        <v>352</v>
      </c>
      <c r="D240" s="11">
        <v>0.3</v>
      </c>
      <c r="E240" s="12"/>
      <c r="F240" s="12">
        <f>TRUNC(E240*D240, 0)</f>
        <v>0</v>
      </c>
      <c r="G240" s="12"/>
      <c r="H240" s="12">
        <f>TRUNC(G240*D240, 0)</f>
        <v>0</v>
      </c>
      <c r="I240" s="12"/>
      <c r="J240" s="12">
        <f>TRUNC(I240*D240, 0)</f>
        <v>0</v>
      </c>
      <c r="K240" s="12">
        <f>TRUNC(E240+G240+I240, 0)</f>
        <v>0</v>
      </c>
      <c r="L240" s="12">
        <f>TRUNC(F240+H240+J240, 0)</f>
        <v>0</v>
      </c>
      <c r="M240" s="13" t="s">
        <v>52</v>
      </c>
      <c r="N240" s="1" t="s">
        <v>353</v>
      </c>
      <c r="O240" s="1" t="s">
        <v>52</v>
      </c>
      <c r="P240" s="1" t="s">
        <v>52</v>
      </c>
      <c r="Q240" s="1" t="s">
        <v>344</v>
      </c>
      <c r="R240" s="1" t="s">
        <v>63</v>
      </c>
      <c r="S240" s="1" t="s">
        <v>63</v>
      </c>
      <c r="T240" s="1" t="s">
        <v>62</v>
      </c>
      <c r="AR240" s="1" t="s">
        <v>52</v>
      </c>
      <c r="AS240" s="1" t="s">
        <v>52</v>
      </c>
      <c r="AU240" s="1" t="s">
        <v>354</v>
      </c>
      <c r="AV240">
        <v>128</v>
      </c>
    </row>
    <row r="241" spans="1:17" ht="30" customHeight="1" x14ac:dyDescent="0.3">
      <c r="A241" s="11"/>
      <c r="B241" s="11"/>
      <c r="C241" s="11"/>
      <c r="D241" s="11"/>
      <c r="E241" s="12"/>
      <c r="F241" s="12"/>
      <c r="G241" s="12"/>
      <c r="H241" s="12"/>
      <c r="I241" s="12"/>
      <c r="J241" s="12"/>
      <c r="K241" s="12"/>
      <c r="L241" s="12"/>
      <c r="M241" s="11"/>
      <c r="Q241" s="1" t="s">
        <v>344</v>
      </c>
    </row>
    <row r="242" spans="1:17" ht="30" customHeight="1" x14ac:dyDescent="0.3">
      <c r="A242" s="11"/>
      <c r="B242" s="11"/>
      <c r="C242" s="11"/>
      <c r="D242" s="11"/>
      <c r="E242" s="12"/>
      <c r="F242" s="12"/>
      <c r="G242" s="12"/>
      <c r="H242" s="12"/>
      <c r="I242" s="12"/>
      <c r="J242" s="12"/>
      <c r="K242" s="12"/>
      <c r="L242" s="12"/>
      <c r="M242" s="11"/>
      <c r="Q242" s="1" t="s">
        <v>344</v>
      </c>
    </row>
    <row r="243" spans="1:17" ht="30" customHeight="1" x14ac:dyDescent="0.3">
      <c r="A243" s="11"/>
      <c r="B243" s="11"/>
      <c r="C243" s="11"/>
      <c r="D243" s="11"/>
      <c r="E243" s="12"/>
      <c r="F243" s="12"/>
      <c r="G243" s="12"/>
      <c r="H243" s="12"/>
      <c r="I243" s="12"/>
      <c r="J243" s="12"/>
      <c r="K243" s="12"/>
      <c r="L243" s="12"/>
      <c r="M243" s="11"/>
      <c r="Q243" s="1" t="s">
        <v>344</v>
      </c>
    </row>
    <row r="244" spans="1:17" ht="30" customHeight="1" x14ac:dyDescent="0.3">
      <c r="A244" s="11"/>
      <c r="B244" s="11"/>
      <c r="C244" s="11"/>
      <c r="D244" s="11"/>
      <c r="E244" s="12"/>
      <c r="F244" s="12"/>
      <c r="G244" s="12"/>
      <c r="H244" s="12"/>
      <c r="I244" s="12"/>
      <c r="J244" s="12"/>
      <c r="K244" s="12"/>
      <c r="L244" s="12"/>
      <c r="M244" s="11"/>
      <c r="Q244" s="1" t="s">
        <v>344</v>
      </c>
    </row>
    <row r="245" spans="1:17" ht="30" customHeight="1" x14ac:dyDescent="0.3">
      <c r="A245" s="11"/>
      <c r="B245" s="11"/>
      <c r="C245" s="11"/>
      <c r="D245" s="11"/>
      <c r="E245" s="12"/>
      <c r="F245" s="12"/>
      <c r="G245" s="12"/>
      <c r="H245" s="12"/>
      <c r="I245" s="12"/>
      <c r="J245" s="12"/>
      <c r="K245" s="12"/>
      <c r="L245" s="12"/>
      <c r="M245" s="11"/>
      <c r="Q245" s="1" t="s">
        <v>344</v>
      </c>
    </row>
    <row r="246" spans="1:17" ht="30" customHeight="1" x14ac:dyDescent="0.3">
      <c r="A246" s="11"/>
      <c r="B246" s="11"/>
      <c r="C246" s="11"/>
      <c r="D246" s="11"/>
      <c r="E246" s="12"/>
      <c r="F246" s="12"/>
      <c r="G246" s="12"/>
      <c r="H246" s="12"/>
      <c r="I246" s="12"/>
      <c r="J246" s="12"/>
      <c r="K246" s="12"/>
      <c r="L246" s="12"/>
      <c r="M246" s="11"/>
      <c r="Q246" s="1" t="s">
        <v>344</v>
      </c>
    </row>
    <row r="247" spans="1:17" ht="30" customHeight="1" x14ac:dyDescent="0.3">
      <c r="A247" s="11"/>
      <c r="B247" s="11"/>
      <c r="C247" s="11"/>
      <c r="D247" s="11"/>
      <c r="E247" s="12"/>
      <c r="F247" s="12"/>
      <c r="G247" s="12"/>
      <c r="H247" s="12"/>
      <c r="I247" s="12"/>
      <c r="J247" s="12"/>
      <c r="K247" s="12"/>
      <c r="L247" s="12"/>
      <c r="M247" s="11"/>
      <c r="Q247" s="1" t="s">
        <v>344</v>
      </c>
    </row>
    <row r="248" spans="1:17" ht="30" customHeight="1" x14ac:dyDescent="0.3">
      <c r="A248" s="11"/>
      <c r="B248" s="11"/>
      <c r="C248" s="11"/>
      <c r="D248" s="11"/>
      <c r="E248" s="12"/>
      <c r="F248" s="12"/>
      <c r="G248" s="12"/>
      <c r="H248" s="12"/>
      <c r="I248" s="12"/>
      <c r="J248" s="12"/>
      <c r="K248" s="12"/>
      <c r="L248" s="12"/>
      <c r="M248" s="11"/>
      <c r="Q248" s="1" t="s">
        <v>344</v>
      </c>
    </row>
    <row r="249" spans="1:17" ht="30" customHeight="1" x14ac:dyDescent="0.3">
      <c r="A249" s="11"/>
      <c r="B249" s="11"/>
      <c r="C249" s="11"/>
      <c r="D249" s="11"/>
      <c r="E249" s="12"/>
      <c r="F249" s="12"/>
      <c r="G249" s="12"/>
      <c r="H249" s="12"/>
      <c r="I249" s="12"/>
      <c r="J249" s="12"/>
      <c r="K249" s="12"/>
      <c r="L249" s="12"/>
      <c r="M249" s="11"/>
      <c r="Q249" s="1" t="s">
        <v>344</v>
      </c>
    </row>
    <row r="250" spans="1:17" ht="30" customHeight="1" x14ac:dyDescent="0.3">
      <c r="A250" s="11"/>
      <c r="B250" s="11"/>
      <c r="C250" s="11"/>
      <c r="D250" s="11"/>
      <c r="E250" s="12"/>
      <c r="F250" s="12"/>
      <c r="G250" s="12"/>
      <c r="H250" s="12"/>
      <c r="I250" s="12"/>
      <c r="J250" s="12"/>
      <c r="K250" s="12"/>
      <c r="L250" s="12"/>
      <c r="M250" s="11"/>
      <c r="Q250" s="1" t="s">
        <v>344</v>
      </c>
    </row>
    <row r="251" spans="1:17" ht="30" customHeight="1" x14ac:dyDescent="0.3">
      <c r="A251" s="11"/>
      <c r="B251" s="11"/>
      <c r="C251" s="11"/>
      <c r="D251" s="11"/>
      <c r="E251" s="12"/>
      <c r="F251" s="12"/>
      <c r="G251" s="12"/>
      <c r="H251" s="12"/>
      <c r="I251" s="12"/>
      <c r="J251" s="12"/>
      <c r="K251" s="12"/>
      <c r="L251" s="12"/>
      <c r="M251" s="11"/>
      <c r="Q251" s="1" t="s">
        <v>344</v>
      </c>
    </row>
    <row r="252" spans="1:17" ht="30" customHeight="1" x14ac:dyDescent="0.3">
      <c r="A252" s="11"/>
      <c r="B252" s="11"/>
      <c r="C252" s="11"/>
      <c r="D252" s="11"/>
      <c r="E252" s="12"/>
      <c r="F252" s="12"/>
      <c r="G252" s="12"/>
      <c r="H252" s="12"/>
      <c r="I252" s="12"/>
      <c r="J252" s="12"/>
      <c r="K252" s="12"/>
      <c r="L252" s="12"/>
      <c r="M252" s="11"/>
      <c r="Q252" s="1" t="s">
        <v>344</v>
      </c>
    </row>
    <row r="253" spans="1:17" ht="30" customHeight="1" x14ac:dyDescent="0.3">
      <c r="A253" s="11"/>
      <c r="B253" s="11"/>
      <c r="C253" s="11"/>
      <c r="D253" s="11"/>
      <c r="E253" s="12"/>
      <c r="F253" s="12"/>
      <c r="G253" s="12"/>
      <c r="H253" s="12"/>
      <c r="I253" s="12"/>
      <c r="J253" s="12"/>
      <c r="K253" s="12"/>
      <c r="L253" s="12"/>
      <c r="M253" s="11"/>
      <c r="Q253" s="1" t="s">
        <v>344</v>
      </c>
    </row>
    <row r="254" spans="1:17" ht="30" customHeight="1" x14ac:dyDescent="0.3">
      <c r="A254" s="11"/>
      <c r="B254" s="11"/>
      <c r="C254" s="11"/>
      <c r="D254" s="11"/>
      <c r="E254" s="12"/>
      <c r="F254" s="12"/>
      <c r="G254" s="12"/>
      <c r="H254" s="12"/>
      <c r="I254" s="12"/>
      <c r="J254" s="12"/>
      <c r="K254" s="12"/>
      <c r="L254" s="12"/>
      <c r="M254" s="11"/>
      <c r="Q254" s="1" t="s">
        <v>344</v>
      </c>
    </row>
    <row r="255" spans="1:17" ht="30" customHeight="1" x14ac:dyDescent="0.3">
      <c r="A255" s="11"/>
      <c r="B255" s="11"/>
      <c r="C255" s="11"/>
      <c r="D255" s="11"/>
      <c r="E255" s="12"/>
      <c r="F255" s="12"/>
      <c r="G255" s="12"/>
      <c r="H255" s="12"/>
      <c r="I255" s="12"/>
      <c r="J255" s="12"/>
      <c r="K255" s="12"/>
      <c r="L255" s="12"/>
      <c r="M255" s="11"/>
      <c r="Q255" s="1" t="s">
        <v>344</v>
      </c>
    </row>
    <row r="256" spans="1:17" ht="30" customHeight="1" x14ac:dyDescent="0.3">
      <c r="A256" s="11"/>
      <c r="B256" s="11"/>
      <c r="C256" s="11"/>
      <c r="D256" s="11"/>
      <c r="E256" s="12"/>
      <c r="F256" s="12"/>
      <c r="G256" s="12"/>
      <c r="H256" s="12"/>
      <c r="I256" s="12"/>
      <c r="J256" s="12"/>
      <c r="K256" s="12"/>
      <c r="L256" s="12"/>
      <c r="M256" s="11"/>
      <c r="Q256" s="1" t="s">
        <v>344</v>
      </c>
    </row>
    <row r="257" spans="1:48" ht="30" customHeight="1" x14ac:dyDescent="0.3">
      <c r="A257" s="11"/>
      <c r="B257" s="11"/>
      <c r="C257" s="11"/>
      <c r="D257" s="11"/>
      <c r="E257" s="12"/>
      <c r="F257" s="12"/>
      <c r="G257" s="12"/>
      <c r="H257" s="12"/>
      <c r="I257" s="12"/>
      <c r="J257" s="12"/>
      <c r="K257" s="12"/>
      <c r="L257" s="12"/>
      <c r="M257" s="11"/>
      <c r="Q257" s="1" t="s">
        <v>344</v>
      </c>
    </row>
    <row r="258" spans="1:48" ht="30" customHeight="1" x14ac:dyDescent="0.3">
      <c r="A258" s="11"/>
      <c r="B258" s="11"/>
      <c r="C258" s="11"/>
      <c r="D258" s="11"/>
      <c r="E258" s="12"/>
      <c r="F258" s="12"/>
      <c r="G258" s="12"/>
      <c r="H258" s="12"/>
      <c r="I258" s="12"/>
      <c r="J258" s="12"/>
      <c r="K258" s="12"/>
      <c r="L258" s="12"/>
      <c r="M258" s="11"/>
      <c r="Q258" s="1" t="s">
        <v>344</v>
      </c>
    </row>
    <row r="259" spans="1:48" ht="30" customHeight="1" x14ac:dyDescent="0.3">
      <c r="A259" s="11"/>
      <c r="B259" s="11"/>
      <c r="C259" s="11"/>
      <c r="D259" s="11"/>
      <c r="E259" s="12"/>
      <c r="F259" s="12"/>
      <c r="G259" s="12"/>
      <c r="H259" s="12"/>
      <c r="I259" s="12"/>
      <c r="J259" s="12"/>
      <c r="K259" s="12"/>
      <c r="L259" s="12"/>
      <c r="M259" s="11"/>
      <c r="Q259" s="1" t="s">
        <v>344</v>
      </c>
    </row>
    <row r="260" spans="1:48" ht="30" customHeight="1" x14ac:dyDescent="0.3">
      <c r="A260" s="11"/>
      <c r="B260" s="11"/>
      <c r="C260" s="11"/>
      <c r="D260" s="11"/>
      <c r="E260" s="12"/>
      <c r="F260" s="12"/>
      <c r="G260" s="12"/>
      <c r="H260" s="12"/>
      <c r="I260" s="12"/>
      <c r="J260" s="12"/>
      <c r="K260" s="12"/>
      <c r="L260" s="12"/>
      <c r="M260" s="11"/>
      <c r="Q260" s="1" t="s">
        <v>344</v>
      </c>
    </row>
    <row r="261" spans="1:48" ht="30" customHeight="1" x14ac:dyDescent="0.3">
      <c r="A261" s="11"/>
      <c r="B261" s="11"/>
      <c r="C261" s="11"/>
      <c r="D261" s="11"/>
      <c r="E261" s="12"/>
      <c r="F261" s="12"/>
      <c r="G261" s="12"/>
      <c r="H261" s="12"/>
      <c r="I261" s="12"/>
      <c r="J261" s="12"/>
      <c r="K261" s="12"/>
      <c r="L261" s="12"/>
      <c r="M261" s="11"/>
      <c r="Q261" s="1" t="s">
        <v>344</v>
      </c>
    </row>
    <row r="262" spans="1:48" ht="30" customHeight="1" x14ac:dyDescent="0.3">
      <c r="A262" s="11"/>
      <c r="B262" s="11"/>
      <c r="C262" s="11"/>
      <c r="D262" s="11"/>
      <c r="E262" s="12"/>
      <c r="F262" s="12"/>
      <c r="G262" s="12"/>
      <c r="H262" s="12"/>
      <c r="I262" s="12"/>
      <c r="J262" s="12"/>
      <c r="K262" s="12"/>
      <c r="L262" s="12"/>
      <c r="M262" s="11"/>
      <c r="Q262" s="1" t="s">
        <v>344</v>
      </c>
    </row>
    <row r="263" spans="1:48" ht="30" customHeight="1" x14ac:dyDescent="0.3">
      <c r="A263" s="13" t="s">
        <v>101</v>
      </c>
      <c r="B263" s="11"/>
      <c r="C263" s="11"/>
      <c r="D263" s="11"/>
      <c r="E263" s="12"/>
      <c r="F263" s="12">
        <f>SUMIF(Q239:Q262,"010110",F239:F262)</f>
        <v>0</v>
      </c>
      <c r="G263" s="12"/>
      <c r="H263" s="12">
        <f>SUMIF(Q239:Q262,"010110",H239:H262)</f>
        <v>0</v>
      </c>
      <c r="I263" s="12"/>
      <c r="J263" s="12">
        <f>SUMIF(Q239:Q262,"010110",J239:J262)</f>
        <v>0</v>
      </c>
      <c r="K263" s="12"/>
      <c r="L263" s="12">
        <f>SUMIF(Q239:Q262,"010110",L239:L262)</f>
        <v>0</v>
      </c>
      <c r="M263" s="11"/>
      <c r="N263" t="s">
        <v>102</v>
      </c>
    </row>
    <row r="264" spans="1:48" ht="30" customHeight="1" x14ac:dyDescent="0.3">
      <c r="A264" s="13" t="s">
        <v>355</v>
      </c>
      <c r="B264" s="13" t="s">
        <v>52</v>
      </c>
      <c r="C264" s="11"/>
      <c r="D264" s="11"/>
      <c r="E264" s="12"/>
      <c r="F264" s="12"/>
      <c r="G264" s="12"/>
      <c r="H264" s="12"/>
      <c r="I264" s="12"/>
      <c r="J264" s="12"/>
      <c r="K264" s="12"/>
      <c r="L264" s="12"/>
      <c r="M264" s="11"/>
      <c r="Q264" s="1" t="s">
        <v>356</v>
      </c>
    </row>
    <row r="265" spans="1:48" ht="30" customHeight="1" x14ac:dyDescent="0.3">
      <c r="A265" s="13" t="s">
        <v>357</v>
      </c>
      <c r="B265" s="13" t="s">
        <v>358</v>
      </c>
      <c r="C265" s="13" t="s">
        <v>77</v>
      </c>
      <c r="D265" s="11">
        <v>203</v>
      </c>
      <c r="E265" s="12"/>
      <c r="F265" s="12">
        <f t="shared" ref="F265:F296" si="26">TRUNC(E265*D265, 0)</f>
        <v>0</v>
      </c>
      <c r="G265" s="12"/>
      <c r="H265" s="12">
        <f t="shared" ref="H265:H296" si="27">TRUNC(G265*D265, 0)</f>
        <v>0</v>
      </c>
      <c r="I265" s="12"/>
      <c r="J265" s="12">
        <f t="shared" ref="J265:J296" si="28">TRUNC(I265*D265, 0)</f>
        <v>0</v>
      </c>
      <c r="K265" s="12">
        <f t="shared" ref="K265:K296" si="29">TRUNC(E265+G265+I265, 0)</f>
        <v>0</v>
      </c>
      <c r="L265" s="12">
        <f t="shared" ref="L265:L296" si="30">TRUNC(F265+H265+J265, 0)</f>
        <v>0</v>
      </c>
      <c r="M265" s="13"/>
      <c r="N265" s="1" t="s">
        <v>359</v>
      </c>
      <c r="O265" s="1" t="s">
        <v>52</v>
      </c>
      <c r="P265" s="1" t="s">
        <v>52</v>
      </c>
      <c r="Q265" s="1" t="s">
        <v>356</v>
      </c>
      <c r="R265" s="1" t="s">
        <v>62</v>
      </c>
      <c r="S265" s="1" t="s">
        <v>63</v>
      </c>
      <c r="T265" s="1" t="s">
        <v>63</v>
      </c>
      <c r="AR265" s="1" t="s">
        <v>52</v>
      </c>
      <c r="AS265" s="1" t="s">
        <v>52</v>
      </c>
      <c r="AU265" s="1" t="s">
        <v>360</v>
      </c>
      <c r="AV265">
        <v>68</v>
      </c>
    </row>
    <row r="266" spans="1:48" ht="30" customHeight="1" x14ac:dyDescent="0.3">
      <c r="A266" s="13" t="s">
        <v>361</v>
      </c>
      <c r="B266" s="13" t="s">
        <v>52</v>
      </c>
      <c r="C266" s="13" t="s">
        <v>77</v>
      </c>
      <c r="D266" s="11">
        <v>215</v>
      </c>
      <c r="E266" s="12"/>
      <c r="F266" s="12">
        <f t="shared" si="26"/>
        <v>0</v>
      </c>
      <c r="G266" s="12"/>
      <c r="H266" s="12">
        <f t="shared" si="27"/>
        <v>0</v>
      </c>
      <c r="I266" s="12"/>
      <c r="J266" s="12">
        <f t="shared" si="28"/>
        <v>0</v>
      </c>
      <c r="K266" s="12">
        <f t="shared" si="29"/>
        <v>0</v>
      </c>
      <c r="L266" s="12">
        <f t="shared" si="30"/>
        <v>0</v>
      </c>
      <c r="M266" s="13"/>
      <c r="N266" s="1" t="s">
        <v>362</v>
      </c>
      <c r="O266" s="1" t="s">
        <v>52</v>
      </c>
      <c r="P266" s="1" t="s">
        <v>52</v>
      </c>
      <c r="Q266" s="1" t="s">
        <v>356</v>
      </c>
      <c r="R266" s="1" t="s">
        <v>62</v>
      </c>
      <c r="S266" s="1" t="s">
        <v>63</v>
      </c>
      <c r="T266" s="1" t="s">
        <v>63</v>
      </c>
      <c r="AR266" s="1" t="s">
        <v>52</v>
      </c>
      <c r="AS266" s="1" t="s">
        <v>52</v>
      </c>
      <c r="AU266" s="1" t="s">
        <v>363</v>
      </c>
      <c r="AV266">
        <v>69</v>
      </c>
    </row>
    <row r="267" spans="1:48" ht="30" customHeight="1" x14ac:dyDescent="0.3">
      <c r="A267" s="13" t="s">
        <v>364</v>
      </c>
      <c r="B267" s="13" t="s">
        <v>365</v>
      </c>
      <c r="C267" s="13" t="s">
        <v>77</v>
      </c>
      <c r="D267" s="11">
        <v>27</v>
      </c>
      <c r="E267" s="12"/>
      <c r="F267" s="12">
        <f t="shared" si="26"/>
        <v>0</v>
      </c>
      <c r="G267" s="12"/>
      <c r="H267" s="12">
        <f t="shared" si="27"/>
        <v>0</v>
      </c>
      <c r="I267" s="12"/>
      <c r="J267" s="12">
        <f t="shared" si="28"/>
        <v>0</v>
      </c>
      <c r="K267" s="12">
        <f t="shared" si="29"/>
        <v>0</v>
      </c>
      <c r="L267" s="12">
        <f t="shared" si="30"/>
        <v>0</v>
      </c>
      <c r="M267" s="13"/>
      <c r="N267" s="1" t="s">
        <v>366</v>
      </c>
      <c r="O267" s="1" t="s">
        <v>52</v>
      </c>
      <c r="P267" s="1" t="s">
        <v>52</v>
      </c>
      <c r="Q267" s="1" t="s">
        <v>356</v>
      </c>
      <c r="R267" s="1" t="s">
        <v>62</v>
      </c>
      <c r="S267" s="1" t="s">
        <v>63</v>
      </c>
      <c r="T267" s="1" t="s">
        <v>63</v>
      </c>
      <c r="AR267" s="1" t="s">
        <v>52</v>
      </c>
      <c r="AS267" s="1" t="s">
        <v>52</v>
      </c>
      <c r="AU267" s="1" t="s">
        <v>367</v>
      </c>
      <c r="AV267">
        <v>70</v>
      </c>
    </row>
    <row r="268" spans="1:48" ht="30" customHeight="1" x14ac:dyDescent="0.3">
      <c r="A268" s="13" t="s">
        <v>364</v>
      </c>
      <c r="B268" s="13" t="s">
        <v>225</v>
      </c>
      <c r="C268" s="13" t="s">
        <v>77</v>
      </c>
      <c r="D268" s="11">
        <v>161</v>
      </c>
      <c r="E268" s="12"/>
      <c r="F268" s="12">
        <f t="shared" si="26"/>
        <v>0</v>
      </c>
      <c r="G268" s="12"/>
      <c r="H268" s="12">
        <f t="shared" si="27"/>
        <v>0</v>
      </c>
      <c r="I268" s="12"/>
      <c r="J268" s="12">
        <f t="shared" si="28"/>
        <v>0</v>
      </c>
      <c r="K268" s="12">
        <f t="shared" si="29"/>
        <v>0</v>
      </c>
      <c r="L268" s="12">
        <f t="shared" si="30"/>
        <v>0</v>
      </c>
      <c r="M268" s="13"/>
      <c r="N268" s="1" t="s">
        <v>368</v>
      </c>
      <c r="O268" s="1" t="s">
        <v>52</v>
      </c>
      <c r="P268" s="1" t="s">
        <v>52</v>
      </c>
      <c r="Q268" s="1" t="s">
        <v>356</v>
      </c>
      <c r="R268" s="1" t="s">
        <v>62</v>
      </c>
      <c r="S268" s="1" t="s">
        <v>63</v>
      </c>
      <c r="T268" s="1" t="s">
        <v>63</v>
      </c>
      <c r="AR268" s="1" t="s">
        <v>52</v>
      </c>
      <c r="AS268" s="1" t="s">
        <v>52</v>
      </c>
      <c r="AU268" s="1" t="s">
        <v>369</v>
      </c>
      <c r="AV268">
        <v>71</v>
      </c>
    </row>
    <row r="269" spans="1:48" ht="30" customHeight="1" x14ac:dyDescent="0.3">
      <c r="A269" s="13" t="s">
        <v>370</v>
      </c>
      <c r="B269" s="13" t="s">
        <v>371</v>
      </c>
      <c r="C269" s="13" t="s">
        <v>77</v>
      </c>
      <c r="D269" s="11">
        <v>18</v>
      </c>
      <c r="E269" s="12"/>
      <c r="F269" s="12">
        <f t="shared" si="26"/>
        <v>0</v>
      </c>
      <c r="G269" s="12"/>
      <c r="H269" s="12">
        <f t="shared" si="27"/>
        <v>0</v>
      </c>
      <c r="I269" s="12"/>
      <c r="J269" s="12">
        <f t="shared" si="28"/>
        <v>0</v>
      </c>
      <c r="K269" s="12">
        <f t="shared" si="29"/>
        <v>0</v>
      </c>
      <c r="L269" s="12">
        <f t="shared" si="30"/>
        <v>0</v>
      </c>
      <c r="M269" s="13"/>
      <c r="N269" s="1" t="s">
        <v>372</v>
      </c>
      <c r="O269" s="1" t="s">
        <v>52</v>
      </c>
      <c r="P269" s="1" t="s">
        <v>52</v>
      </c>
      <c r="Q269" s="1" t="s">
        <v>356</v>
      </c>
      <c r="R269" s="1" t="s">
        <v>62</v>
      </c>
      <c r="S269" s="1" t="s">
        <v>63</v>
      </c>
      <c r="T269" s="1" t="s">
        <v>63</v>
      </c>
      <c r="AR269" s="1" t="s">
        <v>52</v>
      </c>
      <c r="AS269" s="1" t="s">
        <v>52</v>
      </c>
      <c r="AU269" s="1" t="s">
        <v>373</v>
      </c>
      <c r="AV269">
        <v>72</v>
      </c>
    </row>
    <row r="270" spans="1:48" ht="30" customHeight="1" x14ac:dyDescent="0.3">
      <c r="A270" s="13" t="s">
        <v>374</v>
      </c>
      <c r="B270" s="13" t="s">
        <v>375</v>
      </c>
      <c r="C270" s="13" t="s">
        <v>77</v>
      </c>
      <c r="D270" s="11">
        <v>304</v>
      </c>
      <c r="E270" s="12"/>
      <c r="F270" s="12">
        <f t="shared" si="26"/>
        <v>0</v>
      </c>
      <c r="G270" s="12"/>
      <c r="H270" s="12">
        <f t="shared" si="27"/>
        <v>0</v>
      </c>
      <c r="I270" s="12"/>
      <c r="J270" s="12">
        <f t="shared" si="28"/>
        <v>0</v>
      </c>
      <c r="K270" s="12">
        <f t="shared" si="29"/>
        <v>0</v>
      </c>
      <c r="L270" s="12">
        <f t="shared" si="30"/>
        <v>0</v>
      </c>
      <c r="M270" s="13"/>
      <c r="N270" s="1" t="s">
        <v>376</v>
      </c>
      <c r="O270" s="1" t="s">
        <v>52</v>
      </c>
      <c r="P270" s="1" t="s">
        <v>52</v>
      </c>
      <c r="Q270" s="1" t="s">
        <v>356</v>
      </c>
      <c r="R270" s="1" t="s">
        <v>62</v>
      </c>
      <c r="S270" s="1" t="s">
        <v>63</v>
      </c>
      <c r="T270" s="1" t="s">
        <v>63</v>
      </c>
      <c r="AR270" s="1" t="s">
        <v>52</v>
      </c>
      <c r="AS270" s="1" t="s">
        <v>52</v>
      </c>
      <c r="AU270" s="1" t="s">
        <v>377</v>
      </c>
      <c r="AV270">
        <v>73</v>
      </c>
    </row>
    <row r="271" spans="1:48" ht="30" customHeight="1" x14ac:dyDescent="0.3">
      <c r="A271" s="13" t="s">
        <v>378</v>
      </c>
      <c r="B271" s="13" t="s">
        <v>379</v>
      </c>
      <c r="C271" s="13" t="s">
        <v>77</v>
      </c>
      <c r="D271" s="11">
        <v>38</v>
      </c>
      <c r="E271" s="12"/>
      <c r="F271" s="12">
        <f t="shared" si="26"/>
        <v>0</v>
      </c>
      <c r="G271" s="12"/>
      <c r="H271" s="12">
        <f t="shared" si="27"/>
        <v>0</v>
      </c>
      <c r="I271" s="12"/>
      <c r="J271" s="12">
        <f t="shared" si="28"/>
        <v>0</v>
      </c>
      <c r="K271" s="12">
        <f t="shared" si="29"/>
        <v>0</v>
      </c>
      <c r="L271" s="12">
        <f t="shared" si="30"/>
        <v>0</v>
      </c>
      <c r="M271" s="13"/>
      <c r="N271" s="1" t="s">
        <v>380</v>
      </c>
      <c r="O271" s="1" t="s">
        <v>52</v>
      </c>
      <c r="P271" s="1" t="s">
        <v>52</v>
      </c>
      <c r="Q271" s="1" t="s">
        <v>356</v>
      </c>
      <c r="R271" s="1" t="s">
        <v>62</v>
      </c>
      <c r="S271" s="1" t="s">
        <v>63</v>
      </c>
      <c r="T271" s="1" t="s">
        <v>63</v>
      </c>
      <c r="AR271" s="1" t="s">
        <v>52</v>
      </c>
      <c r="AS271" s="1" t="s">
        <v>52</v>
      </c>
      <c r="AU271" s="1" t="s">
        <v>381</v>
      </c>
      <c r="AV271">
        <v>74</v>
      </c>
    </row>
    <row r="272" spans="1:48" ht="30" customHeight="1" x14ac:dyDescent="0.3">
      <c r="A272" s="13" t="s">
        <v>382</v>
      </c>
      <c r="B272" s="13" t="s">
        <v>379</v>
      </c>
      <c r="C272" s="13" t="s">
        <v>77</v>
      </c>
      <c r="D272" s="11">
        <v>25</v>
      </c>
      <c r="E272" s="12"/>
      <c r="F272" s="12">
        <f t="shared" si="26"/>
        <v>0</v>
      </c>
      <c r="G272" s="12"/>
      <c r="H272" s="12">
        <f t="shared" si="27"/>
        <v>0</v>
      </c>
      <c r="I272" s="12"/>
      <c r="J272" s="12">
        <f t="shared" si="28"/>
        <v>0</v>
      </c>
      <c r="K272" s="12">
        <f t="shared" si="29"/>
        <v>0</v>
      </c>
      <c r="L272" s="12">
        <f t="shared" si="30"/>
        <v>0</v>
      </c>
      <c r="M272" s="13"/>
      <c r="N272" s="1" t="s">
        <v>383</v>
      </c>
      <c r="O272" s="1" t="s">
        <v>52</v>
      </c>
      <c r="P272" s="1" t="s">
        <v>52</v>
      </c>
      <c r="Q272" s="1" t="s">
        <v>356</v>
      </c>
      <c r="R272" s="1" t="s">
        <v>62</v>
      </c>
      <c r="S272" s="1" t="s">
        <v>63</v>
      </c>
      <c r="T272" s="1" t="s">
        <v>63</v>
      </c>
      <c r="AR272" s="1" t="s">
        <v>52</v>
      </c>
      <c r="AS272" s="1" t="s">
        <v>52</v>
      </c>
      <c r="AU272" s="1" t="s">
        <v>384</v>
      </c>
      <c r="AV272">
        <v>75</v>
      </c>
    </row>
    <row r="273" spans="1:48" ht="30" customHeight="1" x14ac:dyDescent="0.3">
      <c r="A273" s="13" t="s">
        <v>385</v>
      </c>
      <c r="B273" s="13" t="s">
        <v>379</v>
      </c>
      <c r="C273" s="13" t="s">
        <v>77</v>
      </c>
      <c r="D273" s="11">
        <v>7</v>
      </c>
      <c r="E273" s="12"/>
      <c r="F273" s="12">
        <f t="shared" si="26"/>
        <v>0</v>
      </c>
      <c r="G273" s="12"/>
      <c r="H273" s="12">
        <f t="shared" si="27"/>
        <v>0</v>
      </c>
      <c r="I273" s="12"/>
      <c r="J273" s="12">
        <f t="shared" si="28"/>
        <v>0</v>
      </c>
      <c r="K273" s="12">
        <f t="shared" si="29"/>
        <v>0</v>
      </c>
      <c r="L273" s="12">
        <f t="shared" si="30"/>
        <v>0</v>
      </c>
      <c r="M273" s="13"/>
      <c r="N273" s="1" t="s">
        <v>386</v>
      </c>
      <c r="O273" s="1" t="s">
        <v>52</v>
      </c>
      <c r="P273" s="1" t="s">
        <v>52</v>
      </c>
      <c r="Q273" s="1" t="s">
        <v>356</v>
      </c>
      <c r="R273" s="1" t="s">
        <v>62</v>
      </c>
      <c r="S273" s="1" t="s">
        <v>63</v>
      </c>
      <c r="T273" s="1" t="s">
        <v>63</v>
      </c>
      <c r="AR273" s="1" t="s">
        <v>52</v>
      </c>
      <c r="AS273" s="1" t="s">
        <v>52</v>
      </c>
      <c r="AU273" s="1" t="s">
        <v>387</v>
      </c>
      <c r="AV273">
        <v>76</v>
      </c>
    </row>
    <row r="274" spans="1:48" ht="30" customHeight="1" x14ac:dyDescent="0.3">
      <c r="A274" s="13" t="s">
        <v>388</v>
      </c>
      <c r="B274" s="13" t="s">
        <v>52</v>
      </c>
      <c r="C274" s="13" t="s">
        <v>77</v>
      </c>
      <c r="D274" s="11">
        <v>5</v>
      </c>
      <c r="E274" s="12"/>
      <c r="F274" s="12">
        <f t="shared" si="26"/>
        <v>0</v>
      </c>
      <c r="G274" s="12"/>
      <c r="H274" s="12">
        <f t="shared" si="27"/>
        <v>0</v>
      </c>
      <c r="I274" s="12"/>
      <c r="J274" s="12">
        <f t="shared" si="28"/>
        <v>0</v>
      </c>
      <c r="K274" s="12">
        <f t="shared" si="29"/>
        <v>0</v>
      </c>
      <c r="L274" s="12">
        <f t="shared" si="30"/>
        <v>0</v>
      </c>
      <c r="M274" s="13"/>
      <c r="N274" s="1" t="s">
        <v>389</v>
      </c>
      <c r="O274" s="1" t="s">
        <v>52</v>
      </c>
      <c r="P274" s="1" t="s">
        <v>52</v>
      </c>
      <c r="Q274" s="1" t="s">
        <v>356</v>
      </c>
      <c r="R274" s="1" t="s">
        <v>62</v>
      </c>
      <c r="S274" s="1" t="s">
        <v>63</v>
      </c>
      <c r="T274" s="1" t="s">
        <v>63</v>
      </c>
      <c r="AR274" s="1" t="s">
        <v>52</v>
      </c>
      <c r="AS274" s="1" t="s">
        <v>52</v>
      </c>
      <c r="AU274" s="1" t="s">
        <v>390</v>
      </c>
      <c r="AV274">
        <v>77</v>
      </c>
    </row>
    <row r="275" spans="1:48" ht="30" customHeight="1" x14ac:dyDescent="0.3">
      <c r="A275" s="13" t="s">
        <v>378</v>
      </c>
      <c r="B275" s="13" t="s">
        <v>391</v>
      </c>
      <c r="C275" s="13" t="s">
        <v>77</v>
      </c>
      <c r="D275" s="11">
        <v>19</v>
      </c>
      <c r="E275" s="12"/>
      <c r="F275" s="12">
        <f t="shared" si="26"/>
        <v>0</v>
      </c>
      <c r="G275" s="12"/>
      <c r="H275" s="12">
        <f t="shared" si="27"/>
        <v>0</v>
      </c>
      <c r="I275" s="12"/>
      <c r="J275" s="12">
        <f t="shared" si="28"/>
        <v>0</v>
      </c>
      <c r="K275" s="12">
        <f t="shared" si="29"/>
        <v>0</v>
      </c>
      <c r="L275" s="12">
        <f t="shared" si="30"/>
        <v>0</v>
      </c>
      <c r="M275" s="13"/>
      <c r="N275" s="1" t="s">
        <v>392</v>
      </c>
      <c r="O275" s="1" t="s">
        <v>52</v>
      </c>
      <c r="P275" s="1" t="s">
        <v>52</v>
      </c>
      <c r="Q275" s="1" t="s">
        <v>356</v>
      </c>
      <c r="R275" s="1" t="s">
        <v>62</v>
      </c>
      <c r="S275" s="1" t="s">
        <v>63</v>
      </c>
      <c r="T275" s="1" t="s">
        <v>63</v>
      </c>
      <c r="AR275" s="1" t="s">
        <v>52</v>
      </c>
      <c r="AS275" s="1" t="s">
        <v>52</v>
      </c>
      <c r="AU275" s="1" t="s">
        <v>393</v>
      </c>
      <c r="AV275">
        <v>78</v>
      </c>
    </row>
    <row r="276" spans="1:48" ht="30" customHeight="1" x14ac:dyDescent="0.3">
      <c r="A276" s="13" t="s">
        <v>394</v>
      </c>
      <c r="B276" s="13" t="s">
        <v>52</v>
      </c>
      <c r="C276" s="13" t="s">
        <v>77</v>
      </c>
      <c r="D276" s="11">
        <v>13</v>
      </c>
      <c r="E276" s="12"/>
      <c r="F276" s="12">
        <f t="shared" si="26"/>
        <v>0</v>
      </c>
      <c r="G276" s="12"/>
      <c r="H276" s="12">
        <f t="shared" si="27"/>
        <v>0</v>
      </c>
      <c r="I276" s="12"/>
      <c r="J276" s="12">
        <f t="shared" si="28"/>
        <v>0</v>
      </c>
      <c r="K276" s="12">
        <f t="shared" si="29"/>
        <v>0</v>
      </c>
      <c r="L276" s="12">
        <f t="shared" si="30"/>
        <v>0</v>
      </c>
      <c r="M276" s="13"/>
      <c r="N276" s="1" t="s">
        <v>395</v>
      </c>
      <c r="O276" s="1" t="s">
        <v>52</v>
      </c>
      <c r="P276" s="1" t="s">
        <v>52</v>
      </c>
      <c r="Q276" s="1" t="s">
        <v>356</v>
      </c>
      <c r="R276" s="1" t="s">
        <v>62</v>
      </c>
      <c r="S276" s="1" t="s">
        <v>63</v>
      </c>
      <c r="T276" s="1" t="s">
        <v>63</v>
      </c>
      <c r="AR276" s="1" t="s">
        <v>52</v>
      </c>
      <c r="AS276" s="1" t="s">
        <v>52</v>
      </c>
      <c r="AU276" s="1" t="s">
        <v>396</v>
      </c>
      <c r="AV276">
        <v>79</v>
      </c>
    </row>
    <row r="277" spans="1:48" ht="30" customHeight="1" x14ac:dyDescent="0.3">
      <c r="A277" s="13" t="s">
        <v>397</v>
      </c>
      <c r="B277" s="13" t="s">
        <v>398</v>
      </c>
      <c r="C277" s="13" t="s">
        <v>77</v>
      </c>
      <c r="D277" s="11">
        <v>161</v>
      </c>
      <c r="E277" s="12"/>
      <c r="F277" s="12">
        <f t="shared" si="26"/>
        <v>0</v>
      </c>
      <c r="G277" s="12"/>
      <c r="H277" s="12">
        <f t="shared" si="27"/>
        <v>0</v>
      </c>
      <c r="I277" s="12"/>
      <c r="J277" s="12">
        <f t="shared" si="28"/>
        <v>0</v>
      </c>
      <c r="K277" s="12">
        <f t="shared" si="29"/>
        <v>0</v>
      </c>
      <c r="L277" s="12">
        <f t="shared" si="30"/>
        <v>0</v>
      </c>
      <c r="M277" s="13"/>
      <c r="N277" s="1" t="s">
        <v>399</v>
      </c>
      <c r="O277" s="1" t="s">
        <v>52</v>
      </c>
      <c r="P277" s="1" t="s">
        <v>52</v>
      </c>
      <c r="Q277" s="1" t="s">
        <v>356</v>
      </c>
      <c r="R277" s="1" t="s">
        <v>62</v>
      </c>
      <c r="S277" s="1" t="s">
        <v>63</v>
      </c>
      <c r="T277" s="1" t="s">
        <v>63</v>
      </c>
      <c r="AR277" s="1" t="s">
        <v>52</v>
      </c>
      <c r="AS277" s="1" t="s">
        <v>52</v>
      </c>
      <c r="AU277" s="1" t="s">
        <v>400</v>
      </c>
      <c r="AV277">
        <v>80</v>
      </c>
    </row>
    <row r="278" spans="1:48" ht="30" customHeight="1" x14ac:dyDescent="0.3">
      <c r="A278" s="13" t="s">
        <v>401</v>
      </c>
      <c r="B278" s="13" t="s">
        <v>402</v>
      </c>
      <c r="C278" s="13" t="s">
        <v>77</v>
      </c>
      <c r="D278" s="11">
        <v>233</v>
      </c>
      <c r="E278" s="12"/>
      <c r="F278" s="12">
        <f t="shared" si="26"/>
        <v>0</v>
      </c>
      <c r="G278" s="12"/>
      <c r="H278" s="12">
        <f t="shared" si="27"/>
        <v>0</v>
      </c>
      <c r="I278" s="12"/>
      <c r="J278" s="12">
        <f t="shared" si="28"/>
        <v>0</v>
      </c>
      <c r="K278" s="12">
        <f t="shared" si="29"/>
        <v>0</v>
      </c>
      <c r="L278" s="12">
        <f t="shared" si="30"/>
        <v>0</v>
      </c>
      <c r="M278" s="13"/>
      <c r="N278" s="1" t="s">
        <v>403</v>
      </c>
      <c r="O278" s="1" t="s">
        <v>52</v>
      </c>
      <c r="P278" s="1" t="s">
        <v>52</v>
      </c>
      <c r="Q278" s="1" t="s">
        <v>356</v>
      </c>
      <c r="R278" s="1" t="s">
        <v>62</v>
      </c>
      <c r="S278" s="1" t="s">
        <v>63</v>
      </c>
      <c r="T278" s="1" t="s">
        <v>63</v>
      </c>
      <c r="AR278" s="1" t="s">
        <v>52</v>
      </c>
      <c r="AS278" s="1" t="s">
        <v>52</v>
      </c>
      <c r="AU278" s="1" t="s">
        <v>404</v>
      </c>
      <c r="AV278">
        <v>81</v>
      </c>
    </row>
    <row r="279" spans="1:48" ht="30" customHeight="1" x14ac:dyDescent="0.3">
      <c r="A279" s="13" t="s">
        <v>405</v>
      </c>
      <c r="B279" s="13" t="s">
        <v>406</v>
      </c>
      <c r="C279" s="13" t="s">
        <v>77</v>
      </c>
      <c r="D279" s="11">
        <v>10</v>
      </c>
      <c r="E279" s="12"/>
      <c r="F279" s="12">
        <f t="shared" si="26"/>
        <v>0</v>
      </c>
      <c r="G279" s="12"/>
      <c r="H279" s="12">
        <f t="shared" si="27"/>
        <v>0</v>
      </c>
      <c r="I279" s="12"/>
      <c r="J279" s="12">
        <f t="shared" si="28"/>
        <v>0</v>
      </c>
      <c r="K279" s="12">
        <f t="shared" si="29"/>
        <v>0</v>
      </c>
      <c r="L279" s="12">
        <f t="shared" si="30"/>
        <v>0</v>
      </c>
      <c r="M279" s="13"/>
      <c r="N279" s="1" t="s">
        <v>407</v>
      </c>
      <c r="O279" s="1" t="s">
        <v>52</v>
      </c>
      <c r="P279" s="1" t="s">
        <v>52</v>
      </c>
      <c r="Q279" s="1" t="s">
        <v>356</v>
      </c>
      <c r="R279" s="1" t="s">
        <v>62</v>
      </c>
      <c r="S279" s="1" t="s">
        <v>63</v>
      </c>
      <c r="T279" s="1" t="s">
        <v>63</v>
      </c>
      <c r="AR279" s="1" t="s">
        <v>52</v>
      </c>
      <c r="AS279" s="1" t="s">
        <v>52</v>
      </c>
      <c r="AU279" s="1" t="s">
        <v>408</v>
      </c>
      <c r="AV279">
        <v>82</v>
      </c>
    </row>
    <row r="280" spans="1:48" ht="30" customHeight="1" x14ac:dyDescent="0.3">
      <c r="A280" s="13" t="s">
        <v>409</v>
      </c>
      <c r="B280" s="13" t="s">
        <v>402</v>
      </c>
      <c r="C280" s="13" t="s">
        <v>77</v>
      </c>
      <c r="D280" s="11">
        <v>31</v>
      </c>
      <c r="E280" s="12"/>
      <c r="F280" s="12">
        <f t="shared" si="26"/>
        <v>0</v>
      </c>
      <c r="G280" s="12"/>
      <c r="H280" s="12">
        <f t="shared" si="27"/>
        <v>0</v>
      </c>
      <c r="I280" s="12"/>
      <c r="J280" s="12">
        <f t="shared" si="28"/>
        <v>0</v>
      </c>
      <c r="K280" s="12">
        <f t="shared" si="29"/>
        <v>0</v>
      </c>
      <c r="L280" s="12">
        <f t="shared" si="30"/>
        <v>0</v>
      </c>
      <c r="M280" s="13"/>
      <c r="N280" s="1" t="s">
        <v>410</v>
      </c>
      <c r="O280" s="1" t="s">
        <v>52</v>
      </c>
      <c r="P280" s="1" t="s">
        <v>52</v>
      </c>
      <c r="Q280" s="1" t="s">
        <v>356</v>
      </c>
      <c r="R280" s="1" t="s">
        <v>62</v>
      </c>
      <c r="S280" s="1" t="s">
        <v>63</v>
      </c>
      <c r="T280" s="1" t="s">
        <v>63</v>
      </c>
      <c r="AR280" s="1" t="s">
        <v>52</v>
      </c>
      <c r="AS280" s="1" t="s">
        <v>52</v>
      </c>
      <c r="AU280" s="1" t="s">
        <v>411</v>
      </c>
      <c r="AV280">
        <v>83</v>
      </c>
    </row>
    <row r="281" spans="1:48" ht="30" customHeight="1" x14ac:dyDescent="0.3">
      <c r="A281" s="13" t="s">
        <v>412</v>
      </c>
      <c r="B281" s="13" t="s">
        <v>413</v>
      </c>
      <c r="C281" s="13" t="s">
        <v>77</v>
      </c>
      <c r="D281" s="11">
        <v>208</v>
      </c>
      <c r="E281" s="12"/>
      <c r="F281" s="12">
        <f t="shared" si="26"/>
        <v>0</v>
      </c>
      <c r="G281" s="12"/>
      <c r="H281" s="12">
        <f t="shared" si="27"/>
        <v>0</v>
      </c>
      <c r="I281" s="12"/>
      <c r="J281" s="12">
        <f t="shared" si="28"/>
        <v>0</v>
      </c>
      <c r="K281" s="12">
        <f t="shared" si="29"/>
        <v>0</v>
      </c>
      <c r="L281" s="12">
        <f t="shared" si="30"/>
        <v>0</v>
      </c>
      <c r="M281" s="13"/>
      <c r="N281" s="1" t="s">
        <v>414</v>
      </c>
      <c r="O281" s="1" t="s">
        <v>52</v>
      </c>
      <c r="P281" s="1" t="s">
        <v>52</v>
      </c>
      <c r="Q281" s="1" t="s">
        <v>356</v>
      </c>
      <c r="R281" s="1" t="s">
        <v>62</v>
      </c>
      <c r="S281" s="1" t="s">
        <v>63</v>
      </c>
      <c r="T281" s="1" t="s">
        <v>63</v>
      </c>
      <c r="AR281" s="1" t="s">
        <v>52</v>
      </c>
      <c r="AS281" s="1" t="s">
        <v>52</v>
      </c>
      <c r="AU281" s="1" t="s">
        <v>415</v>
      </c>
      <c r="AV281">
        <v>84</v>
      </c>
    </row>
    <row r="282" spans="1:48" ht="30" customHeight="1" x14ac:dyDescent="0.3">
      <c r="A282" s="13" t="s">
        <v>416</v>
      </c>
      <c r="B282" s="13" t="s">
        <v>417</v>
      </c>
      <c r="C282" s="13" t="s">
        <v>129</v>
      </c>
      <c r="D282" s="11">
        <v>8</v>
      </c>
      <c r="E282" s="12"/>
      <c r="F282" s="12">
        <f t="shared" si="26"/>
        <v>0</v>
      </c>
      <c r="G282" s="12"/>
      <c r="H282" s="12">
        <f t="shared" si="27"/>
        <v>0</v>
      </c>
      <c r="I282" s="12"/>
      <c r="J282" s="12">
        <f t="shared" si="28"/>
        <v>0</v>
      </c>
      <c r="K282" s="12">
        <f t="shared" si="29"/>
        <v>0</v>
      </c>
      <c r="L282" s="12">
        <f t="shared" si="30"/>
        <v>0</v>
      </c>
      <c r="M282" s="13"/>
      <c r="N282" s="1" t="s">
        <v>418</v>
      </c>
      <c r="O282" s="1" t="s">
        <v>52</v>
      </c>
      <c r="P282" s="1" t="s">
        <v>52</v>
      </c>
      <c r="Q282" s="1" t="s">
        <v>356</v>
      </c>
      <c r="R282" s="1" t="s">
        <v>62</v>
      </c>
      <c r="S282" s="1" t="s">
        <v>63</v>
      </c>
      <c r="T282" s="1" t="s">
        <v>63</v>
      </c>
      <c r="AR282" s="1" t="s">
        <v>52</v>
      </c>
      <c r="AS282" s="1" t="s">
        <v>52</v>
      </c>
      <c r="AU282" s="1" t="s">
        <v>419</v>
      </c>
      <c r="AV282">
        <v>85</v>
      </c>
    </row>
    <row r="283" spans="1:48" ht="30" customHeight="1" x14ac:dyDescent="0.3">
      <c r="A283" s="13" t="s">
        <v>420</v>
      </c>
      <c r="B283" s="13" t="s">
        <v>421</v>
      </c>
      <c r="C283" s="13" t="s">
        <v>77</v>
      </c>
      <c r="D283" s="11">
        <v>13</v>
      </c>
      <c r="E283" s="12"/>
      <c r="F283" s="12">
        <f t="shared" si="26"/>
        <v>0</v>
      </c>
      <c r="G283" s="12"/>
      <c r="H283" s="12">
        <f t="shared" si="27"/>
        <v>0</v>
      </c>
      <c r="I283" s="12"/>
      <c r="J283" s="12">
        <f t="shared" si="28"/>
        <v>0</v>
      </c>
      <c r="K283" s="12">
        <f t="shared" si="29"/>
        <v>0</v>
      </c>
      <c r="L283" s="12">
        <f t="shared" si="30"/>
        <v>0</v>
      </c>
      <c r="M283" s="13"/>
      <c r="N283" s="1" t="s">
        <v>422</v>
      </c>
      <c r="O283" s="1" t="s">
        <v>52</v>
      </c>
      <c r="P283" s="1" t="s">
        <v>52</v>
      </c>
      <c r="Q283" s="1" t="s">
        <v>356</v>
      </c>
      <c r="R283" s="1" t="s">
        <v>62</v>
      </c>
      <c r="S283" s="1" t="s">
        <v>63</v>
      </c>
      <c r="T283" s="1" t="s">
        <v>63</v>
      </c>
      <c r="AR283" s="1" t="s">
        <v>52</v>
      </c>
      <c r="AS283" s="1" t="s">
        <v>52</v>
      </c>
      <c r="AU283" s="1" t="s">
        <v>423</v>
      </c>
      <c r="AV283">
        <v>86</v>
      </c>
    </row>
    <row r="284" spans="1:48" ht="30" customHeight="1" x14ac:dyDescent="0.3">
      <c r="A284" s="13" t="s">
        <v>420</v>
      </c>
      <c r="B284" s="13" t="s">
        <v>402</v>
      </c>
      <c r="C284" s="13" t="s">
        <v>77</v>
      </c>
      <c r="D284" s="11">
        <v>39</v>
      </c>
      <c r="E284" s="12"/>
      <c r="F284" s="12">
        <f t="shared" si="26"/>
        <v>0</v>
      </c>
      <c r="G284" s="12"/>
      <c r="H284" s="12">
        <f t="shared" si="27"/>
        <v>0</v>
      </c>
      <c r="I284" s="12"/>
      <c r="J284" s="12">
        <f t="shared" si="28"/>
        <v>0</v>
      </c>
      <c r="K284" s="12">
        <f t="shared" si="29"/>
        <v>0</v>
      </c>
      <c r="L284" s="12">
        <f t="shared" si="30"/>
        <v>0</v>
      </c>
      <c r="M284" s="13"/>
      <c r="N284" s="1" t="s">
        <v>424</v>
      </c>
      <c r="O284" s="1" t="s">
        <v>52</v>
      </c>
      <c r="P284" s="1" t="s">
        <v>52</v>
      </c>
      <c r="Q284" s="1" t="s">
        <v>356</v>
      </c>
      <c r="R284" s="1" t="s">
        <v>62</v>
      </c>
      <c r="S284" s="1" t="s">
        <v>63</v>
      </c>
      <c r="T284" s="1" t="s">
        <v>63</v>
      </c>
      <c r="AR284" s="1" t="s">
        <v>52</v>
      </c>
      <c r="AS284" s="1" t="s">
        <v>52</v>
      </c>
      <c r="AU284" s="1" t="s">
        <v>425</v>
      </c>
      <c r="AV284">
        <v>87</v>
      </c>
    </row>
    <row r="285" spans="1:48" ht="30" customHeight="1" x14ac:dyDescent="0.3">
      <c r="A285" s="13" t="s">
        <v>416</v>
      </c>
      <c r="B285" s="13" t="s">
        <v>426</v>
      </c>
      <c r="C285" s="13" t="s">
        <v>129</v>
      </c>
      <c r="D285" s="11">
        <v>52</v>
      </c>
      <c r="E285" s="12"/>
      <c r="F285" s="12">
        <f t="shared" si="26"/>
        <v>0</v>
      </c>
      <c r="G285" s="12"/>
      <c r="H285" s="12">
        <f t="shared" si="27"/>
        <v>0</v>
      </c>
      <c r="I285" s="12"/>
      <c r="J285" s="12">
        <f t="shared" si="28"/>
        <v>0</v>
      </c>
      <c r="K285" s="12">
        <f t="shared" si="29"/>
        <v>0</v>
      </c>
      <c r="L285" s="12">
        <f t="shared" si="30"/>
        <v>0</v>
      </c>
      <c r="M285" s="13"/>
      <c r="N285" s="1" t="s">
        <v>427</v>
      </c>
      <c r="O285" s="1" t="s">
        <v>52</v>
      </c>
      <c r="P285" s="1" t="s">
        <v>52</v>
      </c>
      <c r="Q285" s="1" t="s">
        <v>356</v>
      </c>
      <c r="R285" s="1" t="s">
        <v>62</v>
      </c>
      <c r="S285" s="1" t="s">
        <v>63</v>
      </c>
      <c r="T285" s="1" t="s">
        <v>63</v>
      </c>
      <c r="AR285" s="1" t="s">
        <v>52</v>
      </c>
      <c r="AS285" s="1" t="s">
        <v>52</v>
      </c>
      <c r="AU285" s="1" t="s">
        <v>428</v>
      </c>
      <c r="AV285">
        <v>88</v>
      </c>
    </row>
    <row r="286" spans="1:48" ht="30" customHeight="1" x14ac:dyDescent="0.3">
      <c r="A286" s="13" t="s">
        <v>429</v>
      </c>
      <c r="B286" s="13" t="s">
        <v>430</v>
      </c>
      <c r="C286" s="13" t="s">
        <v>67</v>
      </c>
      <c r="D286" s="11">
        <v>152</v>
      </c>
      <c r="E286" s="12"/>
      <c r="F286" s="12">
        <f t="shared" si="26"/>
        <v>0</v>
      </c>
      <c r="G286" s="12"/>
      <c r="H286" s="12">
        <f t="shared" si="27"/>
        <v>0</v>
      </c>
      <c r="I286" s="12"/>
      <c r="J286" s="12">
        <f t="shared" si="28"/>
        <v>0</v>
      </c>
      <c r="K286" s="12">
        <f t="shared" si="29"/>
        <v>0</v>
      </c>
      <c r="L286" s="12">
        <f t="shared" si="30"/>
        <v>0</v>
      </c>
      <c r="M286" s="13"/>
      <c r="N286" s="1" t="s">
        <v>431</v>
      </c>
      <c r="O286" s="1" t="s">
        <v>52</v>
      </c>
      <c r="P286" s="1" t="s">
        <v>52</v>
      </c>
      <c r="Q286" s="1" t="s">
        <v>356</v>
      </c>
      <c r="R286" s="1" t="s">
        <v>62</v>
      </c>
      <c r="S286" s="1" t="s">
        <v>63</v>
      </c>
      <c r="T286" s="1" t="s">
        <v>63</v>
      </c>
      <c r="AR286" s="1" t="s">
        <v>52</v>
      </c>
      <c r="AS286" s="1" t="s">
        <v>52</v>
      </c>
      <c r="AU286" s="1" t="s">
        <v>432</v>
      </c>
      <c r="AV286">
        <v>89</v>
      </c>
    </row>
    <row r="287" spans="1:48" ht="30" customHeight="1" x14ac:dyDescent="0.3">
      <c r="A287" s="13" t="s">
        <v>433</v>
      </c>
      <c r="B287" s="13" t="s">
        <v>167</v>
      </c>
      <c r="C287" s="13" t="s">
        <v>67</v>
      </c>
      <c r="D287" s="11">
        <v>72</v>
      </c>
      <c r="E287" s="12"/>
      <c r="F287" s="12">
        <f t="shared" si="26"/>
        <v>0</v>
      </c>
      <c r="G287" s="12"/>
      <c r="H287" s="12">
        <f t="shared" si="27"/>
        <v>0</v>
      </c>
      <c r="I287" s="12"/>
      <c r="J287" s="12">
        <f t="shared" si="28"/>
        <v>0</v>
      </c>
      <c r="K287" s="12">
        <f t="shared" si="29"/>
        <v>0</v>
      </c>
      <c r="L287" s="12">
        <f t="shared" si="30"/>
        <v>0</v>
      </c>
      <c r="M287" s="13"/>
      <c r="N287" s="1" t="s">
        <v>434</v>
      </c>
      <c r="O287" s="1" t="s">
        <v>52</v>
      </c>
      <c r="P287" s="1" t="s">
        <v>52</v>
      </c>
      <c r="Q287" s="1" t="s">
        <v>356</v>
      </c>
      <c r="R287" s="1" t="s">
        <v>62</v>
      </c>
      <c r="S287" s="1" t="s">
        <v>63</v>
      </c>
      <c r="T287" s="1" t="s">
        <v>63</v>
      </c>
      <c r="AR287" s="1" t="s">
        <v>52</v>
      </c>
      <c r="AS287" s="1" t="s">
        <v>52</v>
      </c>
      <c r="AU287" s="1" t="s">
        <v>435</v>
      </c>
      <c r="AV287">
        <v>159</v>
      </c>
    </row>
    <row r="288" spans="1:48" ht="30" customHeight="1" x14ac:dyDescent="0.3">
      <c r="A288" s="13" t="s">
        <v>436</v>
      </c>
      <c r="B288" s="13" t="s">
        <v>52</v>
      </c>
      <c r="C288" s="13" t="s">
        <v>77</v>
      </c>
      <c r="D288" s="11">
        <v>5</v>
      </c>
      <c r="E288" s="12"/>
      <c r="F288" s="12">
        <f t="shared" si="26"/>
        <v>0</v>
      </c>
      <c r="G288" s="12"/>
      <c r="H288" s="12">
        <f t="shared" si="27"/>
        <v>0</v>
      </c>
      <c r="I288" s="12"/>
      <c r="J288" s="12">
        <f t="shared" si="28"/>
        <v>0</v>
      </c>
      <c r="K288" s="12">
        <f t="shared" si="29"/>
        <v>0</v>
      </c>
      <c r="L288" s="12">
        <f t="shared" si="30"/>
        <v>0</v>
      </c>
      <c r="M288" s="13"/>
      <c r="N288" s="1" t="s">
        <v>437</v>
      </c>
      <c r="O288" s="1" t="s">
        <v>52</v>
      </c>
      <c r="P288" s="1" t="s">
        <v>52</v>
      </c>
      <c r="Q288" s="1" t="s">
        <v>356</v>
      </c>
      <c r="R288" s="1" t="s">
        <v>62</v>
      </c>
      <c r="S288" s="1" t="s">
        <v>63</v>
      </c>
      <c r="T288" s="1" t="s">
        <v>63</v>
      </c>
      <c r="AR288" s="1" t="s">
        <v>52</v>
      </c>
      <c r="AS288" s="1" t="s">
        <v>52</v>
      </c>
      <c r="AU288" s="1" t="s">
        <v>438</v>
      </c>
      <c r="AV288">
        <v>90</v>
      </c>
    </row>
    <row r="289" spans="1:48" ht="30" customHeight="1" x14ac:dyDescent="0.3">
      <c r="A289" s="13" t="s">
        <v>439</v>
      </c>
      <c r="B289" s="13" t="s">
        <v>52</v>
      </c>
      <c r="C289" s="13" t="s">
        <v>77</v>
      </c>
      <c r="D289" s="11">
        <v>63</v>
      </c>
      <c r="E289" s="12"/>
      <c r="F289" s="12">
        <f t="shared" si="26"/>
        <v>0</v>
      </c>
      <c r="G289" s="12"/>
      <c r="H289" s="12">
        <f t="shared" si="27"/>
        <v>0</v>
      </c>
      <c r="I289" s="12"/>
      <c r="J289" s="12">
        <f t="shared" si="28"/>
        <v>0</v>
      </c>
      <c r="K289" s="12">
        <f t="shared" si="29"/>
        <v>0</v>
      </c>
      <c r="L289" s="12">
        <f t="shared" si="30"/>
        <v>0</v>
      </c>
      <c r="M289" s="13"/>
      <c r="N289" s="1" t="s">
        <v>440</v>
      </c>
      <c r="O289" s="1" t="s">
        <v>52</v>
      </c>
      <c r="P289" s="1" t="s">
        <v>52</v>
      </c>
      <c r="Q289" s="1" t="s">
        <v>356</v>
      </c>
      <c r="R289" s="1" t="s">
        <v>62</v>
      </c>
      <c r="S289" s="1" t="s">
        <v>63</v>
      </c>
      <c r="T289" s="1" t="s">
        <v>63</v>
      </c>
      <c r="AR289" s="1" t="s">
        <v>52</v>
      </c>
      <c r="AS289" s="1" t="s">
        <v>52</v>
      </c>
      <c r="AU289" s="1" t="s">
        <v>441</v>
      </c>
      <c r="AV289">
        <v>91</v>
      </c>
    </row>
    <row r="290" spans="1:48" ht="30" customHeight="1" x14ac:dyDescent="0.3">
      <c r="A290" s="13" t="s">
        <v>442</v>
      </c>
      <c r="B290" s="13" t="s">
        <v>52</v>
      </c>
      <c r="C290" s="13" t="s">
        <v>77</v>
      </c>
      <c r="D290" s="11">
        <v>2</v>
      </c>
      <c r="E290" s="12"/>
      <c r="F290" s="12">
        <f t="shared" si="26"/>
        <v>0</v>
      </c>
      <c r="G290" s="12"/>
      <c r="H290" s="12">
        <f t="shared" si="27"/>
        <v>0</v>
      </c>
      <c r="I290" s="12"/>
      <c r="J290" s="12">
        <f t="shared" si="28"/>
        <v>0</v>
      </c>
      <c r="K290" s="12">
        <f t="shared" si="29"/>
        <v>0</v>
      </c>
      <c r="L290" s="12">
        <f t="shared" si="30"/>
        <v>0</v>
      </c>
      <c r="M290" s="13"/>
      <c r="N290" s="1" t="s">
        <v>443</v>
      </c>
      <c r="O290" s="1" t="s">
        <v>52</v>
      </c>
      <c r="P290" s="1" t="s">
        <v>52</v>
      </c>
      <c r="Q290" s="1" t="s">
        <v>356</v>
      </c>
      <c r="R290" s="1" t="s">
        <v>62</v>
      </c>
      <c r="S290" s="1" t="s">
        <v>63</v>
      </c>
      <c r="T290" s="1" t="s">
        <v>63</v>
      </c>
      <c r="AR290" s="1" t="s">
        <v>52</v>
      </c>
      <c r="AS290" s="1" t="s">
        <v>52</v>
      </c>
      <c r="AU290" s="1" t="s">
        <v>444</v>
      </c>
      <c r="AV290">
        <v>92</v>
      </c>
    </row>
    <row r="291" spans="1:48" ht="30" customHeight="1" x14ac:dyDescent="0.3">
      <c r="A291" s="13" t="s">
        <v>445</v>
      </c>
      <c r="B291" s="13" t="s">
        <v>446</v>
      </c>
      <c r="C291" s="13" t="s">
        <v>129</v>
      </c>
      <c r="D291" s="11">
        <v>1</v>
      </c>
      <c r="E291" s="12"/>
      <c r="F291" s="12">
        <f t="shared" si="26"/>
        <v>0</v>
      </c>
      <c r="G291" s="12"/>
      <c r="H291" s="12">
        <f t="shared" si="27"/>
        <v>0</v>
      </c>
      <c r="I291" s="12"/>
      <c r="J291" s="12">
        <f t="shared" si="28"/>
        <v>0</v>
      </c>
      <c r="K291" s="12">
        <f t="shared" si="29"/>
        <v>0</v>
      </c>
      <c r="L291" s="12">
        <f t="shared" si="30"/>
        <v>0</v>
      </c>
      <c r="M291" s="13"/>
      <c r="N291" s="1" t="s">
        <v>447</v>
      </c>
      <c r="O291" s="1" t="s">
        <v>52</v>
      </c>
      <c r="P291" s="1" t="s">
        <v>52</v>
      </c>
      <c r="Q291" s="1" t="s">
        <v>356</v>
      </c>
      <c r="R291" s="1" t="s">
        <v>62</v>
      </c>
      <c r="S291" s="1" t="s">
        <v>63</v>
      </c>
      <c r="T291" s="1" t="s">
        <v>63</v>
      </c>
      <c r="AR291" s="1" t="s">
        <v>52</v>
      </c>
      <c r="AS291" s="1" t="s">
        <v>52</v>
      </c>
      <c r="AU291" s="1" t="s">
        <v>448</v>
      </c>
      <c r="AV291">
        <v>93</v>
      </c>
    </row>
    <row r="292" spans="1:48" ht="30" customHeight="1" x14ac:dyDescent="0.3">
      <c r="A292" s="13" t="s">
        <v>445</v>
      </c>
      <c r="B292" s="13" t="s">
        <v>449</v>
      </c>
      <c r="C292" s="13" t="s">
        <v>129</v>
      </c>
      <c r="D292" s="11">
        <v>1</v>
      </c>
      <c r="E292" s="12"/>
      <c r="F292" s="12">
        <f t="shared" si="26"/>
        <v>0</v>
      </c>
      <c r="G292" s="12"/>
      <c r="H292" s="12">
        <f t="shared" si="27"/>
        <v>0</v>
      </c>
      <c r="I292" s="12"/>
      <c r="J292" s="12">
        <f t="shared" si="28"/>
        <v>0</v>
      </c>
      <c r="K292" s="12">
        <f t="shared" si="29"/>
        <v>0</v>
      </c>
      <c r="L292" s="12">
        <f t="shared" si="30"/>
        <v>0</v>
      </c>
      <c r="M292" s="13"/>
      <c r="N292" s="1" t="s">
        <v>450</v>
      </c>
      <c r="O292" s="1" t="s">
        <v>52</v>
      </c>
      <c r="P292" s="1" t="s">
        <v>52</v>
      </c>
      <c r="Q292" s="1" t="s">
        <v>356</v>
      </c>
      <c r="R292" s="1" t="s">
        <v>62</v>
      </c>
      <c r="S292" s="1" t="s">
        <v>63</v>
      </c>
      <c r="T292" s="1" t="s">
        <v>63</v>
      </c>
      <c r="AR292" s="1" t="s">
        <v>52</v>
      </c>
      <c r="AS292" s="1" t="s">
        <v>52</v>
      </c>
      <c r="AU292" s="1" t="s">
        <v>451</v>
      </c>
      <c r="AV292">
        <v>94</v>
      </c>
    </row>
    <row r="293" spans="1:48" ht="30" customHeight="1" x14ac:dyDescent="0.3">
      <c r="A293" s="13" t="s">
        <v>445</v>
      </c>
      <c r="B293" s="13" t="s">
        <v>452</v>
      </c>
      <c r="C293" s="13" t="s">
        <v>129</v>
      </c>
      <c r="D293" s="11">
        <v>1</v>
      </c>
      <c r="E293" s="12"/>
      <c r="F293" s="12">
        <f t="shared" si="26"/>
        <v>0</v>
      </c>
      <c r="G293" s="12"/>
      <c r="H293" s="12">
        <f t="shared" si="27"/>
        <v>0</v>
      </c>
      <c r="I293" s="12"/>
      <c r="J293" s="12">
        <f t="shared" si="28"/>
        <v>0</v>
      </c>
      <c r="K293" s="12">
        <f t="shared" si="29"/>
        <v>0</v>
      </c>
      <c r="L293" s="12">
        <f t="shared" si="30"/>
        <v>0</v>
      </c>
      <c r="M293" s="13"/>
      <c r="N293" s="1" t="s">
        <v>453</v>
      </c>
      <c r="O293" s="1" t="s">
        <v>52</v>
      </c>
      <c r="P293" s="1" t="s">
        <v>52</v>
      </c>
      <c r="Q293" s="1" t="s">
        <v>356</v>
      </c>
      <c r="R293" s="1" t="s">
        <v>62</v>
      </c>
      <c r="S293" s="1" t="s">
        <v>63</v>
      </c>
      <c r="T293" s="1" t="s">
        <v>63</v>
      </c>
      <c r="AR293" s="1" t="s">
        <v>52</v>
      </c>
      <c r="AS293" s="1" t="s">
        <v>52</v>
      </c>
      <c r="AU293" s="1" t="s">
        <v>454</v>
      </c>
      <c r="AV293">
        <v>95</v>
      </c>
    </row>
    <row r="294" spans="1:48" ht="30" customHeight="1" x14ac:dyDescent="0.3">
      <c r="A294" s="13" t="s">
        <v>455</v>
      </c>
      <c r="B294" s="13" t="s">
        <v>456</v>
      </c>
      <c r="C294" s="13" t="s">
        <v>129</v>
      </c>
      <c r="D294" s="11">
        <v>1</v>
      </c>
      <c r="E294" s="12"/>
      <c r="F294" s="12">
        <f t="shared" si="26"/>
        <v>0</v>
      </c>
      <c r="G294" s="12"/>
      <c r="H294" s="12">
        <f t="shared" si="27"/>
        <v>0</v>
      </c>
      <c r="I294" s="12"/>
      <c r="J294" s="12">
        <f t="shared" si="28"/>
        <v>0</v>
      </c>
      <c r="K294" s="12">
        <f t="shared" si="29"/>
        <v>0</v>
      </c>
      <c r="L294" s="12">
        <f t="shared" si="30"/>
        <v>0</v>
      </c>
      <c r="M294" s="13"/>
      <c r="N294" s="1" t="s">
        <v>457</v>
      </c>
      <c r="O294" s="1" t="s">
        <v>52</v>
      </c>
      <c r="P294" s="1" t="s">
        <v>52</v>
      </c>
      <c r="Q294" s="1" t="s">
        <v>356</v>
      </c>
      <c r="R294" s="1" t="s">
        <v>62</v>
      </c>
      <c r="S294" s="1" t="s">
        <v>63</v>
      </c>
      <c r="T294" s="1" t="s">
        <v>63</v>
      </c>
      <c r="AR294" s="1" t="s">
        <v>52</v>
      </c>
      <c r="AS294" s="1" t="s">
        <v>52</v>
      </c>
      <c r="AU294" s="1" t="s">
        <v>458</v>
      </c>
      <c r="AV294">
        <v>96</v>
      </c>
    </row>
    <row r="295" spans="1:48" ht="30" customHeight="1" x14ac:dyDescent="0.3">
      <c r="A295" s="13" t="s">
        <v>455</v>
      </c>
      <c r="B295" s="13" t="s">
        <v>459</v>
      </c>
      <c r="C295" s="13" t="s">
        <v>129</v>
      </c>
      <c r="D295" s="11">
        <v>1</v>
      </c>
      <c r="E295" s="12"/>
      <c r="F295" s="12">
        <f t="shared" si="26"/>
        <v>0</v>
      </c>
      <c r="G295" s="12"/>
      <c r="H295" s="12">
        <f t="shared" si="27"/>
        <v>0</v>
      </c>
      <c r="I295" s="12"/>
      <c r="J295" s="12">
        <f t="shared" si="28"/>
        <v>0</v>
      </c>
      <c r="K295" s="12">
        <f t="shared" si="29"/>
        <v>0</v>
      </c>
      <c r="L295" s="12">
        <f t="shared" si="30"/>
        <v>0</v>
      </c>
      <c r="M295" s="13"/>
      <c r="N295" s="1" t="s">
        <v>460</v>
      </c>
      <c r="O295" s="1" t="s">
        <v>52</v>
      </c>
      <c r="P295" s="1" t="s">
        <v>52</v>
      </c>
      <c r="Q295" s="1" t="s">
        <v>356</v>
      </c>
      <c r="R295" s="1" t="s">
        <v>62</v>
      </c>
      <c r="S295" s="1" t="s">
        <v>63</v>
      </c>
      <c r="T295" s="1" t="s">
        <v>63</v>
      </c>
      <c r="AR295" s="1" t="s">
        <v>52</v>
      </c>
      <c r="AS295" s="1" t="s">
        <v>52</v>
      </c>
      <c r="AU295" s="1" t="s">
        <v>461</v>
      </c>
      <c r="AV295">
        <v>146</v>
      </c>
    </row>
    <row r="296" spans="1:48" ht="30" customHeight="1" x14ac:dyDescent="0.3">
      <c r="A296" s="13" t="s">
        <v>455</v>
      </c>
      <c r="B296" s="13" t="s">
        <v>462</v>
      </c>
      <c r="C296" s="13" t="s">
        <v>129</v>
      </c>
      <c r="D296" s="11">
        <v>1</v>
      </c>
      <c r="E296" s="12"/>
      <c r="F296" s="12">
        <f t="shared" si="26"/>
        <v>0</v>
      </c>
      <c r="G296" s="12"/>
      <c r="H296" s="12">
        <f t="shared" si="27"/>
        <v>0</v>
      </c>
      <c r="I296" s="12"/>
      <c r="J296" s="12">
        <f t="shared" si="28"/>
        <v>0</v>
      </c>
      <c r="K296" s="12">
        <f t="shared" si="29"/>
        <v>0</v>
      </c>
      <c r="L296" s="12">
        <f t="shared" si="30"/>
        <v>0</v>
      </c>
      <c r="M296" s="13"/>
      <c r="N296" s="1" t="s">
        <v>463</v>
      </c>
      <c r="O296" s="1" t="s">
        <v>52</v>
      </c>
      <c r="P296" s="1" t="s">
        <v>52</v>
      </c>
      <c r="Q296" s="1" t="s">
        <v>356</v>
      </c>
      <c r="R296" s="1" t="s">
        <v>62</v>
      </c>
      <c r="S296" s="1" t="s">
        <v>63</v>
      </c>
      <c r="T296" s="1" t="s">
        <v>63</v>
      </c>
      <c r="AR296" s="1" t="s">
        <v>52</v>
      </c>
      <c r="AS296" s="1" t="s">
        <v>52</v>
      </c>
      <c r="AU296" s="1" t="s">
        <v>464</v>
      </c>
      <c r="AV296">
        <v>147</v>
      </c>
    </row>
    <row r="297" spans="1:48" ht="30" customHeight="1" x14ac:dyDescent="0.3">
      <c r="A297" s="13" t="s">
        <v>465</v>
      </c>
      <c r="B297" s="13" t="s">
        <v>466</v>
      </c>
      <c r="C297" s="13" t="s">
        <v>129</v>
      </c>
      <c r="D297" s="11">
        <v>1</v>
      </c>
      <c r="E297" s="12"/>
      <c r="F297" s="12">
        <f t="shared" ref="F297:F328" si="31">TRUNC(E297*D297, 0)</f>
        <v>0</v>
      </c>
      <c r="G297" s="12"/>
      <c r="H297" s="12">
        <f t="shared" ref="H297:H328" si="32">TRUNC(G297*D297, 0)</f>
        <v>0</v>
      </c>
      <c r="I297" s="12"/>
      <c r="J297" s="12">
        <f t="shared" ref="J297:J328" si="33">TRUNC(I297*D297, 0)</f>
        <v>0</v>
      </c>
      <c r="K297" s="12">
        <f t="shared" ref="K297:K313" si="34">TRUNC(E297+G297+I297, 0)</f>
        <v>0</v>
      </c>
      <c r="L297" s="12">
        <f t="shared" ref="L297:L313" si="35">TRUNC(F297+H297+J297, 0)</f>
        <v>0</v>
      </c>
      <c r="M297" s="13"/>
      <c r="N297" s="1" t="s">
        <v>467</v>
      </c>
      <c r="O297" s="1" t="s">
        <v>52</v>
      </c>
      <c r="P297" s="1" t="s">
        <v>52</v>
      </c>
      <c r="Q297" s="1" t="s">
        <v>356</v>
      </c>
      <c r="R297" s="1" t="s">
        <v>62</v>
      </c>
      <c r="S297" s="1" t="s">
        <v>63</v>
      </c>
      <c r="T297" s="1" t="s">
        <v>63</v>
      </c>
      <c r="AR297" s="1" t="s">
        <v>52</v>
      </c>
      <c r="AS297" s="1" t="s">
        <v>52</v>
      </c>
      <c r="AU297" s="1" t="s">
        <v>468</v>
      </c>
      <c r="AV297">
        <v>148</v>
      </c>
    </row>
    <row r="298" spans="1:48" ht="30" customHeight="1" x14ac:dyDescent="0.3">
      <c r="A298" s="13" t="s">
        <v>469</v>
      </c>
      <c r="B298" s="13" t="s">
        <v>52</v>
      </c>
      <c r="C298" s="13" t="s">
        <v>129</v>
      </c>
      <c r="D298" s="11">
        <v>5</v>
      </c>
      <c r="E298" s="12"/>
      <c r="F298" s="12">
        <f t="shared" si="31"/>
        <v>0</v>
      </c>
      <c r="G298" s="12"/>
      <c r="H298" s="12">
        <f t="shared" si="32"/>
        <v>0</v>
      </c>
      <c r="I298" s="12"/>
      <c r="J298" s="12">
        <f t="shared" si="33"/>
        <v>0</v>
      </c>
      <c r="K298" s="12">
        <f t="shared" si="34"/>
        <v>0</v>
      </c>
      <c r="L298" s="12">
        <f t="shared" si="35"/>
        <v>0</v>
      </c>
      <c r="M298" s="13"/>
      <c r="N298" s="1" t="s">
        <v>470</v>
      </c>
      <c r="O298" s="1" t="s">
        <v>52</v>
      </c>
      <c r="P298" s="1" t="s">
        <v>52</v>
      </c>
      <c r="Q298" s="1" t="s">
        <v>356</v>
      </c>
      <c r="R298" s="1" t="s">
        <v>62</v>
      </c>
      <c r="S298" s="1" t="s">
        <v>63</v>
      </c>
      <c r="T298" s="1" t="s">
        <v>63</v>
      </c>
      <c r="AR298" s="1" t="s">
        <v>52</v>
      </c>
      <c r="AS298" s="1" t="s">
        <v>52</v>
      </c>
      <c r="AU298" s="1" t="s">
        <v>471</v>
      </c>
      <c r="AV298">
        <v>97</v>
      </c>
    </row>
    <row r="299" spans="1:48" ht="30" customHeight="1" x14ac:dyDescent="0.3">
      <c r="A299" s="13" t="s">
        <v>472</v>
      </c>
      <c r="B299" s="13" t="s">
        <v>473</v>
      </c>
      <c r="C299" s="13" t="s">
        <v>67</v>
      </c>
      <c r="D299" s="11">
        <v>6</v>
      </c>
      <c r="E299" s="12"/>
      <c r="F299" s="12">
        <f t="shared" si="31"/>
        <v>0</v>
      </c>
      <c r="G299" s="12"/>
      <c r="H299" s="12">
        <f t="shared" si="32"/>
        <v>0</v>
      </c>
      <c r="I299" s="12"/>
      <c r="J299" s="12">
        <f t="shared" si="33"/>
        <v>0</v>
      </c>
      <c r="K299" s="12">
        <f t="shared" si="34"/>
        <v>0</v>
      </c>
      <c r="L299" s="12">
        <f t="shared" si="35"/>
        <v>0</v>
      </c>
      <c r="M299" s="13"/>
      <c r="N299" s="1" t="s">
        <v>474</v>
      </c>
      <c r="O299" s="1" t="s">
        <v>52</v>
      </c>
      <c r="P299" s="1" t="s">
        <v>52</v>
      </c>
      <c r="Q299" s="1" t="s">
        <v>356</v>
      </c>
      <c r="R299" s="1" t="s">
        <v>62</v>
      </c>
      <c r="S299" s="1" t="s">
        <v>63</v>
      </c>
      <c r="T299" s="1" t="s">
        <v>63</v>
      </c>
      <c r="AR299" s="1" t="s">
        <v>52</v>
      </c>
      <c r="AS299" s="1" t="s">
        <v>52</v>
      </c>
      <c r="AU299" s="1" t="s">
        <v>475</v>
      </c>
      <c r="AV299">
        <v>98</v>
      </c>
    </row>
    <row r="300" spans="1:48" ht="30" customHeight="1" x14ac:dyDescent="0.3">
      <c r="A300" s="13" t="s">
        <v>476</v>
      </c>
      <c r="B300" s="13" t="s">
        <v>52</v>
      </c>
      <c r="C300" s="13" t="s">
        <v>129</v>
      </c>
      <c r="D300" s="11">
        <v>28</v>
      </c>
      <c r="E300" s="12"/>
      <c r="F300" s="12">
        <f t="shared" si="31"/>
        <v>0</v>
      </c>
      <c r="G300" s="12"/>
      <c r="H300" s="12">
        <f t="shared" si="32"/>
        <v>0</v>
      </c>
      <c r="I300" s="12"/>
      <c r="J300" s="12">
        <f t="shared" si="33"/>
        <v>0</v>
      </c>
      <c r="K300" s="12">
        <f t="shared" si="34"/>
        <v>0</v>
      </c>
      <c r="L300" s="12">
        <f t="shared" si="35"/>
        <v>0</v>
      </c>
      <c r="M300" s="13"/>
      <c r="N300" s="1" t="s">
        <v>477</v>
      </c>
      <c r="O300" s="1" t="s">
        <v>52</v>
      </c>
      <c r="P300" s="1" t="s">
        <v>52</v>
      </c>
      <c r="Q300" s="1" t="s">
        <v>356</v>
      </c>
      <c r="R300" s="1" t="s">
        <v>62</v>
      </c>
      <c r="S300" s="1" t="s">
        <v>63</v>
      </c>
      <c r="T300" s="1" t="s">
        <v>63</v>
      </c>
      <c r="AR300" s="1" t="s">
        <v>52</v>
      </c>
      <c r="AS300" s="1" t="s">
        <v>52</v>
      </c>
      <c r="AU300" s="1" t="s">
        <v>478</v>
      </c>
      <c r="AV300">
        <v>99</v>
      </c>
    </row>
    <row r="301" spans="1:48" ht="30" customHeight="1" x14ac:dyDescent="0.3">
      <c r="A301" s="13" t="s">
        <v>479</v>
      </c>
      <c r="B301" s="13" t="s">
        <v>480</v>
      </c>
      <c r="C301" s="13" t="s">
        <v>67</v>
      </c>
      <c r="D301" s="11">
        <v>30</v>
      </c>
      <c r="E301" s="12"/>
      <c r="F301" s="12">
        <f t="shared" si="31"/>
        <v>0</v>
      </c>
      <c r="G301" s="12"/>
      <c r="H301" s="12">
        <f t="shared" si="32"/>
        <v>0</v>
      </c>
      <c r="I301" s="12"/>
      <c r="J301" s="12">
        <f t="shared" si="33"/>
        <v>0</v>
      </c>
      <c r="K301" s="12">
        <f t="shared" si="34"/>
        <v>0</v>
      </c>
      <c r="L301" s="12">
        <f t="shared" si="35"/>
        <v>0</v>
      </c>
      <c r="M301" s="13"/>
      <c r="N301" s="1" t="s">
        <v>481</v>
      </c>
      <c r="O301" s="1" t="s">
        <v>52</v>
      </c>
      <c r="P301" s="1" t="s">
        <v>52</v>
      </c>
      <c r="Q301" s="1" t="s">
        <v>356</v>
      </c>
      <c r="R301" s="1" t="s">
        <v>62</v>
      </c>
      <c r="S301" s="1" t="s">
        <v>63</v>
      </c>
      <c r="T301" s="1" t="s">
        <v>63</v>
      </c>
      <c r="AR301" s="1" t="s">
        <v>52</v>
      </c>
      <c r="AS301" s="1" t="s">
        <v>52</v>
      </c>
      <c r="AU301" s="1" t="s">
        <v>482</v>
      </c>
      <c r="AV301">
        <v>100</v>
      </c>
    </row>
    <row r="302" spans="1:48" ht="30" customHeight="1" x14ac:dyDescent="0.3">
      <c r="A302" s="13" t="s">
        <v>483</v>
      </c>
      <c r="B302" s="13" t="s">
        <v>52</v>
      </c>
      <c r="C302" s="13" t="s">
        <v>67</v>
      </c>
      <c r="D302" s="11">
        <v>16</v>
      </c>
      <c r="E302" s="12"/>
      <c r="F302" s="12">
        <f t="shared" si="31"/>
        <v>0</v>
      </c>
      <c r="G302" s="12"/>
      <c r="H302" s="12">
        <f t="shared" si="32"/>
        <v>0</v>
      </c>
      <c r="I302" s="12"/>
      <c r="J302" s="12">
        <f t="shared" si="33"/>
        <v>0</v>
      </c>
      <c r="K302" s="12">
        <f t="shared" si="34"/>
        <v>0</v>
      </c>
      <c r="L302" s="12">
        <f t="shared" si="35"/>
        <v>0</v>
      </c>
      <c r="M302" s="13"/>
      <c r="N302" s="1" t="s">
        <v>484</v>
      </c>
      <c r="O302" s="1" t="s">
        <v>52</v>
      </c>
      <c r="P302" s="1" t="s">
        <v>52</v>
      </c>
      <c r="Q302" s="1" t="s">
        <v>356</v>
      </c>
      <c r="R302" s="1" t="s">
        <v>62</v>
      </c>
      <c r="S302" s="1" t="s">
        <v>63</v>
      </c>
      <c r="T302" s="1" t="s">
        <v>63</v>
      </c>
      <c r="AR302" s="1" t="s">
        <v>52</v>
      </c>
      <c r="AS302" s="1" t="s">
        <v>52</v>
      </c>
      <c r="AU302" s="1" t="s">
        <v>485</v>
      </c>
      <c r="AV302">
        <v>101</v>
      </c>
    </row>
    <row r="303" spans="1:48" ht="30" customHeight="1" x14ac:dyDescent="0.3">
      <c r="A303" s="13" t="s">
        <v>486</v>
      </c>
      <c r="B303" s="13" t="s">
        <v>52</v>
      </c>
      <c r="C303" s="13" t="s">
        <v>129</v>
      </c>
      <c r="D303" s="11">
        <v>28</v>
      </c>
      <c r="E303" s="12"/>
      <c r="F303" s="12">
        <f t="shared" si="31"/>
        <v>0</v>
      </c>
      <c r="G303" s="12"/>
      <c r="H303" s="12">
        <f t="shared" si="32"/>
        <v>0</v>
      </c>
      <c r="I303" s="12"/>
      <c r="J303" s="12">
        <f t="shared" si="33"/>
        <v>0</v>
      </c>
      <c r="K303" s="12">
        <f t="shared" si="34"/>
        <v>0</v>
      </c>
      <c r="L303" s="12">
        <f t="shared" si="35"/>
        <v>0</v>
      </c>
      <c r="M303" s="13"/>
      <c r="N303" s="1" t="s">
        <v>487</v>
      </c>
      <c r="O303" s="1" t="s">
        <v>52</v>
      </c>
      <c r="P303" s="1" t="s">
        <v>52</v>
      </c>
      <c r="Q303" s="1" t="s">
        <v>356</v>
      </c>
      <c r="R303" s="1" t="s">
        <v>62</v>
      </c>
      <c r="S303" s="1" t="s">
        <v>63</v>
      </c>
      <c r="T303" s="1" t="s">
        <v>63</v>
      </c>
      <c r="AR303" s="1" t="s">
        <v>52</v>
      </c>
      <c r="AS303" s="1" t="s">
        <v>52</v>
      </c>
      <c r="AU303" s="1" t="s">
        <v>488</v>
      </c>
      <c r="AV303">
        <v>102</v>
      </c>
    </row>
    <row r="304" spans="1:48" ht="30" customHeight="1" x14ac:dyDescent="0.3">
      <c r="A304" s="13" t="s">
        <v>489</v>
      </c>
      <c r="B304" s="13" t="s">
        <v>52</v>
      </c>
      <c r="C304" s="13" t="s">
        <v>67</v>
      </c>
      <c r="D304" s="11">
        <v>26</v>
      </c>
      <c r="E304" s="12"/>
      <c r="F304" s="12">
        <f t="shared" si="31"/>
        <v>0</v>
      </c>
      <c r="G304" s="12"/>
      <c r="H304" s="12">
        <f t="shared" si="32"/>
        <v>0</v>
      </c>
      <c r="I304" s="12"/>
      <c r="J304" s="12">
        <f t="shared" si="33"/>
        <v>0</v>
      </c>
      <c r="K304" s="12">
        <f t="shared" si="34"/>
        <v>0</v>
      </c>
      <c r="L304" s="12">
        <f t="shared" si="35"/>
        <v>0</v>
      </c>
      <c r="M304" s="13"/>
      <c r="N304" s="1" t="s">
        <v>490</v>
      </c>
      <c r="O304" s="1" t="s">
        <v>52</v>
      </c>
      <c r="P304" s="1" t="s">
        <v>52</v>
      </c>
      <c r="Q304" s="1" t="s">
        <v>356</v>
      </c>
      <c r="R304" s="1" t="s">
        <v>62</v>
      </c>
      <c r="S304" s="1" t="s">
        <v>63</v>
      </c>
      <c r="T304" s="1" t="s">
        <v>63</v>
      </c>
      <c r="AR304" s="1" t="s">
        <v>52</v>
      </c>
      <c r="AS304" s="1" t="s">
        <v>52</v>
      </c>
      <c r="AU304" s="1" t="s">
        <v>491</v>
      </c>
      <c r="AV304">
        <v>103</v>
      </c>
    </row>
    <row r="305" spans="1:48" ht="30" customHeight="1" x14ac:dyDescent="0.3">
      <c r="A305" s="13" t="s">
        <v>492</v>
      </c>
      <c r="B305" s="13" t="s">
        <v>446</v>
      </c>
      <c r="C305" s="13" t="s">
        <v>60</v>
      </c>
      <c r="D305" s="11">
        <v>1</v>
      </c>
      <c r="E305" s="12"/>
      <c r="F305" s="12">
        <f t="shared" si="31"/>
        <v>0</v>
      </c>
      <c r="G305" s="12"/>
      <c r="H305" s="12">
        <f t="shared" si="32"/>
        <v>0</v>
      </c>
      <c r="I305" s="12"/>
      <c r="J305" s="12">
        <f t="shared" si="33"/>
        <v>0</v>
      </c>
      <c r="K305" s="12">
        <f t="shared" si="34"/>
        <v>0</v>
      </c>
      <c r="L305" s="12">
        <f t="shared" si="35"/>
        <v>0</v>
      </c>
      <c r="M305" s="13"/>
      <c r="N305" s="1" t="s">
        <v>493</v>
      </c>
      <c r="O305" s="1" t="s">
        <v>52</v>
      </c>
      <c r="P305" s="1" t="s">
        <v>52</v>
      </c>
      <c r="Q305" s="1" t="s">
        <v>356</v>
      </c>
      <c r="R305" s="1" t="s">
        <v>62</v>
      </c>
      <c r="S305" s="1" t="s">
        <v>63</v>
      </c>
      <c r="T305" s="1" t="s">
        <v>63</v>
      </c>
      <c r="AR305" s="1" t="s">
        <v>52</v>
      </c>
      <c r="AS305" s="1" t="s">
        <v>52</v>
      </c>
      <c r="AU305" s="1" t="s">
        <v>494</v>
      </c>
      <c r="AV305">
        <v>104</v>
      </c>
    </row>
    <row r="306" spans="1:48" ht="30" customHeight="1" x14ac:dyDescent="0.3">
      <c r="A306" s="13" t="s">
        <v>495</v>
      </c>
      <c r="B306" s="13" t="s">
        <v>496</v>
      </c>
      <c r="C306" s="13" t="s">
        <v>77</v>
      </c>
      <c r="D306" s="11">
        <v>348</v>
      </c>
      <c r="E306" s="12"/>
      <c r="F306" s="12">
        <f t="shared" si="31"/>
        <v>0</v>
      </c>
      <c r="G306" s="12"/>
      <c r="H306" s="12">
        <f t="shared" si="32"/>
        <v>0</v>
      </c>
      <c r="I306" s="12"/>
      <c r="J306" s="12">
        <f t="shared" si="33"/>
        <v>0</v>
      </c>
      <c r="K306" s="12">
        <f t="shared" si="34"/>
        <v>0</v>
      </c>
      <c r="L306" s="12">
        <f t="shared" si="35"/>
        <v>0</v>
      </c>
      <c r="M306" s="13"/>
      <c r="N306" s="1" t="s">
        <v>497</v>
      </c>
      <c r="O306" s="1" t="s">
        <v>52</v>
      </c>
      <c r="P306" s="1" t="s">
        <v>52</v>
      </c>
      <c r="Q306" s="1" t="s">
        <v>356</v>
      </c>
      <c r="R306" s="1" t="s">
        <v>62</v>
      </c>
      <c r="S306" s="1" t="s">
        <v>63</v>
      </c>
      <c r="T306" s="1" t="s">
        <v>63</v>
      </c>
      <c r="AR306" s="1" t="s">
        <v>52</v>
      </c>
      <c r="AS306" s="1" t="s">
        <v>52</v>
      </c>
      <c r="AU306" s="1" t="s">
        <v>498</v>
      </c>
      <c r="AV306">
        <v>105</v>
      </c>
    </row>
    <row r="307" spans="1:48" ht="30" customHeight="1" x14ac:dyDescent="0.3">
      <c r="A307" s="13" t="s">
        <v>499</v>
      </c>
      <c r="B307" s="13" t="s">
        <v>500</v>
      </c>
      <c r="C307" s="13" t="s">
        <v>501</v>
      </c>
      <c r="D307" s="11">
        <v>-1037</v>
      </c>
      <c r="E307" s="12"/>
      <c r="F307" s="12">
        <f t="shared" si="31"/>
        <v>0</v>
      </c>
      <c r="G307" s="12"/>
      <c r="H307" s="12">
        <f t="shared" si="32"/>
        <v>0</v>
      </c>
      <c r="I307" s="12"/>
      <c r="J307" s="12">
        <f t="shared" si="33"/>
        <v>0</v>
      </c>
      <c r="K307" s="12">
        <f t="shared" si="34"/>
        <v>0</v>
      </c>
      <c r="L307" s="12">
        <f t="shared" si="35"/>
        <v>0</v>
      </c>
      <c r="M307" s="13"/>
      <c r="N307" s="1" t="s">
        <v>502</v>
      </c>
      <c r="O307" s="1" t="s">
        <v>52</v>
      </c>
      <c r="P307" s="1" t="s">
        <v>52</v>
      </c>
      <c r="Q307" s="1" t="s">
        <v>356</v>
      </c>
      <c r="R307" s="1" t="s">
        <v>63</v>
      </c>
      <c r="S307" s="1" t="s">
        <v>63</v>
      </c>
      <c r="T307" s="1" t="s">
        <v>62</v>
      </c>
      <c r="AR307" s="1" t="s">
        <v>52</v>
      </c>
      <c r="AS307" s="1" t="s">
        <v>52</v>
      </c>
      <c r="AU307" s="1" t="s">
        <v>503</v>
      </c>
      <c r="AV307">
        <v>60</v>
      </c>
    </row>
    <row r="308" spans="1:48" ht="30" customHeight="1" x14ac:dyDescent="0.3">
      <c r="A308" s="13" t="s">
        <v>499</v>
      </c>
      <c r="B308" s="13" t="s">
        <v>504</v>
      </c>
      <c r="C308" s="13" t="s">
        <v>501</v>
      </c>
      <c r="D308" s="11">
        <v>-288</v>
      </c>
      <c r="E308" s="12"/>
      <c r="F308" s="12">
        <f t="shared" si="31"/>
        <v>0</v>
      </c>
      <c r="G308" s="12"/>
      <c r="H308" s="12">
        <f t="shared" si="32"/>
        <v>0</v>
      </c>
      <c r="I308" s="12"/>
      <c r="J308" s="12">
        <f t="shared" si="33"/>
        <v>0</v>
      </c>
      <c r="K308" s="12">
        <f t="shared" si="34"/>
        <v>0</v>
      </c>
      <c r="L308" s="12">
        <f t="shared" si="35"/>
        <v>0</v>
      </c>
      <c r="M308" s="13"/>
      <c r="N308" s="1" t="s">
        <v>505</v>
      </c>
      <c r="O308" s="1" t="s">
        <v>52</v>
      </c>
      <c r="P308" s="1" t="s">
        <v>52</v>
      </c>
      <c r="Q308" s="1" t="s">
        <v>356</v>
      </c>
      <c r="R308" s="1" t="s">
        <v>63</v>
      </c>
      <c r="S308" s="1" t="s">
        <v>63</v>
      </c>
      <c r="T308" s="1" t="s">
        <v>62</v>
      </c>
      <c r="AR308" s="1" t="s">
        <v>52</v>
      </c>
      <c r="AS308" s="1" t="s">
        <v>52</v>
      </c>
      <c r="AU308" s="1" t="s">
        <v>506</v>
      </c>
      <c r="AV308">
        <v>61</v>
      </c>
    </row>
    <row r="309" spans="1:48" ht="30" customHeight="1" x14ac:dyDescent="0.3">
      <c r="A309" s="13" t="s">
        <v>499</v>
      </c>
      <c r="B309" s="13" t="s">
        <v>507</v>
      </c>
      <c r="C309" s="13" t="s">
        <v>501</v>
      </c>
      <c r="D309" s="11">
        <v>-397</v>
      </c>
      <c r="E309" s="12"/>
      <c r="F309" s="12">
        <f t="shared" si="31"/>
        <v>0</v>
      </c>
      <c r="G309" s="12"/>
      <c r="H309" s="12">
        <f t="shared" si="32"/>
        <v>0</v>
      </c>
      <c r="I309" s="12"/>
      <c r="J309" s="12">
        <f t="shared" si="33"/>
        <v>0</v>
      </c>
      <c r="K309" s="12">
        <f t="shared" si="34"/>
        <v>0</v>
      </c>
      <c r="L309" s="12">
        <f t="shared" si="35"/>
        <v>0</v>
      </c>
      <c r="M309" s="13"/>
      <c r="N309" s="1" t="s">
        <v>508</v>
      </c>
      <c r="O309" s="1" t="s">
        <v>52</v>
      </c>
      <c r="P309" s="1" t="s">
        <v>52</v>
      </c>
      <c r="Q309" s="1" t="s">
        <v>356</v>
      </c>
      <c r="R309" s="1" t="s">
        <v>63</v>
      </c>
      <c r="S309" s="1" t="s">
        <v>63</v>
      </c>
      <c r="T309" s="1" t="s">
        <v>62</v>
      </c>
      <c r="AR309" s="1" t="s">
        <v>52</v>
      </c>
      <c r="AS309" s="1" t="s">
        <v>52</v>
      </c>
      <c r="AU309" s="1" t="s">
        <v>509</v>
      </c>
      <c r="AV309">
        <v>62</v>
      </c>
    </row>
    <row r="310" spans="1:48" ht="30" customHeight="1" x14ac:dyDescent="0.3">
      <c r="A310" s="13" t="s">
        <v>510</v>
      </c>
      <c r="B310" s="13" t="s">
        <v>52</v>
      </c>
      <c r="C310" s="13" t="s">
        <v>352</v>
      </c>
      <c r="D310" s="11">
        <v>26.09</v>
      </c>
      <c r="E310" s="12"/>
      <c r="F310" s="12">
        <f t="shared" si="31"/>
        <v>0</v>
      </c>
      <c r="G310" s="12"/>
      <c r="H310" s="12">
        <f t="shared" si="32"/>
        <v>0</v>
      </c>
      <c r="I310" s="12"/>
      <c r="J310" s="12">
        <f t="shared" si="33"/>
        <v>0</v>
      </c>
      <c r="K310" s="12">
        <f t="shared" si="34"/>
        <v>0</v>
      </c>
      <c r="L310" s="12">
        <f t="shared" si="35"/>
        <v>0</v>
      </c>
      <c r="M310" s="13"/>
      <c r="N310" s="1" t="s">
        <v>511</v>
      </c>
      <c r="O310" s="1" t="s">
        <v>52</v>
      </c>
      <c r="P310" s="1" t="s">
        <v>52</v>
      </c>
      <c r="Q310" s="1" t="s">
        <v>356</v>
      </c>
      <c r="R310" s="1" t="s">
        <v>62</v>
      </c>
      <c r="S310" s="1" t="s">
        <v>63</v>
      </c>
      <c r="T310" s="1" t="s">
        <v>63</v>
      </c>
      <c r="AR310" s="1" t="s">
        <v>52</v>
      </c>
      <c r="AS310" s="1" t="s">
        <v>52</v>
      </c>
      <c r="AU310" s="1" t="s">
        <v>512</v>
      </c>
      <c r="AV310">
        <v>143</v>
      </c>
    </row>
    <row r="311" spans="1:48" ht="30" customHeight="1" x14ac:dyDescent="0.3">
      <c r="A311" s="13" t="s">
        <v>513</v>
      </c>
      <c r="B311" s="13" t="s">
        <v>52</v>
      </c>
      <c r="C311" s="13" t="s">
        <v>352</v>
      </c>
      <c r="D311" s="11">
        <v>26.09</v>
      </c>
      <c r="E311" s="12"/>
      <c r="F311" s="12">
        <f t="shared" si="31"/>
        <v>0</v>
      </c>
      <c r="G311" s="12"/>
      <c r="H311" s="12">
        <f t="shared" si="32"/>
        <v>0</v>
      </c>
      <c r="I311" s="12"/>
      <c r="J311" s="12">
        <f t="shared" si="33"/>
        <v>0</v>
      </c>
      <c r="K311" s="12">
        <f t="shared" si="34"/>
        <v>0</v>
      </c>
      <c r="L311" s="12">
        <f t="shared" si="35"/>
        <v>0</v>
      </c>
      <c r="M311" s="13"/>
      <c r="N311" s="1" t="s">
        <v>514</v>
      </c>
      <c r="O311" s="1" t="s">
        <v>52</v>
      </c>
      <c r="P311" s="1" t="s">
        <v>52</v>
      </c>
      <c r="Q311" s="1" t="s">
        <v>356</v>
      </c>
      <c r="R311" s="1" t="s">
        <v>62</v>
      </c>
      <c r="S311" s="1" t="s">
        <v>63</v>
      </c>
      <c r="T311" s="1" t="s">
        <v>63</v>
      </c>
      <c r="AR311" s="1" t="s">
        <v>52</v>
      </c>
      <c r="AS311" s="1" t="s">
        <v>52</v>
      </c>
      <c r="AU311" s="1" t="s">
        <v>515</v>
      </c>
      <c r="AV311">
        <v>144</v>
      </c>
    </row>
    <row r="312" spans="1:48" ht="30" customHeight="1" x14ac:dyDescent="0.3">
      <c r="A312" s="13" t="s">
        <v>516</v>
      </c>
      <c r="B312" s="13" t="s">
        <v>52</v>
      </c>
      <c r="C312" s="13" t="s">
        <v>210</v>
      </c>
      <c r="D312" s="11">
        <v>0.47</v>
      </c>
      <c r="E312" s="12"/>
      <c r="F312" s="12">
        <f t="shared" si="31"/>
        <v>0</v>
      </c>
      <c r="G312" s="12"/>
      <c r="H312" s="12">
        <f t="shared" si="32"/>
        <v>0</v>
      </c>
      <c r="I312" s="12"/>
      <c r="J312" s="12">
        <f t="shared" si="33"/>
        <v>0</v>
      </c>
      <c r="K312" s="12">
        <f t="shared" si="34"/>
        <v>0</v>
      </c>
      <c r="L312" s="12">
        <f t="shared" si="35"/>
        <v>0</v>
      </c>
      <c r="M312" s="13" t="s">
        <v>52</v>
      </c>
      <c r="N312" s="1" t="s">
        <v>517</v>
      </c>
      <c r="O312" s="1" t="s">
        <v>52</v>
      </c>
      <c r="P312" s="1" t="s">
        <v>52</v>
      </c>
      <c r="Q312" s="1" t="s">
        <v>356</v>
      </c>
      <c r="R312" s="1" t="s">
        <v>63</v>
      </c>
      <c r="S312" s="1" t="s">
        <v>63</v>
      </c>
      <c r="T312" s="1" t="s">
        <v>62</v>
      </c>
      <c r="AR312" s="1" t="s">
        <v>52</v>
      </c>
      <c r="AS312" s="1" t="s">
        <v>52</v>
      </c>
      <c r="AU312" s="1" t="s">
        <v>518</v>
      </c>
      <c r="AV312">
        <v>109</v>
      </c>
    </row>
    <row r="313" spans="1:48" ht="30" customHeight="1" x14ac:dyDescent="0.3">
      <c r="A313" s="13" t="s">
        <v>519</v>
      </c>
      <c r="B313" s="13" t="s">
        <v>520</v>
      </c>
      <c r="C313" s="13" t="s">
        <v>210</v>
      </c>
      <c r="D313" s="11">
        <v>12.58</v>
      </c>
      <c r="E313" s="12"/>
      <c r="F313" s="12">
        <f t="shared" si="31"/>
        <v>0</v>
      </c>
      <c r="G313" s="12"/>
      <c r="H313" s="12">
        <f t="shared" si="32"/>
        <v>0</v>
      </c>
      <c r="I313" s="12"/>
      <c r="J313" s="12">
        <f t="shared" si="33"/>
        <v>0</v>
      </c>
      <c r="K313" s="12">
        <f t="shared" si="34"/>
        <v>0</v>
      </c>
      <c r="L313" s="12">
        <f t="shared" si="35"/>
        <v>0</v>
      </c>
      <c r="M313" s="13" t="s">
        <v>52</v>
      </c>
      <c r="N313" s="1" t="s">
        <v>521</v>
      </c>
      <c r="O313" s="1" t="s">
        <v>52</v>
      </c>
      <c r="P313" s="1" t="s">
        <v>52</v>
      </c>
      <c r="Q313" s="1" t="s">
        <v>356</v>
      </c>
      <c r="R313" s="1" t="s">
        <v>63</v>
      </c>
      <c r="S313" s="1" t="s">
        <v>63</v>
      </c>
      <c r="T313" s="1" t="s">
        <v>62</v>
      </c>
      <c r="AR313" s="1" t="s">
        <v>52</v>
      </c>
      <c r="AS313" s="1" t="s">
        <v>52</v>
      </c>
      <c r="AU313" s="1" t="s">
        <v>522</v>
      </c>
      <c r="AV313">
        <v>110</v>
      </c>
    </row>
    <row r="314" spans="1:48" ht="30" customHeight="1" x14ac:dyDescent="0.3">
      <c r="A314" s="11"/>
      <c r="B314" s="11"/>
      <c r="C314" s="11"/>
      <c r="D314" s="11"/>
      <c r="E314" s="12"/>
      <c r="F314" s="12"/>
      <c r="G314" s="12"/>
      <c r="H314" s="12"/>
      <c r="I314" s="12"/>
      <c r="J314" s="12"/>
      <c r="K314" s="12"/>
      <c r="L314" s="12"/>
      <c r="M314" s="11"/>
      <c r="Q314" s="1" t="s">
        <v>356</v>
      </c>
    </row>
    <row r="315" spans="1:48" ht="30" customHeight="1" x14ac:dyDescent="0.3">
      <c r="A315" s="13" t="s">
        <v>101</v>
      </c>
      <c r="B315" s="11"/>
      <c r="C315" s="11"/>
      <c r="D315" s="11"/>
      <c r="E315" s="12"/>
      <c r="F315" s="12">
        <f>SUMIF(Q265:Q314,"010111",F265:F314)</f>
        <v>0</v>
      </c>
      <c r="G315" s="12"/>
      <c r="H315" s="12">
        <f>SUMIF(Q265:Q314,"010111",H265:H314)</f>
        <v>0</v>
      </c>
      <c r="I315" s="12"/>
      <c r="J315" s="12">
        <f>SUMIF(Q265:Q314,"010111",J265:J314)</f>
        <v>0</v>
      </c>
      <c r="K315" s="12"/>
      <c r="L315" s="12">
        <f>SUMIF(Q265:Q314,"010111",L265:L314)</f>
        <v>0</v>
      </c>
      <c r="M315" s="11"/>
      <c r="N315" t="s">
        <v>102</v>
      </c>
    </row>
    <row r="316" spans="1:48" ht="30" customHeight="1" x14ac:dyDescent="0.3">
      <c r="A316" s="13" t="s">
        <v>523</v>
      </c>
      <c r="B316" s="13" t="s">
        <v>52</v>
      </c>
      <c r="C316" s="11"/>
      <c r="D316" s="11"/>
      <c r="E316" s="12"/>
      <c r="F316" s="12"/>
      <c r="G316" s="12"/>
      <c r="H316" s="12"/>
      <c r="I316" s="12"/>
      <c r="J316" s="12"/>
      <c r="K316" s="12"/>
      <c r="L316" s="12"/>
      <c r="M316" s="11"/>
      <c r="Q316" s="1" t="s">
        <v>524</v>
      </c>
    </row>
    <row r="317" spans="1:48" ht="30" customHeight="1" x14ac:dyDescent="0.3">
      <c r="A317" s="13" t="s">
        <v>525</v>
      </c>
      <c r="B317" s="13" t="s">
        <v>526</v>
      </c>
      <c r="C317" s="13" t="s">
        <v>210</v>
      </c>
      <c r="D317" s="11">
        <v>0.47</v>
      </c>
      <c r="E317" s="12"/>
      <c r="F317" s="12">
        <f>TRUNC(E317*D317, 0)</f>
        <v>0</v>
      </c>
      <c r="G317" s="12"/>
      <c r="H317" s="12">
        <f>TRUNC(G317*D317, 0)</f>
        <v>0</v>
      </c>
      <c r="I317" s="12"/>
      <c r="J317" s="12">
        <f>TRUNC(I317*D317, 0)</f>
        <v>0</v>
      </c>
      <c r="K317" s="12">
        <f t="shared" ref="K317:L321" si="36">TRUNC(E317+G317+I317, 0)</f>
        <v>0</v>
      </c>
      <c r="L317" s="12">
        <f t="shared" si="36"/>
        <v>0</v>
      </c>
      <c r="M317" s="13" t="s">
        <v>52</v>
      </c>
      <c r="N317" s="1" t="s">
        <v>527</v>
      </c>
      <c r="O317" s="1" t="s">
        <v>52</v>
      </c>
      <c r="P317" s="1" t="s">
        <v>52</v>
      </c>
      <c r="Q317" s="1" t="s">
        <v>524</v>
      </c>
      <c r="R317" s="1" t="s">
        <v>63</v>
      </c>
      <c r="S317" s="1" t="s">
        <v>63</v>
      </c>
      <c r="T317" s="1" t="s">
        <v>62</v>
      </c>
      <c r="AR317" s="1" t="s">
        <v>52</v>
      </c>
      <c r="AS317" s="1" t="s">
        <v>52</v>
      </c>
      <c r="AU317" s="1" t="s">
        <v>528</v>
      </c>
      <c r="AV317">
        <v>106</v>
      </c>
    </row>
    <row r="318" spans="1:48" ht="30" customHeight="1" x14ac:dyDescent="0.3">
      <c r="A318" s="13" t="s">
        <v>529</v>
      </c>
      <c r="B318" s="13" t="s">
        <v>530</v>
      </c>
      <c r="C318" s="13" t="s">
        <v>210</v>
      </c>
      <c r="D318" s="11">
        <v>1.89</v>
      </c>
      <c r="E318" s="12"/>
      <c r="F318" s="12">
        <f>TRUNC(E318*D318, 0)</f>
        <v>0</v>
      </c>
      <c r="G318" s="12"/>
      <c r="H318" s="12">
        <f>TRUNC(G318*D318, 0)</f>
        <v>0</v>
      </c>
      <c r="I318" s="12"/>
      <c r="J318" s="12">
        <f>TRUNC(I318*D318, 0)</f>
        <v>0</v>
      </c>
      <c r="K318" s="12">
        <f t="shared" si="36"/>
        <v>0</v>
      </c>
      <c r="L318" s="12">
        <f t="shared" si="36"/>
        <v>0</v>
      </c>
      <c r="M318" s="13" t="s">
        <v>52</v>
      </c>
      <c r="N318" s="1" t="s">
        <v>531</v>
      </c>
      <c r="O318" s="1" t="s">
        <v>52</v>
      </c>
      <c r="P318" s="1" t="s">
        <v>52</v>
      </c>
      <c r="Q318" s="1" t="s">
        <v>524</v>
      </c>
      <c r="R318" s="1" t="s">
        <v>63</v>
      </c>
      <c r="S318" s="1" t="s">
        <v>63</v>
      </c>
      <c r="T318" s="1" t="s">
        <v>62</v>
      </c>
      <c r="AR318" s="1" t="s">
        <v>52</v>
      </c>
      <c r="AS318" s="1" t="s">
        <v>52</v>
      </c>
      <c r="AU318" s="1" t="s">
        <v>532</v>
      </c>
      <c r="AV318">
        <v>107</v>
      </c>
    </row>
    <row r="319" spans="1:48" ht="30" customHeight="1" x14ac:dyDescent="0.3">
      <c r="A319" s="13" t="s">
        <v>529</v>
      </c>
      <c r="B319" s="13" t="s">
        <v>533</v>
      </c>
      <c r="C319" s="13" t="s">
        <v>210</v>
      </c>
      <c r="D319" s="11">
        <v>10.69</v>
      </c>
      <c r="E319" s="12"/>
      <c r="F319" s="12">
        <f>TRUNC(E319*D319, 0)</f>
        <v>0</v>
      </c>
      <c r="G319" s="12"/>
      <c r="H319" s="12">
        <f>TRUNC(G319*D319, 0)</f>
        <v>0</v>
      </c>
      <c r="I319" s="12"/>
      <c r="J319" s="12">
        <f>TRUNC(I319*D319, 0)</f>
        <v>0</v>
      </c>
      <c r="K319" s="12">
        <f t="shared" si="36"/>
        <v>0</v>
      </c>
      <c r="L319" s="12">
        <f t="shared" si="36"/>
        <v>0</v>
      </c>
      <c r="M319" s="13" t="s">
        <v>52</v>
      </c>
      <c r="N319" s="1" t="s">
        <v>534</v>
      </c>
      <c r="O319" s="1" t="s">
        <v>52</v>
      </c>
      <c r="P319" s="1" t="s">
        <v>52</v>
      </c>
      <c r="Q319" s="1" t="s">
        <v>524</v>
      </c>
      <c r="R319" s="1" t="s">
        <v>63</v>
      </c>
      <c r="S319" s="1" t="s">
        <v>63</v>
      </c>
      <c r="T319" s="1" t="s">
        <v>62</v>
      </c>
      <c r="AR319" s="1" t="s">
        <v>52</v>
      </c>
      <c r="AS319" s="1" t="s">
        <v>52</v>
      </c>
      <c r="AU319" s="1" t="s">
        <v>535</v>
      </c>
      <c r="AV319">
        <v>108</v>
      </c>
    </row>
    <row r="320" spans="1:48" ht="30" customHeight="1" x14ac:dyDescent="0.3">
      <c r="A320" s="13" t="s">
        <v>536</v>
      </c>
      <c r="B320" s="13" t="s">
        <v>537</v>
      </c>
      <c r="C320" s="13" t="s">
        <v>210</v>
      </c>
      <c r="D320" s="11">
        <v>0.47</v>
      </c>
      <c r="E320" s="12"/>
      <c r="F320" s="12">
        <f>TRUNC(E320*D320, 0)</f>
        <v>0</v>
      </c>
      <c r="G320" s="12"/>
      <c r="H320" s="12">
        <f>TRUNC(G320*D320, 0)</f>
        <v>0</v>
      </c>
      <c r="I320" s="12"/>
      <c r="J320" s="12">
        <f>TRUNC(I320*D320, 0)</f>
        <v>0</v>
      </c>
      <c r="K320" s="12">
        <f t="shared" si="36"/>
        <v>0</v>
      </c>
      <c r="L320" s="12">
        <f t="shared" si="36"/>
        <v>0</v>
      </c>
      <c r="M320" s="13" t="s">
        <v>52</v>
      </c>
      <c r="N320" s="1" t="s">
        <v>538</v>
      </c>
      <c r="O320" s="1" t="s">
        <v>52</v>
      </c>
      <c r="P320" s="1" t="s">
        <v>52</v>
      </c>
      <c r="Q320" s="1" t="s">
        <v>524</v>
      </c>
      <c r="R320" s="1" t="s">
        <v>63</v>
      </c>
      <c r="S320" s="1" t="s">
        <v>63</v>
      </c>
      <c r="T320" s="1" t="s">
        <v>62</v>
      </c>
      <c r="AR320" s="1" t="s">
        <v>52</v>
      </c>
      <c r="AS320" s="1" t="s">
        <v>52</v>
      </c>
      <c r="AU320" s="1" t="s">
        <v>539</v>
      </c>
      <c r="AV320">
        <v>111</v>
      </c>
    </row>
    <row r="321" spans="1:48" ht="30" customHeight="1" x14ac:dyDescent="0.3">
      <c r="A321" s="13" t="s">
        <v>540</v>
      </c>
      <c r="B321" s="13" t="s">
        <v>541</v>
      </c>
      <c r="C321" s="13" t="s">
        <v>210</v>
      </c>
      <c r="D321" s="11">
        <v>12.58</v>
      </c>
      <c r="E321" s="12"/>
      <c r="F321" s="12">
        <f>TRUNC(E321*D321, 0)</f>
        <v>0</v>
      </c>
      <c r="G321" s="12"/>
      <c r="H321" s="12">
        <f>TRUNC(G321*D321, 0)</f>
        <v>0</v>
      </c>
      <c r="I321" s="12"/>
      <c r="J321" s="12">
        <f>TRUNC(I321*D321, 0)</f>
        <v>0</v>
      </c>
      <c r="K321" s="12">
        <f t="shared" si="36"/>
        <v>0</v>
      </c>
      <c r="L321" s="12">
        <f t="shared" si="36"/>
        <v>0</v>
      </c>
      <c r="M321" s="13" t="s">
        <v>52</v>
      </c>
      <c r="N321" s="1" t="s">
        <v>542</v>
      </c>
      <c r="O321" s="1" t="s">
        <v>52</v>
      </c>
      <c r="P321" s="1" t="s">
        <v>52</v>
      </c>
      <c r="Q321" s="1" t="s">
        <v>524</v>
      </c>
      <c r="R321" s="1" t="s">
        <v>63</v>
      </c>
      <c r="S321" s="1" t="s">
        <v>63</v>
      </c>
      <c r="T321" s="1" t="s">
        <v>62</v>
      </c>
      <c r="AR321" s="1" t="s">
        <v>52</v>
      </c>
      <c r="AS321" s="1" t="s">
        <v>52</v>
      </c>
      <c r="AU321" s="1" t="s">
        <v>543</v>
      </c>
      <c r="AV321">
        <v>112</v>
      </c>
    </row>
    <row r="322" spans="1:48" ht="30" customHeight="1" x14ac:dyDescent="0.3">
      <c r="A322" s="11"/>
      <c r="B322" s="11"/>
      <c r="C322" s="11"/>
      <c r="D322" s="11"/>
      <c r="E322" s="12"/>
      <c r="F322" s="12"/>
      <c r="G322" s="12"/>
      <c r="H322" s="12"/>
      <c r="I322" s="12"/>
      <c r="J322" s="12"/>
      <c r="K322" s="12"/>
      <c r="L322" s="12"/>
      <c r="M322" s="11"/>
      <c r="Q322" s="1" t="s">
        <v>524</v>
      </c>
    </row>
    <row r="323" spans="1:48" ht="30" customHeight="1" x14ac:dyDescent="0.3">
      <c r="A323" s="11"/>
      <c r="B323" s="11"/>
      <c r="C323" s="11"/>
      <c r="D323" s="11"/>
      <c r="E323" s="12"/>
      <c r="F323" s="12"/>
      <c r="G323" s="12"/>
      <c r="H323" s="12"/>
      <c r="I323" s="12"/>
      <c r="J323" s="12"/>
      <c r="K323" s="12"/>
      <c r="L323" s="12"/>
      <c r="M323" s="11"/>
      <c r="Q323" s="1" t="s">
        <v>524</v>
      </c>
    </row>
    <row r="324" spans="1:48" ht="30" customHeight="1" x14ac:dyDescent="0.3">
      <c r="A324" s="11"/>
      <c r="B324" s="11"/>
      <c r="C324" s="11"/>
      <c r="D324" s="11"/>
      <c r="E324" s="12"/>
      <c r="F324" s="12"/>
      <c r="G324" s="12"/>
      <c r="H324" s="12"/>
      <c r="I324" s="12"/>
      <c r="J324" s="12"/>
      <c r="K324" s="12"/>
      <c r="L324" s="12"/>
      <c r="M324" s="11"/>
      <c r="Q324" s="1" t="s">
        <v>524</v>
      </c>
    </row>
    <row r="325" spans="1:48" ht="30" customHeight="1" x14ac:dyDescent="0.3">
      <c r="A325" s="11"/>
      <c r="B325" s="11"/>
      <c r="C325" s="11"/>
      <c r="D325" s="11"/>
      <c r="E325" s="12"/>
      <c r="F325" s="12"/>
      <c r="G325" s="12"/>
      <c r="H325" s="12"/>
      <c r="I325" s="12"/>
      <c r="J325" s="12"/>
      <c r="K325" s="12"/>
      <c r="L325" s="12"/>
      <c r="M325" s="11"/>
      <c r="Q325" s="1" t="s">
        <v>524</v>
      </c>
    </row>
    <row r="326" spans="1:48" ht="30" customHeight="1" x14ac:dyDescent="0.3">
      <c r="A326" s="11"/>
      <c r="B326" s="11"/>
      <c r="C326" s="11"/>
      <c r="D326" s="11"/>
      <c r="E326" s="12"/>
      <c r="F326" s="12"/>
      <c r="G326" s="12"/>
      <c r="H326" s="12"/>
      <c r="I326" s="12"/>
      <c r="J326" s="12"/>
      <c r="K326" s="12"/>
      <c r="L326" s="12"/>
      <c r="M326" s="11"/>
      <c r="Q326" s="1" t="s">
        <v>524</v>
      </c>
    </row>
    <row r="327" spans="1:48" ht="30" customHeight="1" x14ac:dyDescent="0.3">
      <c r="A327" s="11"/>
      <c r="B327" s="11"/>
      <c r="C327" s="11"/>
      <c r="D327" s="11"/>
      <c r="E327" s="12"/>
      <c r="F327" s="12"/>
      <c r="G327" s="12"/>
      <c r="H327" s="12"/>
      <c r="I327" s="12"/>
      <c r="J327" s="12"/>
      <c r="K327" s="12"/>
      <c r="L327" s="12"/>
      <c r="M327" s="11"/>
      <c r="Q327" s="1" t="s">
        <v>524</v>
      </c>
    </row>
    <row r="328" spans="1:48" ht="30" customHeight="1" x14ac:dyDescent="0.3">
      <c r="A328" s="11"/>
      <c r="B328" s="11"/>
      <c r="C328" s="11"/>
      <c r="D328" s="11"/>
      <c r="E328" s="12"/>
      <c r="F328" s="12"/>
      <c r="G328" s="12"/>
      <c r="H328" s="12"/>
      <c r="I328" s="12"/>
      <c r="J328" s="12"/>
      <c r="K328" s="12"/>
      <c r="L328" s="12"/>
      <c r="M328" s="11"/>
      <c r="Q328" s="1" t="s">
        <v>524</v>
      </c>
    </row>
    <row r="329" spans="1:48" ht="30" customHeight="1" x14ac:dyDescent="0.3">
      <c r="A329" s="11"/>
      <c r="B329" s="11"/>
      <c r="C329" s="11"/>
      <c r="D329" s="11"/>
      <c r="E329" s="12"/>
      <c r="F329" s="12"/>
      <c r="G329" s="12"/>
      <c r="H329" s="12"/>
      <c r="I329" s="12"/>
      <c r="J329" s="12"/>
      <c r="K329" s="12"/>
      <c r="L329" s="12"/>
      <c r="M329" s="11"/>
      <c r="Q329" s="1" t="s">
        <v>524</v>
      </c>
    </row>
    <row r="330" spans="1:48" ht="30" customHeight="1" x14ac:dyDescent="0.3">
      <c r="A330" s="11"/>
      <c r="B330" s="11"/>
      <c r="C330" s="11"/>
      <c r="D330" s="11"/>
      <c r="E330" s="12"/>
      <c r="F330" s="12"/>
      <c r="G330" s="12"/>
      <c r="H330" s="12"/>
      <c r="I330" s="12"/>
      <c r="J330" s="12"/>
      <c r="K330" s="12"/>
      <c r="L330" s="12"/>
      <c r="M330" s="11"/>
      <c r="Q330" s="1" t="s">
        <v>524</v>
      </c>
    </row>
    <row r="331" spans="1:48" ht="30" customHeight="1" x14ac:dyDescent="0.3">
      <c r="A331" s="11"/>
      <c r="B331" s="11"/>
      <c r="C331" s="11"/>
      <c r="D331" s="11"/>
      <c r="E331" s="12"/>
      <c r="F331" s="12"/>
      <c r="G331" s="12"/>
      <c r="H331" s="12"/>
      <c r="I331" s="12"/>
      <c r="J331" s="12"/>
      <c r="K331" s="12"/>
      <c r="L331" s="12"/>
      <c r="M331" s="11"/>
      <c r="Q331" s="1" t="s">
        <v>524</v>
      </c>
    </row>
    <row r="332" spans="1:48" ht="30" customHeight="1" x14ac:dyDescent="0.3">
      <c r="A332" s="11"/>
      <c r="B332" s="11"/>
      <c r="C332" s="11"/>
      <c r="D332" s="11"/>
      <c r="E332" s="12"/>
      <c r="F332" s="12"/>
      <c r="G332" s="12"/>
      <c r="H332" s="12"/>
      <c r="I332" s="12"/>
      <c r="J332" s="12"/>
      <c r="K332" s="12"/>
      <c r="L332" s="12"/>
      <c r="M332" s="11"/>
      <c r="Q332" s="1" t="s">
        <v>524</v>
      </c>
    </row>
    <row r="333" spans="1:48" ht="30" customHeight="1" x14ac:dyDescent="0.3">
      <c r="A333" s="11"/>
      <c r="B333" s="11"/>
      <c r="C333" s="11"/>
      <c r="D333" s="11"/>
      <c r="E333" s="12"/>
      <c r="F333" s="12"/>
      <c r="G333" s="12"/>
      <c r="H333" s="12"/>
      <c r="I333" s="12"/>
      <c r="J333" s="12"/>
      <c r="K333" s="12"/>
      <c r="L333" s="12"/>
      <c r="M333" s="11"/>
      <c r="Q333" s="1" t="s">
        <v>524</v>
      </c>
    </row>
    <row r="334" spans="1:48" ht="30" customHeight="1" x14ac:dyDescent="0.3">
      <c r="A334" s="11"/>
      <c r="B334" s="11"/>
      <c r="C334" s="11"/>
      <c r="D334" s="11"/>
      <c r="E334" s="12"/>
      <c r="F334" s="12"/>
      <c r="G334" s="12"/>
      <c r="H334" s="12"/>
      <c r="I334" s="12"/>
      <c r="J334" s="12"/>
      <c r="K334" s="12"/>
      <c r="L334" s="12"/>
      <c r="M334" s="11"/>
      <c r="Q334" s="1" t="s">
        <v>524</v>
      </c>
    </row>
    <row r="335" spans="1:48" ht="30" customHeight="1" x14ac:dyDescent="0.3">
      <c r="A335" s="11"/>
      <c r="B335" s="11"/>
      <c r="C335" s="11"/>
      <c r="D335" s="11"/>
      <c r="E335" s="12"/>
      <c r="F335" s="12"/>
      <c r="G335" s="12"/>
      <c r="H335" s="12"/>
      <c r="I335" s="12"/>
      <c r="J335" s="12"/>
      <c r="K335" s="12"/>
      <c r="L335" s="12"/>
      <c r="M335" s="11"/>
      <c r="Q335" s="1" t="s">
        <v>524</v>
      </c>
    </row>
    <row r="336" spans="1:48" ht="30" customHeight="1" x14ac:dyDescent="0.3">
      <c r="A336" s="11"/>
      <c r="B336" s="11"/>
      <c r="C336" s="11"/>
      <c r="D336" s="11"/>
      <c r="E336" s="12"/>
      <c r="F336" s="12"/>
      <c r="G336" s="12"/>
      <c r="H336" s="12"/>
      <c r="I336" s="12"/>
      <c r="J336" s="12"/>
      <c r="K336" s="12"/>
      <c r="L336" s="12"/>
      <c r="M336" s="11"/>
      <c r="Q336" s="1" t="s">
        <v>524</v>
      </c>
    </row>
    <row r="337" spans="1:17" ht="30" customHeight="1" x14ac:dyDescent="0.3">
      <c r="A337" s="11"/>
      <c r="B337" s="11"/>
      <c r="C337" s="11"/>
      <c r="D337" s="11"/>
      <c r="E337" s="12"/>
      <c r="F337" s="12"/>
      <c r="G337" s="12"/>
      <c r="H337" s="12"/>
      <c r="I337" s="12"/>
      <c r="J337" s="12"/>
      <c r="K337" s="12"/>
      <c r="L337" s="12"/>
      <c r="M337" s="11"/>
      <c r="Q337" s="1" t="s">
        <v>524</v>
      </c>
    </row>
    <row r="338" spans="1:17" ht="30" customHeight="1" x14ac:dyDescent="0.3">
      <c r="A338" s="11"/>
      <c r="B338" s="11"/>
      <c r="C338" s="11"/>
      <c r="D338" s="11"/>
      <c r="E338" s="12"/>
      <c r="F338" s="12"/>
      <c r="G338" s="12"/>
      <c r="H338" s="12"/>
      <c r="I338" s="12"/>
      <c r="J338" s="12"/>
      <c r="K338" s="12"/>
      <c r="L338" s="12"/>
      <c r="M338" s="11"/>
      <c r="Q338" s="1" t="s">
        <v>524</v>
      </c>
    </row>
    <row r="339" spans="1:17" ht="30" customHeight="1" x14ac:dyDescent="0.3">
      <c r="A339" s="11"/>
      <c r="B339" s="11"/>
      <c r="C339" s="11"/>
      <c r="D339" s="11"/>
      <c r="E339" s="12"/>
      <c r="F339" s="12"/>
      <c r="G339" s="12"/>
      <c r="H339" s="12"/>
      <c r="I339" s="12"/>
      <c r="J339" s="12"/>
      <c r="K339" s="12"/>
      <c r="L339" s="12"/>
      <c r="M339" s="11"/>
      <c r="Q339" s="1" t="s">
        <v>524</v>
      </c>
    </row>
    <row r="340" spans="1:17" ht="30" customHeight="1" x14ac:dyDescent="0.3">
      <c r="A340" s="11"/>
      <c r="B340" s="11"/>
      <c r="C340" s="11"/>
      <c r="D340" s="11"/>
      <c r="E340" s="12"/>
      <c r="F340" s="12"/>
      <c r="G340" s="12"/>
      <c r="H340" s="12"/>
      <c r="I340" s="12"/>
      <c r="J340" s="12"/>
      <c r="K340" s="12"/>
      <c r="L340" s="12"/>
      <c r="M340" s="11"/>
      <c r="Q340" s="1" t="s">
        <v>524</v>
      </c>
    </row>
    <row r="341" spans="1:17" ht="30" customHeight="1" x14ac:dyDescent="0.3">
      <c r="A341" s="13" t="s">
        <v>101</v>
      </c>
      <c r="B341" s="11"/>
      <c r="C341" s="11"/>
      <c r="D341" s="11"/>
      <c r="E341" s="12"/>
      <c r="F341" s="12">
        <f>SUMIF(Q317:Q340,"0102",F317:F340)</f>
        <v>0</v>
      </c>
      <c r="G341" s="12"/>
      <c r="H341" s="12">
        <f>SUMIF(Q317:Q340,"0102",H317:H340)</f>
        <v>0</v>
      </c>
      <c r="I341" s="12"/>
      <c r="J341" s="12">
        <f>SUMIF(Q317:Q340,"0102",J317:J340)</f>
        <v>0</v>
      </c>
      <c r="K341" s="12"/>
      <c r="L341" s="12">
        <f>SUMIF(Q317:Q340,"0102",L317:L340)</f>
        <v>0</v>
      </c>
      <c r="M341" s="11"/>
      <c r="N341" t="s">
        <v>102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  <rowBreaks count="12" manualBreakCount="12">
    <brk id="29" max="16383" man="1"/>
    <brk id="55" max="16383" man="1"/>
    <brk id="81" max="16383" man="1"/>
    <brk id="107" max="16383" man="1"/>
    <brk id="133" max="16383" man="1"/>
    <brk id="159" max="16383" man="1"/>
    <brk id="185" max="16383" man="1"/>
    <brk id="211" max="16383" man="1"/>
    <brk id="237" max="16383" man="1"/>
    <brk id="263" max="16383" man="1"/>
    <brk id="315" max="16383" man="1"/>
    <brk id="34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맹철호</dc:creator>
  <cp:lastModifiedBy>맹철호</cp:lastModifiedBy>
  <dcterms:created xsi:type="dcterms:W3CDTF">2026-09-16T06:43:31Z</dcterms:created>
  <dcterms:modified xsi:type="dcterms:W3CDTF">2026-09-18T04:20:18Z</dcterms:modified>
</cp:coreProperties>
</file>