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\Desktop\★노시우\113. 원가산정 용역\2. 추진계획\"/>
    </mc:Choice>
  </mc:AlternateContent>
  <bookViews>
    <workbookView xWindow="0" yWindow="0" windowWidth="28800" windowHeight="12405" tabRatio="673"/>
  </bookViews>
  <sheets>
    <sheet name="남원시 교육발전특구 사업운영계획서 수립 연구용역" sheetId="58" r:id="rId1"/>
    <sheet name="산출근거" sheetId="57" r:id="rId2"/>
  </sheets>
  <definedNames>
    <definedName name="_xlnm.Print_Area" localSheetId="0">'남원시 교육발전특구 사업운영계획서 수립 연구용역'!$A$1:$L$18</definedName>
    <definedName name="_xlnm.Print_Area" localSheetId="1">산출근거!$A$1:$G$34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58" l="1"/>
  <c r="D12" i="58" l="1"/>
  <c r="D11" i="58"/>
  <c r="D10" i="58"/>
  <c r="D9" i="58"/>
  <c r="D7" i="58"/>
  <c r="D6" i="58"/>
  <c r="D5" i="58"/>
  <c r="D13" i="58" l="1"/>
  <c r="D8" i="58" l="1"/>
  <c r="G10" i="57" l="1"/>
  <c r="C10" i="57"/>
  <c r="E10" i="57" s="1"/>
  <c r="G9" i="57"/>
  <c r="C9" i="57"/>
  <c r="E9" i="57" s="1"/>
  <c r="G8" i="57"/>
  <c r="C8" i="57"/>
  <c r="E8" i="57" s="1"/>
  <c r="G7" i="57"/>
  <c r="C7" i="57"/>
  <c r="E7" i="57" s="1"/>
  <c r="D14" i="58" l="1"/>
  <c r="D15" i="58" s="1"/>
  <c r="M15" i="58" l="1"/>
  <c r="D16" i="58" l="1"/>
  <c r="D18" i="58" l="1"/>
  <c r="M8" i="58" s="1"/>
</calcChain>
</file>

<file path=xl/sharedStrings.xml><?xml version="1.0" encoding="utf-8"?>
<sst xmlns="http://schemas.openxmlformats.org/spreadsheetml/2006/main" count="88" uniqueCount="66">
  <si>
    <t>연구보조원</t>
    <phoneticPr fontId="4" type="noConversion"/>
  </si>
  <si>
    <t>구             분</t>
    <phoneticPr fontId="4" type="noConversion"/>
  </si>
  <si>
    <t>금    액</t>
    <phoneticPr fontId="4" type="noConversion"/>
  </si>
  <si>
    <t>산   출   기   초</t>
    <phoneticPr fontId="4" type="noConversion"/>
  </si>
  <si>
    <t>비    고</t>
    <phoneticPr fontId="4" type="noConversion"/>
  </si>
  <si>
    <t>책임연구원</t>
    <phoneticPr fontId="4" type="noConversion"/>
  </si>
  <si>
    <t>연구원</t>
    <phoneticPr fontId="4" type="noConversion"/>
  </si>
  <si>
    <t>인건비소계</t>
    <phoneticPr fontId="4" type="noConversion"/>
  </si>
  <si>
    <t xml:space="preserve"> </t>
    <phoneticPr fontId="4" type="noConversion"/>
  </si>
  <si>
    <t>경비소계</t>
    <phoneticPr fontId="4" type="noConversion"/>
  </si>
  <si>
    <t>x</t>
  </si>
  <si>
    <t>산 출 내 역 서</t>
    <phoneticPr fontId="4" type="noConversion"/>
  </si>
  <si>
    <t>(단위 : 원)</t>
    <phoneticPr fontId="3" type="noConversion"/>
  </si>
  <si>
    <t>용역비 비목별 단가 산출근거</t>
  </si>
  <si>
    <t>가) 인 건 비</t>
    <phoneticPr fontId="4" type="noConversion"/>
  </si>
  <si>
    <t>등    급</t>
    <phoneticPr fontId="4" type="noConversion"/>
  </si>
  <si>
    <t>금    액</t>
    <phoneticPr fontId="4" type="noConversion"/>
  </si>
  <si>
    <t>일/인건비</t>
    <phoneticPr fontId="4" type="noConversion"/>
  </si>
  <si>
    <t>기  본  급</t>
    <phoneticPr fontId="4" type="noConversion"/>
  </si>
  <si>
    <t>상  여  금</t>
    <phoneticPr fontId="4" type="noConversion"/>
  </si>
  <si>
    <t>퇴직충당금</t>
    <phoneticPr fontId="4" type="noConversion"/>
  </si>
  <si>
    <t>계</t>
    <phoneticPr fontId="4" type="noConversion"/>
  </si>
  <si>
    <t>책임연구원</t>
    <phoneticPr fontId="4" type="noConversion"/>
  </si>
  <si>
    <t>연   구   원</t>
    <phoneticPr fontId="4" type="noConversion"/>
  </si>
  <si>
    <t>보   조   원</t>
    <phoneticPr fontId="4" type="noConversion"/>
  </si>
  <si>
    <t xml:space="preserve">     2. 상여금 - 기본급의 년 400% 계상</t>
  </si>
  <si>
    <t xml:space="preserve">     3. 퇴직충당금 - (기본급 + 상여금)에 대하여 년 1/12계상</t>
  </si>
  <si>
    <t xml:space="preserve">     4. 월 근무일수 11일 기준</t>
    <phoneticPr fontId="4" type="noConversion"/>
  </si>
  <si>
    <t>나) 경   비</t>
    <phoneticPr fontId="4" type="noConversion"/>
  </si>
  <si>
    <t>직   급</t>
    <phoneticPr fontId="4" type="noConversion"/>
  </si>
  <si>
    <t>등  급</t>
    <phoneticPr fontId="4" type="noConversion"/>
  </si>
  <si>
    <t>교 통 비</t>
    <phoneticPr fontId="4" type="noConversion"/>
  </si>
  <si>
    <t>일  비</t>
    <phoneticPr fontId="4" type="noConversion"/>
  </si>
  <si>
    <t>숙박료</t>
    <phoneticPr fontId="4" type="noConversion"/>
  </si>
  <si>
    <t>식   비</t>
    <phoneticPr fontId="4" type="noConversion"/>
  </si>
  <si>
    <t>제1호등급</t>
    <phoneticPr fontId="4" type="noConversion"/>
  </si>
  <si>
    <t>실비</t>
  </si>
  <si>
    <t>제2호등급</t>
    <phoneticPr fontId="4" type="noConversion"/>
  </si>
  <si>
    <t xml:space="preserve">② 유 인 물 비 : 조달청 경인쇄요율적용(10절 및 백상지 기준) </t>
    <phoneticPr fontId="4" type="noConversion"/>
  </si>
  <si>
    <t xml:space="preserve">                       Page @13,970 - 조판감액비 5,920 = 8,050원</t>
    <phoneticPr fontId="4" type="noConversion"/>
  </si>
  <si>
    <t xml:space="preserve">                      복사비: 현실단가반영</t>
    <phoneticPr fontId="4" type="noConversion"/>
  </si>
  <si>
    <t>③ 전산처리비 : 토너카드리지 및 드럼 단가 적용</t>
    <phoneticPr fontId="4" type="noConversion"/>
  </si>
  <si>
    <t>④ 연구용재료비 : 실비근거(원)</t>
    <phoneticPr fontId="4" type="noConversion"/>
  </si>
  <si>
    <t>⑤ 회   의   비 : 외부인사 초청회의비 기준(2급 공무원이상 수준의 위원회위원수당)</t>
    <phoneticPr fontId="4" type="noConversion"/>
  </si>
  <si>
    <t>⑥ 교   통   비 : 시내교통요금은 공무원여비규정 제18조 제1항 적용</t>
    <phoneticPr fontId="4" type="noConversion"/>
  </si>
  <si>
    <t>⑦ 통   신   비 : 전신전화사용료, 우편료 등으로 월100,000원(실비근거)</t>
    <phoneticPr fontId="4" type="noConversion"/>
  </si>
  <si>
    <t>⑧ 설문조사비: 실비근거(원)</t>
    <phoneticPr fontId="4" type="noConversion"/>
  </si>
  <si>
    <t>인
건
비</t>
    <phoneticPr fontId="3" type="noConversion"/>
  </si>
  <si>
    <t>합계1(인건비+경비)</t>
    <phoneticPr fontId="4" type="noConversion"/>
  </si>
  <si>
    <t>일반관리비</t>
    <phoneticPr fontId="4" type="noConversion"/>
  </si>
  <si>
    <t>합계(1)의 6% 이내</t>
    <phoneticPr fontId="4" type="noConversion"/>
  </si>
  <si>
    <t>총합계</t>
    <phoneticPr fontId="4" type="noConversion"/>
  </si>
  <si>
    <t>합계2(합계1+일반관리비)</t>
    <phoneticPr fontId="4" type="noConversion"/>
  </si>
  <si>
    <t>부가가치세</t>
    <phoneticPr fontId="4" type="noConversion"/>
  </si>
  <si>
    <t>① 여  비 : 공무원 여비규정에 준함(대통령령 제33312호, 2023. 3. 2)</t>
    <phoneticPr fontId="4" type="noConversion"/>
  </si>
  <si>
    <t>실비</t>
    <phoneticPr fontId="4" type="noConversion"/>
  </si>
  <si>
    <t>(상한액)
80,000</t>
    <phoneticPr fontId="4" type="noConversion"/>
  </si>
  <si>
    <t>경
비</t>
    <phoneticPr fontId="3" type="noConversion"/>
  </si>
  <si>
    <t>연구활동비</t>
    <phoneticPr fontId="3" type="noConversion"/>
  </si>
  <si>
    <t>용역명 :  교육발전특구 시범지역 운영 성과확산을 위한 연구용역</t>
    <phoneticPr fontId="3" type="noConversion"/>
  </si>
  <si>
    <t>조사비</t>
    <phoneticPr fontId="4" type="noConversion"/>
  </si>
  <si>
    <t>국내여비</t>
    <phoneticPr fontId="4" type="noConversion"/>
  </si>
  <si>
    <t>유인물비</t>
    <phoneticPr fontId="4" type="noConversion"/>
  </si>
  <si>
    <t>x</t>
    <phoneticPr fontId="3" type="noConversion"/>
  </si>
  <si>
    <t>註) 1. 기본급- 행정안전부 예규 제21호 "지방자치단체 입찰 및 계약 집행기준" (2026)</t>
    <phoneticPr fontId="4" type="noConversion"/>
  </si>
  <si>
    <t>2026년도 기준단가로 계약예규 
「예정가격 작성기준」
제26조 제2항 근거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</si>
</sst>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#,###&quot;원&quot;"/>
    <numFmt numFmtId="177" formatCode="#,###&quot;인&quot;"/>
    <numFmt numFmtId="178" formatCode="#,###&quot;회&quot;"/>
    <numFmt numFmtId="179" formatCode="#,###&quot;부&quot;"/>
    <numFmt numFmtId="180" formatCode="#,###&quot;면&quot;"/>
    <numFmt numFmtId="181" formatCode="0.0_ "/>
    <numFmt numFmtId="182" formatCode="0.00_ "/>
    <numFmt numFmtId="183" formatCode="_-* #,##0_-;\-* #,##0_-;_-* &quot;-&quot;??_-;_-@_-"/>
    <numFmt numFmtId="184" formatCode="#,##0.00_ "/>
    <numFmt numFmtId="185" formatCode="#,###.0&quot;개월&quot;"/>
  </numFmts>
  <fonts count="31" x14ac:knownFonts="1">
    <font>
      <sz val="11"/>
      <name val="돋움체"/>
      <family val="3"/>
      <charset val="129"/>
    </font>
    <font>
      <sz val="11"/>
      <name val="돋움체"/>
      <family val="3"/>
      <charset val="129"/>
    </font>
    <font>
      <sz val="11"/>
      <name val="돋움체"/>
      <family val="3"/>
      <charset val="129"/>
    </font>
    <font>
      <sz val="8"/>
      <name val="돋움체"/>
      <family val="3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2"/>
      <name val="굴림"/>
      <family val="3"/>
      <charset val="129"/>
    </font>
    <font>
      <sz val="20"/>
      <name val="HY헤드라인M"/>
      <family val="1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24"/>
      <name val="HY견고딕"/>
      <family val="1"/>
      <charset val="129"/>
    </font>
    <font>
      <u/>
      <sz val="24"/>
      <name val="HY견고딕"/>
      <family val="1"/>
      <charset val="129"/>
    </font>
    <font>
      <sz val="11"/>
      <name val="HY견고딕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sz val="12"/>
      <name val="바탕"/>
      <family val="1"/>
      <charset val="129"/>
    </font>
    <font>
      <b/>
      <sz val="11"/>
      <name val="HY견고딕"/>
      <family val="1"/>
      <charset val="129"/>
    </font>
    <font>
      <sz val="10"/>
      <name val="새굴림"/>
      <family val="1"/>
      <charset val="129"/>
    </font>
    <font>
      <b/>
      <sz val="10"/>
      <name val="HY견고딕"/>
      <family val="1"/>
      <charset val="129"/>
    </font>
    <font>
      <b/>
      <sz val="10"/>
      <name val="새굴림"/>
      <family val="1"/>
      <charset val="129"/>
    </font>
    <font>
      <b/>
      <sz val="9"/>
      <name val="굴림"/>
      <family val="3"/>
      <charset val="129"/>
    </font>
    <font>
      <sz val="9"/>
      <name val="HY견고딕"/>
      <family val="1"/>
      <charset val="129"/>
    </font>
    <font>
      <b/>
      <sz val="22"/>
      <name val="HY견고딕"/>
      <family val="1"/>
      <charset val="129"/>
    </font>
    <font>
      <sz val="20"/>
      <name val="HY견고딕"/>
      <family val="1"/>
      <charset val="129"/>
    </font>
    <font>
      <sz val="13"/>
      <name val="HY헤드라인M"/>
      <family val="1"/>
      <charset val="129"/>
    </font>
    <font>
      <sz val="11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" fillId="0" borderId="0" applyFont="0" applyFill="0" applyBorder="0" applyAlignment="0" applyProtection="0"/>
    <xf numFmtId="0" fontId="14" fillId="0" borderId="0"/>
    <xf numFmtId="41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 wrapText="1"/>
    </xf>
    <xf numFmtId="181" fontId="11" fillId="0" borderId="0" xfId="0" applyNumberFormat="1" applyFont="1" applyAlignment="1">
      <alignment vertical="center"/>
    </xf>
    <xf numFmtId="181" fontId="6" fillId="0" borderId="0" xfId="0" applyNumberFormat="1" applyFont="1"/>
    <xf numFmtId="0" fontId="17" fillId="0" borderId="0" xfId="7" applyFont="1" applyAlignment="1">
      <alignment vertical="center"/>
    </xf>
    <xf numFmtId="0" fontId="18" fillId="0" borderId="0" xfId="7" applyFont="1" applyAlignment="1">
      <alignment vertical="center"/>
    </xf>
    <xf numFmtId="0" fontId="19" fillId="0" borderId="0" xfId="7" applyFont="1" applyAlignment="1">
      <alignment vertical="center"/>
    </xf>
    <xf numFmtId="0" fontId="20" fillId="0" borderId="0" xfId="7" applyFont="1" applyAlignment="1">
      <alignment horizontal="left" vertical="center"/>
    </xf>
    <xf numFmtId="0" fontId="21" fillId="0" borderId="0" xfId="7" applyFont="1" applyAlignment="1">
      <alignment vertical="center"/>
    </xf>
    <xf numFmtId="0" fontId="19" fillId="0" borderId="38" xfId="7" applyFont="1" applyBorder="1" applyAlignment="1">
      <alignment horizontal="center" vertical="center"/>
    </xf>
    <xf numFmtId="0" fontId="19" fillId="0" borderId="20" xfId="7" applyFont="1" applyBorder="1" applyAlignment="1">
      <alignment horizontal="center" vertical="center"/>
    </xf>
    <xf numFmtId="41" fontId="7" fillId="0" borderId="42" xfId="8" applyFont="1" applyBorder="1" applyAlignment="1">
      <alignment horizontal="center" vertical="center" shrinkToFit="1"/>
    </xf>
    <xf numFmtId="41" fontId="7" fillId="4" borderId="43" xfId="8" applyFont="1" applyFill="1" applyBorder="1" applyAlignment="1">
      <alignment vertical="center" shrinkToFit="1"/>
    </xf>
    <xf numFmtId="41" fontId="7" fillId="4" borderId="44" xfId="8" applyFont="1" applyFill="1" applyBorder="1" applyAlignment="1">
      <alignment vertical="center" shrinkToFit="1"/>
    </xf>
    <xf numFmtId="183" fontId="22" fillId="0" borderId="29" xfId="8" applyNumberFormat="1" applyFont="1" applyFill="1" applyBorder="1" applyAlignment="1">
      <alignment vertical="center"/>
    </xf>
    <xf numFmtId="41" fontId="21" fillId="0" borderId="0" xfId="8" applyFont="1" applyAlignment="1">
      <alignment vertical="center"/>
    </xf>
    <xf numFmtId="41" fontId="7" fillId="0" borderId="13" xfId="8" applyFont="1" applyBorder="1" applyAlignment="1">
      <alignment horizontal="center" vertical="center" shrinkToFit="1"/>
    </xf>
    <xf numFmtId="41" fontId="7" fillId="4" borderId="5" xfId="8" applyFont="1" applyFill="1" applyBorder="1" applyAlignment="1">
      <alignment vertical="center" shrinkToFit="1"/>
    </xf>
    <xf numFmtId="41" fontId="7" fillId="4" borderId="45" xfId="8" applyFont="1" applyFill="1" applyBorder="1" applyAlignment="1">
      <alignment vertical="center" shrinkToFit="1"/>
    </xf>
    <xf numFmtId="41" fontId="7" fillId="0" borderId="5" xfId="8" applyFont="1" applyFill="1" applyBorder="1" applyAlignment="1">
      <alignment vertical="center" shrinkToFit="1"/>
    </xf>
    <xf numFmtId="41" fontId="7" fillId="0" borderId="45" xfId="8" applyFont="1" applyFill="1" applyBorder="1" applyAlignment="1">
      <alignment vertical="center" shrinkToFit="1"/>
    </xf>
    <xf numFmtId="0" fontId="19" fillId="0" borderId="46" xfId="7" applyFont="1" applyBorder="1" applyAlignment="1">
      <alignment horizontal="center" vertical="center"/>
    </xf>
    <xf numFmtId="41" fontId="7" fillId="0" borderId="47" xfId="8" applyFont="1" applyBorder="1" applyAlignment="1">
      <alignment horizontal="center" vertical="center" shrinkToFit="1"/>
    </xf>
    <xf numFmtId="41" fontId="7" fillId="0" borderId="48" xfId="8" applyFont="1" applyFill="1" applyBorder="1" applyAlignment="1">
      <alignment vertical="center" shrinkToFit="1"/>
    </xf>
    <xf numFmtId="41" fontId="7" fillId="0" borderId="49" xfId="8" applyFont="1" applyFill="1" applyBorder="1" applyAlignment="1">
      <alignment vertical="center" shrinkToFit="1"/>
    </xf>
    <xf numFmtId="0" fontId="6" fillId="0" borderId="14" xfId="9" applyFont="1" applyBorder="1"/>
    <xf numFmtId="0" fontId="6" fillId="0" borderId="14" xfId="7" applyFont="1" applyBorder="1"/>
    <xf numFmtId="0" fontId="19" fillId="0" borderId="0" xfId="10" applyFont="1"/>
    <xf numFmtId="0" fontId="22" fillId="0" borderId="0" xfId="10" applyFont="1"/>
    <xf numFmtId="0" fontId="6" fillId="0" borderId="0" xfId="10" applyFont="1"/>
    <xf numFmtId="0" fontId="6" fillId="0" borderId="0" xfId="9" applyFont="1" applyAlignment="1">
      <alignment horizontal="left"/>
    </xf>
    <xf numFmtId="0" fontId="6" fillId="0" borderId="0" xfId="9" applyFont="1" applyAlignment="1">
      <alignment horizontal="left" shrinkToFit="1"/>
    </xf>
    <xf numFmtId="0" fontId="7" fillId="0" borderId="0" xfId="10" applyFont="1"/>
    <xf numFmtId="0" fontId="23" fillId="0" borderId="0" xfId="7" applyFont="1" applyAlignment="1">
      <alignment vertical="center"/>
    </xf>
    <xf numFmtId="0" fontId="6" fillId="0" borderId="0" xfId="9" applyFont="1"/>
    <xf numFmtId="0" fontId="7" fillId="0" borderId="0" xfId="9" applyFont="1"/>
    <xf numFmtId="0" fontId="10" fillId="0" borderId="0" xfId="7" applyFont="1" applyAlignment="1">
      <alignment vertical="center"/>
    </xf>
    <xf numFmtId="0" fontId="21" fillId="0" borderId="0" xfId="7" applyFont="1" applyAlignment="1">
      <alignment horizontal="left" vertical="center"/>
    </xf>
    <xf numFmtId="0" fontId="10" fillId="0" borderId="0" xfId="7" applyFont="1"/>
    <xf numFmtId="0" fontId="10" fillId="0" borderId="0" xfId="11" applyFont="1"/>
    <xf numFmtId="0" fontId="24" fillId="0" borderId="50" xfId="7" applyFont="1" applyBorder="1" applyAlignment="1">
      <alignment horizontal="center" vertical="center"/>
    </xf>
    <xf numFmtId="0" fontId="24" fillId="0" borderId="8" xfId="7" applyFont="1" applyBorder="1" applyAlignment="1">
      <alignment horizontal="center" vertical="center"/>
    </xf>
    <xf numFmtId="0" fontId="24" fillId="0" borderId="9" xfId="7" applyFont="1" applyBorder="1" applyAlignment="1">
      <alignment horizontal="center" vertical="center"/>
    </xf>
    <xf numFmtId="0" fontId="21" fillId="0" borderId="0" xfId="7" applyFont="1" applyAlignment="1">
      <alignment horizontal="center" vertical="center"/>
    </xf>
    <xf numFmtId="0" fontId="6" fillId="0" borderId="27" xfId="11" applyFont="1" applyBorder="1" applyAlignment="1">
      <alignment horizontal="center" vertical="center"/>
    </xf>
    <xf numFmtId="0" fontId="6" fillId="0" borderId="42" xfId="11" applyFont="1" applyBorder="1" applyAlignment="1">
      <alignment horizontal="center" vertical="center"/>
    </xf>
    <xf numFmtId="41" fontId="6" fillId="0" borderId="42" xfId="8" applyFont="1" applyBorder="1" applyAlignment="1">
      <alignment horizontal="center" vertical="center" shrinkToFit="1"/>
    </xf>
    <xf numFmtId="41" fontId="6" fillId="0" borderId="28" xfId="8" applyFont="1" applyBorder="1" applyAlignment="1">
      <alignment vertical="center" shrinkToFit="1"/>
    </xf>
    <xf numFmtId="0" fontId="6" fillId="0" borderId="20" xfId="11" applyFont="1" applyBorder="1" applyAlignment="1">
      <alignment horizontal="center" vertical="center"/>
    </xf>
    <xf numFmtId="0" fontId="6" fillId="0" borderId="13" xfId="11" applyFont="1" applyBorder="1" applyAlignment="1">
      <alignment horizontal="center" vertical="center"/>
    </xf>
    <xf numFmtId="41" fontId="6" fillId="0" borderId="13" xfId="8" applyFont="1" applyBorder="1" applyAlignment="1">
      <alignment horizontal="center" vertical="center" shrinkToFit="1"/>
    </xf>
    <xf numFmtId="41" fontId="6" fillId="0" borderId="13" xfId="8" applyFont="1" applyBorder="1" applyAlignment="1">
      <alignment horizontal="center" vertical="center" wrapText="1" shrinkToFit="1"/>
    </xf>
    <xf numFmtId="41" fontId="6" fillId="0" borderId="29" xfId="8" applyFont="1" applyBorder="1" applyAlignment="1">
      <alignment vertical="center" shrinkToFit="1"/>
    </xf>
    <xf numFmtId="0" fontId="6" fillId="0" borderId="46" xfId="11" applyFont="1" applyBorder="1" applyAlignment="1">
      <alignment horizontal="center" vertical="center"/>
    </xf>
    <xf numFmtId="0" fontId="6" fillId="0" borderId="47" xfId="11" applyFont="1" applyBorder="1" applyAlignment="1">
      <alignment horizontal="center" vertical="center"/>
    </xf>
    <xf numFmtId="41" fontId="6" fillId="0" borderId="47" xfId="8" applyFont="1" applyBorder="1" applyAlignment="1">
      <alignment horizontal="center" vertical="center" shrinkToFit="1"/>
    </xf>
    <xf numFmtId="41" fontId="6" fillId="0" borderId="47" xfId="8" applyFont="1" applyBorder="1" applyAlignment="1">
      <alignment horizontal="center" vertical="center" wrapText="1" shrinkToFit="1"/>
    </xf>
    <xf numFmtId="41" fontId="6" fillId="0" borderId="51" xfId="8" applyFont="1" applyBorder="1" applyAlignment="1">
      <alignment vertical="center" shrinkToFit="1"/>
    </xf>
    <xf numFmtId="0" fontId="6" fillId="0" borderId="0" xfId="7" applyFont="1"/>
    <xf numFmtId="0" fontId="12" fillId="0" borderId="0" xfId="7" applyFont="1" applyAlignment="1">
      <alignment vertical="center"/>
    </xf>
    <xf numFmtId="0" fontId="25" fillId="0" borderId="0" xfId="7" applyFont="1" applyAlignment="1">
      <alignment vertical="center"/>
    </xf>
    <xf numFmtId="41" fontId="12" fillId="0" borderId="0" xfId="8" applyFont="1" applyAlignment="1">
      <alignment vertical="center"/>
    </xf>
    <xf numFmtId="0" fontId="26" fillId="0" borderId="0" xfId="7" applyFont="1" applyAlignment="1">
      <alignment vertical="center"/>
    </xf>
    <xf numFmtId="0" fontId="28" fillId="0" borderId="0" xfId="7" applyFont="1" applyAlignment="1">
      <alignment vertical="center"/>
    </xf>
    <xf numFmtId="41" fontId="17" fillId="0" borderId="0" xfId="8" applyFont="1" applyAlignment="1">
      <alignment vertical="center"/>
    </xf>
    <xf numFmtId="0" fontId="11" fillId="0" borderId="0" xfId="0" applyFont="1" applyAlignment="1">
      <alignment vertical="center"/>
    </xf>
    <xf numFmtId="184" fontId="7" fillId="0" borderId="0" xfId="0" applyNumberFormat="1" applyFont="1"/>
    <xf numFmtId="41" fontId="9" fillId="0" borderId="8" xfId="3" applyFont="1" applyFill="1" applyBorder="1" applyAlignment="1">
      <alignment horizontal="center" vertical="center" wrapText="1"/>
    </xf>
    <xf numFmtId="176" fontId="6" fillId="0" borderId="53" xfId="6" applyNumberFormat="1" applyFont="1" applyBorder="1" applyAlignment="1">
      <alignment horizontal="right" vertical="center"/>
    </xf>
    <xf numFmtId="41" fontId="9" fillId="3" borderId="1" xfId="3" applyFont="1" applyFill="1" applyBorder="1" applyAlignment="1">
      <alignment horizontal="right" vertical="center"/>
    </xf>
    <xf numFmtId="176" fontId="6" fillId="3" borderId="1" xfId="3" applyNumberFormat="1" applyFont="1" applyFill="1" applyBorder="1" applyAlignment="1">
      <alignment horizontal="right" vertical="center"/>
    </xf>
    <xf numFmtId="177" fontId="6" fillId="3" borderId="2" xfId="3" applyNumberFormat="1" applyFont="1" applyFill="1" applyBorder="1" applyAlignment="1">
      <alignment horizontal="center" vertical="center"/>
    </xf>
    <xf numFmtId="41" fontId="6" fillId="3" borderId="2" xfId="3" applyFont="1" applyFill="1" applyBorder="1" applyAlignment="1">
      <alignment horizontal="center" vertical="center"/>
    </xf>
    <xf numFmtId="181" fontId="6" fillId="3" borderId="3" xfId="3" applyNumberFormat="1" applyFont="1" applyFill="1" applyBorder="1" applyAlignment="1">
      <alignment horizontal="center" vertical="center"/>
    </xf>
    <xf numFmtId="41" fontId="6" fillId="3" borderId="1" xfId="3" applyFont="1" applyFill="1" applyBorder="1" applyAlignment="1">
      <alignment horizontal="right" vertical="center"/>
    </xf>
    <xf numFmtId="41" fontId="6" fillId="3" borderId="2" xfId="3" applyFont="1" applyFill="1" applyBorder="1" applyAlignment="1">
      <alignment horizontal="right" vertical="center"/>
    </xf>
    <xf numFmtId="181" fontId="6" fillId="3" borderId="3" xfId="3" applyNumberFormat="1" applyFont="1" applyFill="1" applyBorder="1" applyAlignment="1">
      <alignment horizontal="right" vertical="center"/>
    </xf>
    <xf numFmtId="41" fontId="9" fillId="0" borderId="1" xfId="3" applyFont="1" applyFill="1" applyBorder="1" applyAlignment="1">
      <alignment horizontal="right" vertical="center"/>
    </xf>
    <xf numFmtId="41" fontId="6" fillId="0" borderId="1" xfId="3" applyFont="1" applyFill="1" applyBorder="1" applyAlignment="1">
      <alignment horizontal="right" vertical="center"/>
    </xf>
    <xf numFmtId="177" fontId="6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right" vertical="center"/>
    </xf>
    <xf numFmtId="181" fontId="6" fillId="0" borderId="3" xfId="3" applyNumberFormat="1" applyFont="1" applyFill="1" applyBorder="1" applyAlignment="1">
      <alignment horizontal="right" vertical="center"/>
    </xf>
    <xf numFmtId="41" fontId="9" fillId="2" borderId="10" xfId="3" applyFont="1" applyFill="1" applyBorder="1" applyAlignment="1">
      <alignment horizontal="center" vertical="center"/>
    </xf>
    <xf numFmtId="0" fontId="6" fillId="0" borderId="7" xfId="0" applyFont="1" applyBorder="1" applyAlignment="1">
      <alignment wrapText="1"/>
    </xf>
    <xf numFmtId="0" fontId="6" fillId="3" borderId="7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4" xfId="7" applyFont="1" applyBorder="1" applyAlignment="1">
      <alignment horizontal="left" vertical="center"/>
    </xf>
    <xf numFmtId="41" fontId="6" fillId="2" borderId="11" xfId="3" applyFont="1" applyFill="1" applyBorder="1" applyAlignment="1">
      <alignment horizontal="center" vertical="center" wrapText="1"/>
    </xf>
    <xf numFmtId="10" fontId="7" fillId="0" borderId="0" xfId="1" applyNumberFormat="1" applyFont="1" applyFill="1"/>
    <xf numFmtId="41" fontId="9" fillId="0" borderId="1" xfId="6" applyFont="1" applyFill="1" applyBorder="1" applyAlignment="1">
      <alignment horizontal="right" vertical="center"/>
    </xf>
    <xf numFmtId="177" fontId="30" fillId="0" borderId="12" xfId="6" applyNumberFormat="1" applyFont="1" applyFill="1" applyBorder="1" applyAlignment="1">
      <alignment horizontal="center" vertical="center"/>
    </xf>
    <xf numFmtId="185" fontId="30" fillId="0" borderId="12" xfId="6" applyNumberFormat="1" applyFont="1" applyFill="1" applyBorder="1" applyAlignment="1">
      <alignment horizontal="center" vertical="center"/>
    </xf>
    <xf numFmtId="182" fontId="30" fillId="0" borderId="31" xfId="12" applyNumberFormat="1" applyFont="1" applyFill="1" applyBorder="1" applyAlignment="1">
      <alignment horizontal="center" vertical="center"/>
    </xf>
    <xf numFmtId="177" fontId="6" fillId="0" borderId="2" xfId="6" applyNumberFormat="1" applyFont="1" applyBorder="1" applyAlignment="1">
      <alignment horizontal="center" vertical="center"/>
    </xf>
    <xf numFmtId="185" fontId="30" fillId="0" borderId="2" xfId="6" applyNumberFormat="1" applyFont="1" applyBorder="1" applyAlignment="1">
      <alignment horizontal="center" vertical="center"/>
    </xf>
    <xf numFmtId="182" fontId="6" fillId="0" borderId="3" xfId="12" applyNumberFormat="1" applyFont="1" applyBorder="1" applyAlignment="1">
      <alignment horizontal="center" vertical="center"/>
    </xf>
    <xf numFmtId="41" fontId="6" fillId="0" borderId="53" xfId="6" applyFont="1" applyBorder="1" applyAlignment="1">
      <alignment horizontal="right" vertical="center"/>
    </xf>
    <xf numFmtId="41" fontId="9" fillId="0" borderId="1" xfId="6" applyFont="1" applyBorder="1" applyAlignment="1">
      <alignment horizontal="right" vertical="center"/>
    </xf>
    <xf numFmtId="176" fontId="6" fillId="0" borderId="1" xfId="6" applyNumberFormat="1" applyFont="1" applyBorder="1" applyAlignment="1">
      <alignment horizontal="right" vertical="center"/>
    </xf>
    <xf numFmtId="178" fontId="6" fillId="0" borderId="2" xfId="6" applyNumberFormat="1" applyFont="1" applyBorder="1" applyAlignment="1">
      <alignment horizontal="center" vertical="center"/>
    </xf>
    <xf numFmtId="181" fontId="6" fillId="0" borderId="3" xfId="6" applyNumberFormat="1" applyFont="1" applyBorder="1" applyAlignment="1">
      <alignment horizontal="center" vertical="center"/>
    </xf>
    <xf numFmtId="179" fontId="6" fillId="0" borderId="2" xfId="6" applyNumberFormat="1" applyFont="1" applyBorder="1" applyAlignment="1">
      <alignment horizontal="center" vertical="center"/>
    </xf>
    <xf numFmtId="180" fontId="6" fillId="0" borderId="2" xfId="6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9" fillId="0" borderId="22" xfId="0" applyFont="1" applyBorder="1" applyAlignment="1">
      <alignment horizontal="left" vertical="center"/>
    </xf>
    <xf numFmtId="41" fontId="9" fillId="0" borderId="23" xfId="3" applyFont="1" applyFill="1" applyBorder="1" applyAlignment="1">
      <alignment horizontal="center" vertical="center"/>
    </xf>
    <xf numFmtId="41" fontId="9" fillId="0" borderId="24" xfId="3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5" xfId="0" applyFont="1" applyBorder="1"/>
    <xf numFmtId="0" fontId="6" fillId="0" borderId="21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distributed" vertical="center"/>
    </xf>
    <xf numFmtId="0" fontId="6" fillId="0" borderId="31" xfId="0" applyFont="1" applyBorder="1" applyAlignment="1">
      <alignment horizontal="distributed" vertical="center"/>
    </xf>
    <xf numFmtId="0" fontId="12" fillId="0" borderId="30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distributed" vertical="center"/>
    </xf>
    <xf numFmtId="0" fontId="6" fillId="3" borderId="3" xfId="0" applyFont="1" applyFill="1" applyBorder="1" applyAlignment="1">
      <alignment horizontal="distributed" vertical="center"/>
    </xf>
    <xf numFmtId="0" fontId="6" fillId="0" borderId="1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9" fillId="0" borderId="4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0" fontId="6" fillId="0" borderId="18" xfId="7" applyFont="1" applyBorder="1" applyAlignment="1">
      <alignment horizontal="center" vertical="center"/>
    </xf>
    <xf numFmtId="0" fontId="6" fillId="0" borderId="2" xfId="7" applyFont="1" applyBorder="1" applyAlignment="1">
      <alignment horizontal="center" vertical="center"/>
    </xf>
    <xf numFmtId="0" fontId="6" fillId="0" borderId="3" xfId="7" applyFont="1" applyBorder="1" applyAlignment="1">
      <alignment horizontal="center" vertical="center"/>
    </xf>
    <xf numFmtId="0" fontId="6" fillId="0" borderId="52" xfId="7" applyFont="1" applyBorder="1" applyAlignment="1">
      <alignment horizontal="center" vertical="center"/>
    </xf>
    <xf numFmtId="0" fontId="6" fillId="0" borderId="6" xfId="7" applyFont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16" xfId="0" applyFont="1" applyFill="1" applyBorder="1"/>
    <xf numFmtId="0" fontId="6" fillId="2" borderId="17" xfId="0" applyFont="1" applyFill="1" applyBorder="1"/>
    <xf numFmtId="41" fontId="9" fillId="2" borderId="15" xfId="3" applyFont="1" applyFill="1" applyBorder="1" applyAlignment="1">
      <alignment horizontal="center" vertical="center"/>
    </xf>
    <xf numFmtId="41" fontId="9" fillId="2" borderId="16" xfId="3" applyFont="1" applyFill="1" applyBorder="1" applyAlignment="1">
      <alignment horizontal="center" vertical="center"/>
    </xf>
    <xf numFmtId="41" fontId="9" fillId="2" borderId="17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distributed" vertical="center"/>
    </xf>
    <xf numFmtId="0" fontId="9" fillId="3" borderId="6" xfId="0" applyFont="1" applyFill="1" applyBorder="1" applyAlignment="1">
      <alignment horizontal="distributed" vertical="center"/>
    </xf>
    <xf numFmtId="0" fontId="6" fillId="0" borderId="20" xfId="0" applyFont="1" applyBorder="1" applyAlignment="1">
      <alignment horizontal="center" vertical="center" wrapText="1"/>
    </xf>
    <xf numFmtId="0" fontId="10" fillId="0" borderId="0" xfId="7" applyFont="1" applyAlignment="1">
      <alignment horizontal="left" shrinkToFit="1"/>
    </xf>
    <xf numFmtId="0" fontId="27" fillId="0" borderId="0" xfId="7" applyFont="1" applyAlignment="1">
      <alignment horizontal="center" vertical="center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/>
    </xf>
    <xf numFmtId="0" fontId="19" fillId="0" borderId="32" xfId="7" applyFont="1" applyBorder="1" applyAlignment="1">
      <alignment horizontal="center" vertical="center"/>
    </xf>
    <xf numFmtId="0" fontId="19" fillId="0" borderId="37" xfId="7" applyFont="1" applyBorder="1" applyAlignment="1">
      <alignment horizontal="center" vertical="center"/>
    </xf>
    <xf numFmtId="0" fontId="19" fillId="0" borderId="33" xfId="7" applyFont="1" applyBorder="1" applyAlignment="1">
      <alignment horizontal="center" vertical="center"/>
    </xf>
    <xf numFmtId="0" fontId="19" fillId="0" borderId="34" xfId="7" applyFont="1" applyBorder="1" applyAlignment="1">
      <alignment horizontal="center" vertical="center"/>
    </xf>
    <xf numFmtId="0" fontId="19" fillId="0" borderId="35" xfId="7" applyFont="1" applyBorder="1" applyAlignment="1">
      <alignment horizontal="center" vertical="center"/>
    </xf>
    <xf numFmtId="0" fontId="19" fillId="0" borderId="36" xfId="7" applyFont="1" applyBorder="1" applyAlignment="1">
      <alignment horizontal="center" vertical="center"/>
    </xf>
    <xf numFmtId="0" fontId="19" fillId="0" borderId="41" xfId="7" applyFont="1" applyBorder="1" applyAlignment="1">
      <alignment horizontal="center" vertical="center"/>
    </xf>
    <xf numFmtId="0" fontId="19" fillId="0" borderId="39" xfId="7" applyFont="1" applyBorder="1" applyAlignment="1">
      <alignment horizontal="center" vertical="center"/>
    </xf>
    <xf numFmtId="0" fontId="19" fillId="0" borderId="40" xfId="7" applyFont="1" applyBorder="1" applyAlignment="1">
      <alignment horizontal="center" vertical="center"/>
    </xf>
    <xf numFmtId="0" fontId="10" fillId="0" borderId="0" xfId="7" applyFont="1"/>
  </cellXfs>
  <cellStyles count="13">
    <cellStyle name="백분율" xfId="1" builtinId="5"/>
    <cellStyle name="백분율 2" xfId="2"/>
    <cellStyle name="백분율 3" xfId="12"/>
    <cellStyle name="쉼표 [0]" xfId="3" builtinId="6"/>
    <cellStyle name="쉼표 [0] 2" xfId="4"/>
    <cellStyle name="쉼표 [0] 2 2" xfId="8"/>
    <cellStyle name="쉼표 [0] 3" xfId="6"/>
    <cellStyle name="표준" xfId="0" builtinId="0"/>
    <cellStyle name="표준 2" xfId="5"/>
    <cellStyle name="표준 3" xfId="7"/>
    <cellStyle name="표준_구미시-하수원인자부담금산정(04.1)" xfId="10"/>
    <cellStyle name="표준_구미시-하수원인자부담금산정(04.1)_2011대한민국 그린에너지엑스포 원가계산 산출내역서" xfId="9"/>
    <cellStyle name="표준_울진군-울진재래시장(03.8)_용역비 단가산출근거, 견적서_2011대한민국 그린에너지엑스포 원가계산 산출내역서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view="pageBreakPreview" zoomScale="85" zoomScaleSheetLayoutView="85" workbookViewId="0">
      <selection activeCell="T15" sqref="T14:T15"/>
    </sheetView>
  </sheetViews>
  <sheetFormatPr defaultColWidth="9" defaultRowHeight="14.25" x14ac:dyDescent="0.15"/>
  <cols>
    <col min="1" max="1" width="4" style="5" customWidth="1"/>
    <col min="2" max="2" width="4.75" style="5" customWidth="1"/>
    <col min="3" max="3" width="19.5" style="5" customWidth="1"/>
    <col min="4" max="4" width="15.25" style="5" customWidth="1"/>
    <col min="5" max="5" width="13.25" style="5" customWidth="1"/>
    <col min="6" max="6" width="2.25" style="5" customWidth="1"/>
    <col min="7" max="7" width="7.875" style="5" customWidth="1"/>
    <col min="8" max="8" width="2.125" style="5" customWidth="1"/>
    <col min="9" max="9" width="7" style="5" customWidth="1"/>
    <col min="10" max="10" width="2.375" style="5" customWidth="1"/>
    <col min="11" max="11" width="6.375" style="10" customWidth="1"/>
    <col min="12" max="12" width="27.125" style="6" customWidth="1"/>
    <col min="13" max="13" width="13.875" style="5" bestFit="1" customWidth="1"/>
    <col min="14" max="16384" width="9" style="5"/>
  </cols>
  <sheetData>
    <row r="1" spans="1:13" s="1" customFormat="1" ht="27.75" customHeight="1" x14ac:dyDescent="0.3">
      <c r="A1" s="110" t="s">
        <v>11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3" s="1" customFormat="1" ht="15.75" customHeight="1" x14ac:dyDescent="0.3">
      <c r="B2" s="72"/>
      <c r="C2" s="72"/>
      <c r="D2" s="72"/>
      <c r="E2" s="72"/>
      <c r="F2" s="72"/>
      <c r="G2" s="72"/>
      <c r="H2" s="72"/>
      <c r="I2" s="72"/>
      <c r="J2" s="72"/>
      <c r="K2" s="9"/>
      <c r="L2" s="72"/>
    </row>
    <row r="3" spans="1:13" s="2" customFormat="1" ht="24" customHeight="1" thickBot="1" x14ac:dyDescent="0.2">
      <c r="A3" s="112" t="s">
        <v>59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3" t="s">
        <v>12</v>
      </c>
    </row>
    <row r="4" spans="1:13" s="4" customFormat="1" ht="27" customHeight="1" thickBot="1" x14ac:dyDescent="0.2">
      <c r="A4" s="113" t="s">
        <v>1</v>
      </c>
      <c r="B4" s="114"/>
      <c r="C4" s="115"/>
      <c r="D4" s="74" t="s">
        <v>2</v>
      </c>
      <c r="E4" s="116" t="s">
        <v>3</v>
      </c>
      <c r="F4" s="117"/>
      <c r="G4" s="117"/>
      <c r="H4" s="117"/>
      <c r="I4" s="117"/>
      <c r="J4" s="117"/>
      <c r="K4" s="118"/>
      <c r="L4" s="7" t="s">
        <v>4</v>
      </c>
    </row>
    <row r="5" spans="1:13" s="4" customFormat="1" ht="27" customHeight="1" thickTop="1" x14ac:dyDescent="0.15">
      <c r="A5" s="119" t="s">
        <v>47</v>
      </c>
      <c r="B5" s="121" t="s">
        <v>5</v>
      </c>
      <c r="C5" s="122"/>
      <c r="D5" s="103">
        <f>ROUNDUP(E5*G5*I5*K5,-4)</f>
        <v>3790000</v>
      </c>
      <c r="E5" s="75">
        <v>3783728</v>
      </c>
      <c r="F5" s="97" t="s">
        <v>10</v>
      </c>
      <c r="G5" s="98">
        <v>2</v>
      </c>
      <c r="H5" s="97" t="s">
        <v>10</v>
      </c>
      <c r="I5" s="97">
        <v>1</v>
      </c>
      <c r="J5" s="97" t="s">
        <v>10</v>
      </c>
      <c r="K5" s="99">
        <v>0.5</v>
      </c>
      <c r="L5" s="123" t="s">
        <v>65</v>
      </c>
    </row>
    <row r="6" spans="1:13" s="4" customFormat="1" ht="27" customHeight="1" x14ac:dyDescent="0.15">
      <c r="A6" s="119"/>
      <c r="B6" s="126" t="s">
        <v>6</v>
      </c>
      <c r="C6" s="127"/>
      <c r="D6" s="103">
        <f>ROUNDUP(E6*G6*I6*K6,-4)</f>
        <v>5810000</v>
      </c>
      <c r="E6" s="75">
        <v>2901312</v>
      </c>
      <c r="F6" s="100" t="s">
        <v>10</v>
      </c>
      <c r="G6" s="101">
        <v>2</v>
      </c>
      <c r="H6" s="100" t="s">
        <v>10</v>
      </c>
      <c r="I6" s="100">
        <v>1</v>
      </c>
      <c r="J6" s="100" t="s">
        <v>10</v>
      </c>
      <c r="K6" s="102">
        <v>1</v>
      </c>
      <c r="L6" s="123"/>
    </row>
    <row r="7" spans="1:13" s="4" customFormat="1" ht="27" customHeight="1" x14ac:dyDescent="0.15">
      <c r="A7" s="119"/>
      <c r="B7" s="126" t="s">
        <v>6</v>
      </c>
      <c r="C7" s="127"/>
      <c r="D7" s="103">
        <f>ROUNDUP(E7*G7*I7*K7,-4)</f>
        <v>4070000</v>
      </c>
      <c r="E7" s="75">
        <v>2901312</v>
      </c>
      <c r="F7" s="100" t="s">
        <v>10</v>
      </c>
      <c r="G7" s="101">
        <v>2</v>
      </c>
      <c r="H7" s="100" t="s">
        <v>10</v>
      </c>
      <c r="I7" s="100">
        <v>1</v>
      </c>
      <c r="J7" s="100" t="s">
        <v>10</v>
      </c>
      <c r="K7" s="102">
        <v>0.7</v>
      </c>
      <c r="L7" s="123"/>
    </row>
    <row r="8" spans="1:13" s="4" customFormat="1" ht="27" customHeight="1" x14ac:dyDescent="0.15">
      <c r="A8" s="120"/>
      <c r="B8" s="124" t="s">
        <v>7</v>
      </c>
      <c r="C8" s="125"/>
      <c r="D8" s="76">
        <f>SUM(D5:D7)</f>
        <v>13670000</v>
      </c>
      <c r="E8" s="77"/>
      <c r="F8" s="78"/>
      <c r="G8" s="78"/>
      <c r="H8" s="78"/>
      <c r="I8" s="79"/>
      <c r="J8" s="78"/>
      <c r="K8" s="80"/>
      <c r="L8" s="8"/>
      <c r="M8" s="95">
        <f>D8/D18</f>
        <v>0.46095225249527921</v>
      </c>
    </row>
    <row r="9" spans="1:13" s="4" customFormat="1" ht="27" customHeight="1" x14ac:dyDescent="0.15">
      <c r="A9" s="143" t="s">
        <v>57</v>
      </c>
      <c r="B9" s="141" t="s">
        <v>60</v>
      </c>
      <c r="C9" s="129"/>
      <c r="D9" s="104">
        <f>E9*G9</f>
        <v>7000000</v>
      </c>
      <c r="E9" s="105">
        <v>7000000</v>
      </c>
      <c r="F9" s="100" t="s">
        <v>10</v>
      </c>
      <c r="G9" s="106">
        <v>1</v>
      </c>
      <c r="H9" s="100"/>
      <c r="I9" s="106"/>
      <c r="J9" s="100"/>
      <c r="K9" s="107"/>
      <c r="L9" s="90"/>
    </row>
    <row r="10" spans="1:13" s="4" customFormat="1" ht="27" customHeight="1" x14ac:dyDescent="0.15">
      <c r="A10" s="143"/>
      <c r="B10" s="141" t="s">
        <v>61</v>
      </c>
      <c r="C10" s="129"/>
      <c r="D10" s="104">
        <f>ROUNDDOWN(E10*G10*I10,-4)</f>
        <v>1840000</v>
      </c>
      <c r="E10" s="105">
        <v>92200</v>
      </c>
      <c r="F10" s="100" t="s">
        <v>10</v>
      </c>
      <c r="G10" s="100">
        <v>2</v>
      </c>
      <c r="H10" s="100" t="s">
        <v>10</v>
      </c>
      <c r="I10" s="106">
        <v>10</v>
      </c>
      <c r="J10" s="100"/>
      <c r="K10" s="107"/>
      <c r="L10" s="90"/>
    </row>
    <row r="11" spans="1:13" s="4" customFormat="1" ht="27" customHeight="1" x14ac:dyDescent="0.15">
      <c r="A11" s="143"/>
      <c r="B11" s="128" t="s">
        <v>62</v>
      </c>
      <c r="C11" s="129"/>
      <c r="D11" s="104">
        <f>E11*G11</f>
        <v>750000</v>
      </c>
      <c r="E11" s="105">
        <v>25000</v>
      </c>
      <c r="F11" s="100" t="s">
        <v>63</v>
      </c>
      <c r="G11" s="108">
        <v>30</v>
      </c>
      <c r="H11" s="100"/>
      <c r="I11" s="109"/>
      <c r="J11" s="100"/>
      <c r="K11" s="107"/>
      <c r="L11" s="90"/>
    </row>
    <row r="12" spans="1:13" s="4" customFormat="1" ht="27" customHeight="1" x14ac:dyDescent="0.15">
      <c r="A12" s="143"/>
      <c r="B12" s="141" t="s">
        <v>58</v>
      </c>
      <c r="C12" s="129"/>
      <c r="D12" s="104">
        <f>E12*G12*I12</f>
        <v>2700000</v>
      </c>
      <c r="E12" s="105">
        <v>270000</v>
      </c>
      <c r="F12" s="100" t="s">
        <v>10</v>
      </c>
      <c r="G12" s="100">
        <v>10</v>
      </c>
      <c r="H12" s="100" t="s">
        <v>10</v>
      </c>
      <c r="I12" s="106">
        <v>1</v>
      </c>
      <c r="J12" s="100"/>
      <c r="K12" s="107"/>
      <c r="L12" s="90"/>
    </row>
    <row r="13" spans="1:13" s="4" customFormat="1" ht="27" customHeight="1" x14ac:dyDescent="0.15">
      <c r="A13" s="119"/>
      <c r="B13" s="142" t="s">
        <v>9</v>
      </c>
      <c r="C13" s="142"/>
      <c r="D13" s="76">
        <f>SUM(D9:D12)</f>
        <v>12290000</v>
      </c>
      <c r="E13" s="81"/>
      <c r="F13" s="78"/>
      <c r="G13" s="78"/>
      <c r="H13" s="78"/>
      <c r="I13" s="82"/>
      <c r="J13" s="82"/>
      <c r="K13" s="83"/>
      <c r="L13" s="91" t="s">
        <v>8</v>
      </c>
    </row>
    <row r="14" spans="1:13" s="4" customFormat="1" ht="27" customHeight="1" x14ac:dyDescent="0.15">
      <c r="A14" s="130" t="s">
        <v>48</v>
      </c>
      <c r="B14" s="131"/>
      <c r="C14" s="132"/>
      <c r="D14" s="84">
        <f>SUM(D8,D13)</f>
        <v>25960000</v>
      </c>
      <c r="E14" s="85"/>
      <c r="F14" s="86"/>
      <c r="G14" s="86"/>
      <c r="H14" s="86"/>
      <c r="I14" s="87"/>
      <c r="J14" s="87"/>
      <c r="K14" s="88"/>
      <c r="L14" s="92"/>
    </row>
    <row r="15" spans="1:13" s="4" customFormat="1" ht="27" customHeight="1" x14ac:dyDescent="0.15">
      <c r="A15" s="133" t="s">
        <v>49</v>
      </c>
      <c r="B15" s="134"/>
      <c r="C15" s="134"/>
      <c r="D15" s="96">
        <f>ROUNDDOWN(D14*0.06,-6)</f>
        <v>1000000</v>
      </c>
      <c r="E15" s="85"/>
      <c r="F15" s="86"/>
      <c r="G15" s="86"/>
      <c r="H15" s="86"/>
      <c r="I15" s="87"/>
      <c r="J15" s="87"/>
      <c r="K15" s="88"/>
      <c r="L15" s="93" t="s">
        <v>50</v>
      </c>
      <c r="M15" s="73">
        <f>D15/D14%</f>
        <v>3.852080123266564</v>
      </c>
    </row>
    <row r="16" spans="1:13" s="4" customFormat="1" ht="27" customHeight="1" x14ac:dyDescent="0.15">
      <c r="A16" s="133" t="s">
        <v>52</v>
      </c>
      <c r="B16" s="134"/>
      <c r="C16" s="134"/>
      <c r="D16" s="84">
        <f>SUM(D14:D15)</f>
        <v>26960000</v>
      </c>
      <c r="E16" s="85"/>
      <c r="F16" s="86"/>
      <c r="G16" s="86"/>
      <c r="H16" s="86"/>
      <c r="I16" s="87"/>
      <c r="J16" s="87"/>
      <c r="K16" s="88"/>
      <c r="L16" s="93"/>
      <c r="M16" s="73"/>
    </row>
    <row r="17" spans="1:13" s="4" customFormat="1" ht="27" customHeight="1" x14ac:dyDescent="0.15">
      <c r="A17" s="133" t="s">
        <v>53</v>
      </c>
      <c r="B17" s="134"/>
      <c r="C17" s="134"/>
      <c r="D17" s="84">
        <f>(D16)/10</f>
        <v>2696000</v>
      </c>
      <c r="E17" s="85"/>
      <c r="F17" s="86"/>
      <c r="G17" s="86"/>
      <c r="H17" s="86"/>
      <c r="I17" s="87"/>
      <c r="J17" s="87"/>
      <c r="K17" s="88"/>
      <c r="L17" s="93"/>
      <c r="M17" s="73"/>
    </row>
    <row r="18" spans="1:13" s="4" customFormat="1" ht="27" customHeight="1" thickBot="1" x14ac:dyDescent="0.2">
      <c r="A18" s="135" t="s">
        <v>51</v>
      </c>
      <c r="B18" s="136"/>
      <c r="C18" s="137"/>
      <c r="D18" s="89">
        <f>D16+D17</f>
        <v>29656000</v>
      </c>
      <c r="E18" s="138"/>
      <c r="F18" s="139"/>
      <c r="G18" s="139"/>
      <c r="H18" s="139"/>
      <c r="I18" s="139"/>
      <c r="J18" s="139"/>
      <c r="K18" s="140"/>
      <c r="L18" s="94"/>
    </row>
  </sheetData>
  <mergeCells count="22">
    <mergeCell ref="B11:C11"/>
    <mergeCell ref="A14:C14"/>
    <mergeCell ref="A15:C15"/>
    <mergeCell ref="A18:C18"/>
    <mergeCell ref="E18:K18"/>
    <mergeCell ref="A16:C16"/>
    <mergeCell ref="A17:C17"/>
    <mergeCell ref="B12:C12"/>
    <mergeCell ref="B13:C13"/>
    <mergeCell ref="A9:A13"/>
    <mergeCell ref="B9:C9"/>
    <mergeCell ref="B10:C10"/>
    <mergeCell ref="A1:L1"/>
    <mergeCell ref="A3:K3"/>
    <mergeCell ref="A4:C4"/>
    <mergeCell ref="E4:K4"/>
    <mergeCell ref="A5:A8"/>
    <mergeCell ref="B5:C5"/>
    <mergeCell ref="L5:L7"/>
    <mergeCell ref="B8:C8"/>
    <mergeCell ref="B7:C7"/>
    <mergeCell ref="B6:C6"/>
  </mergeCells>
  <phoneticPr fontId="3" type="noConversion"/>
  <pageMargins left="0.66" right="0.59055118110236227" top="0.73" bottom="0.66" header="0.26" footer="0.4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zoomScaleNormal="100" zoomScaleSheetLayoutView="100" workbookViewId="0">
      <selection activeCell="A39" sqref="A39:G39"/>
    </sheetView>
  </sheetViews>
  <sheetFormatPr defaultRowHeight="20.100000000000001" customHeight="1" x14ac:dyDescent="0.15"/>
  <cols>
    <col min="1" max="1" width="13" style="11" customWidth="1"/>
    <col min="2" max="4" width="11.25" style="11" customWidth="1"/>
    <col min="5" max="5" width="9.75" style="11" customWidth="1"/>
    <col min="6" max="6" width="9.125" style="11" customWidth="1"/>
    <col min="7" max="7" width="15.25" style="11" customWidth="1"/>
    <col min="8" max="8" width="18.5" style="11" customWidth="1"/>
    <col min="9" max="11" width="9" style="11"/>
    <col min="12" max="12" width="7.375" style="11" customWidth="1"/>
    <col min="13" max="256" width="9" style="11"/>
    <col min="257" max="257" width="13" style="11" customWidth="1"/>
    <col min="258" max="260" width="11.25" style="11" customWidth="1"/>
    <col min="261" max="261" width="9.75" style="11" customWidth="1"/>
    <col min="262" max="262" width="9.125" style="11" customWidth="1"/>
    <col min="263" max="263" width="15.25" style="11" customWidth="1"/>
    <col min="264" max="264" width="18.5" style="11" customWidth="1"/>
    <col min="265" max="267" width="9" style="11"/>
    <col min="268" max="268" width="7.375" style="11" customWidth="1"/>
    <col min="269" max="512" width="9" style="11"/>
    <col min="513" max="513" width="13" style="11" customWidth="1"/>
    <col min="514" max="516" width="11.25" style="11" customWidth="1"/>
    <col min="517" max="517" width="9.75" style="11" customWidth="1"/>
    <col min="518" max="518" width="9.125" style="11" customWidth="1"/>
    <col min="519" max="519" width="15.25" style="11" customWidth="1"/>
    <col min="520" max="520" width="18.5" style="11" customWidth="1"/>
    <col min="521" max="523" width="9" style="11"/>
    <col min="524" max="524" width="7.375" style="11" customWidth="1"/>
    <col min="525" max="768" width="9" style="11"/>
    <col min="769" max="769" width="13" style="11" customWidth="1"/>
    <col min="770" max="772" width="11.25" style="11" customWidth="1"/>
    <col min="773" max="773" width="9.75" style="11" customWidth="1"/>
    <col min="774" max="774" width="9.125" style="11" customWidth="1"/>
    <col min="775" max="775" width="15.25" style="11" customWidth="1"/>
    <col min="776" max="776" width="18.5" style="11" customWidth="1"/>
    <col min="777" max="779" width="9" style="11"/>
    <col min="780" max="780" width="7.375" style="11" customWidth="1"/>
    <col min="781" max="1024" width="9" style="11"/>
    <col min="1025" max="1025" width="13" style="11" customWidth="1"/>
    <col min="1026" max="1028" width="11.25" style="11" customWidth="1"/>
    <col min="1029" max="1029" width="9.75" style="11" customWidth="1"/>
    <col min="1030" max="1030" width="9.125" style="11" customWidth="1"/>
    <col min="1031" max="1031" width="15.25" style="11" customWidth="1"/>
    <col min="1032" max="1032" width="18.5" style="11" customWidth="1"/>
    <col min="1033" max="1035" width="9" style="11"/>
    <col min="1036" max="1036" width="7.375" style="11" customWidth="1"/>
    <col min="1037" max="1280" width="9" style="11"/>
    <col min="1281" max="1281" width="13" style="11" customWidth="1"/>
    <col min="1282" max="1284" width="11.25" style="11" customWidth="1"/>
    <col min="1285" max="1285" width="9.75" style="11" customWidth="1"/>
    <col min="1286" max="1286" width="9.125" style="11" customWidth="1"/>
    <col min="1287" max="1287" width="15.25" style="11" customWidth="1"/>
    <col min="1288" max="1288" width="18.5" style="11" customWidth="1"/>
    <col min="1289" max="1291" width="9" style="11"/>
    <col min="1292" max="1292" width="7.375" style="11" customWidth="1"/>
    <col min="1293" max="1536" width="9" style="11"/>
    <col min="1537" max="1537" width="13" style="11" customWidth="1"/>
    <col min="1538" max="1540" width="11.25" style="11" customWidth="1"/>
    <col min="1541" max="1541" width="9.75" style="11" customWidth="1"/>
    <col min="1542" max="1542" width="9.125" style="11" customWidth="1"/>
    <col min="1543" max="1543" width="15.25" style="11" customWidth="1"/>
    <col min="1544" max="1544" width="18.5" style="11" customWidth="1"/>
    <col min="1545" max="1547" width="9" style="11"/>
    <col min="1548" max="1548" width="7.375" style="11" customWidth="1"/>
    <col min="1549" max="1792" width="9" style="11"/>
    <col min="1793" max="1793" width="13" style="11" customWidth="1"/>
    <col min="1794" max="1796" width="11.25" style="11" customWidth="1"/>
    <col min="1797" max="1797" width="9.75" style="11" customWidth="1"/>
    <col min="1798" max="1798" width="9.125" style="11" customWidth="1"/>
    <col min="1799" max="1799" width="15.25" style="11" customWidth="1"/>
    <col min="1800" max="1800" width="18.5" style="11" customWidth="1"/>
    <col min="1801" max="1803" width="9" style="11"/>
    <col min="1804" max="1804" width="7.375" style="11" customWidth="1"/>
    <col min="1805" max="2048" width="9" style="11"/>
    <col min="2049" max="2049" width="13" style="11" customWidth="1"/>
    <col min="2050" max="2052" width="11.25" style="11" customWidth="1"/>
    <col min="2053" max="2053" width="9.75" style="11" customWidth="1"/>
    <col min="2054" max="2054" width="9.125" style="11" customWidth="1"/>
    <col min="2055" max="2055" width="15.25" style="11" customWidth="1"/>
    <col min="2056" max="2056" width="18.5" style="11" customWidth="1"/>
    <col min="2057" max="2059" width="9" style="11"/>
    <col min="2060" max="2060" width="7.375" style="11" customWidth="1"/>
    <col min="2061" max="2304" width="9" style="11"/>
    <col min="2305" max="2305" width="13" style="11" customWidth="1"/>
    <col min="2306" max="2308" width="11.25" style="11" customWidth="1"/>
    <col min="2309" max="2309" width="9.75" style="11" customWidth="1"/>
    <col min="2310" max="2310" width="9.125" style="11" customWidth="1"/>
    <col min="2311" max="2311" width="15.25" style="11" customWidth="1"/>
    <col min="2312" max="2312" width="18.5" style="11" customWidth="1"/>
    <col min="2313" max="2315" width="9" style="11"/>
    <col min="2316" max="2316" width="7.375" style="11" customWidth="1"/>
    <col min="2317" max="2560" width="9" style="11"/>
    <col min="2561" max="2561" width="13" style="11" customWidth="1"/>
    <col min="2562" max="2564" width="11.25" style="11" customWidth="1"/>
    <col min="2565" max="2565" width="9.75" style="11" customWidth="1"/>
    <col min="2566" max="2566" width="9.125" style="11" customWidth="1"/>
    <col min="2567" max="2567" width="15.25" style="11" customWidth="1"/>
    <col min="2568" max="2568" width="18.5" style="11" customWidth="1"/>
    <col min="2569" max="2571" width="9" style="11"/>
    <col min="2572" max="2572" width="7.375" style="11" customWidth="1"/>
    <col min="2573" max="2816" width="9" style="11"/>
    <col min="2817" max="2817" width="13" style="11" customWidth="1"/>
    <col min="2818" max="2820" width="11.25" style="11" customWidth="1"/>
    <col min="2821" max="2821" width="9.75" style="11" customWidth="1"/>
    <col min="2822" max="2822" width="9.125" style="11" customWidth="1"/>
    <col min="2823" max="2823" width="15.25" style="11" customWidth="1"/>
    <col min="2824" max="2824" width="18.5" style="11" customWidth="1"/>
    <col min="2825" max="2827" width="9" style="11"/>
    <col min="2828" max="2828" width="7.375" style="11" customWidth="1"/>
    <col min="2829" max="3072" width="9" style="11"/>
    <col min="3073" max="3073" width="13" style="11" customWidth="1"/>
    <col min="3074" max="3076" width="11.25" style="11" customWidth="1"/>
    <col min="3077" max="3077" width="9.75" style="11" customWidth="1"/>
    <col min="3078" max="3078" width="9.125" style="11" customWidth="1"/>
    <col min="3079" max="3079" width="15.25" style="11" customWidth="1"/>
    <col min="3080" max="3080" width="18.5" style="11" customWidth="1"/>
    <col min="3081" max="3083" width="9" style="11"/>
    <col min="3084" max="3084" width="7.375" style="11" customWidth="1"/>
    <col min="3085" max="3328" width="9" style="11"/>
    <col min="3329" max="3329" width="13" style="11" customWidth="1"/>
    <col min="3330" max="3332" width="11.25" style="11" customWidth="1"/>
    <col min="3333" max="3333" width="9.75" style="11" customWidth="1"/>
    <col min="3334" max="3334" width="9.125" style="11" customWidth="1"/>
    <col min="3335" max="3335" width="15.25" style="11" customWidth="1"/>
    <col min="3336" max="3336" width="18.5" style="11" customWidth="1"/>
    <col min="3337" max="3339" width="9" style="11"/>
    <col min="3340" max="3340" width="7.375" style="11" customWidth="1"/>
    <col min="3341" max="3584" width="9" style="11"/>
    <col min="3585" max="3585" width="13" style="11" customWidth="1"/>
    <col min="3586" max="3588" width="11.25" style="11" customWidth="1"/>
    <col min="3589" max="3589" width="9.75" style="11" customWidth="1"/>
    <col min="3590" max="3590" width="9.125" style="11" customWidth="1"/>
    <col min="3591" max="3591" width="15.25" style="11" customWidth="1"/>
    <col min="3592" max="3592" width="18.5" style="11" customWidth="1"/>
    <col min="3593" max="3595" width="9" style="11"/>
    <col min="3596" max="3596" width="7.375" style="11" customWidth="1"/>
    <col min="3597" max="3840" width="9" style="11"/>
    <col min="3841" max="3841" width="13" style="11" customWidth="1"/>
    <col min="3842" max="3844" width="11.25" style="11" customWidth="1"/>
    <col min="3845" max="3845" width="9.75" style="11" customWidth="1"/>
    <col min="3846" max="3846" width="9.125" style="11" customWidth="1"/>
    <col min="3847" max="3847" width="15.25" style="11" customWidth="1"/>
    <col min="3848" max="3848" width="18.5" style="11" customWidth="1"/>
    <col min="3849" max="3851" width="9" style="11"/>
    <col min="3852" max="3852" width="7.375" style="11" customWidth="1"/>
    <col min="3853" max="4096" width="9" style="11"/>
    <col min="4097" max="4097" width="13" style="11" customWidth="1"/>
    <col min="4098" max="4100" width="11.25" style="11" customWidth="1"/>
    <col min="4101" max="4101" width="9.75" style="11" customWidth="1"/>
    <col min="4102" max="4102" width="9.125" style="11" customWidth="1"/>
    <col min="4103" max="4103" width="15.25" style="11" customWidth="1"/>
    <col min="4104" max="4104" width="18.5" style="11" customWidth="1"/>
    <col min="4105" max="4107" width="9" style="11"/>
    <col min="4108" max="4108" width="7.375" style="11" customWidth="1"/>
    <col min="4109" max="4352" width="9" style="11"/>
    <col min="4353" max="4353" width="13" style="11" customWidth="1"/>
    <col min="4354" max="4356" width="11.25" style="11" customWidth="1"/>
    <col min="4357" max="4357" width="9.75" style="11" customWidth="1"/>
    <col min="4358" max="4358" width="9.125" style="11" customWidth="1"/>
    <col min="4359" max="4359" width="15.25" style="11" customWidth="1"/>
    <col min="4360" max="4360" width="18.5" style="11" customWidth="1"/>
    <col min="4361" max="4363" width="9" style="11"/>
    <col min="4364" max="4364" width="7.375" style="11" customWidth="1"/>
    <col min="4365" max="4608" width="9" style="11"/>
    <col min="4609" max="4609" width="13" style="11" customWidth="1"/>
    <col min="4610" max="4612" width="11.25" style="11" customWidth="1"/>
    <col min="4613" max="4613" width="9.75" style="11" customWidth="1"/>
    <col min="4614" max="4614" width="9.125" style="11" customWidth="1"/>
    <col min="4615" max="4615" width="15.25" style="11" customWidth="1"/>
    <col min="4616" max="4616" width="18.5" style="11" customWidth="1"/>
    <col min="4617" max="4619" width="9" style="11"/>
    <col min="4620" max="4620" width="7.375" style="11" customWidth="1"/>
    <col min="4621" max="4864" width="9" style="11"/>
    <col min="4865" max="4865" width="13" style="11" customWidth="1"/>
    <col min="4866" max="4868" width="11.25" style="11" customWidth="1"/>
    <col min="4869" max="4869" width="9.75" style="11" customWidth="1"/>
    <col min="4870" max="4870" width="9.125" style="11" customWidth="1"/>
    <col min="4871" max="4871" width="15.25" style="11" customWidth="1"/>
    <col min="4872" max="4872" width="18.5" style="11" customWidth="1"/>
    <col min="4873" max="4875" width="9" style="11"/>
    <col min="4876" max="4876" width="7.375" style="11" customWidth="1"/>
    <col min="4877" max="5120" width="9" style="11"/>
    <col min="5121" max="5121" width="13" style="11" customWidth="1"/>
    <col min="5122" max="5124" width="11.25" style="11" customWidth="1"/>
    <col min="5125" max="5125" width="9.75" style="11" customWidth="1"/>
    <col min="5126" max="5126" width="9.125" style="11" customWidth="1"/>
    <col min="5127" max="5127" width="15.25" style="11" customWidth="1"/>
    <col min="5128" max="5128" width="18.5" style="11" customWidth="1"/>
    <col min="5129" max="5131" width="9" style="11"/>
    <col min="5132" max="5132" width="7.375" style="11" customWidth="1"/>
    <col min="5133" max="5376" width="9" style="11"/>
    <col min="5377" max="5377" width="13" style="11" customWidth="1"/>
    <col min="5378" max="5380" width="11.25" style="11" customWidth="1"/>
    <col min="5381" max="5381" width="9.75" style="11" customWidth="1"/>
    <col min="5382" max="5382" width="9.125" style="11" customWidth="1"/>
    <col min="5383" max="5383" width="15.25" style="11" customWidth="1"/>
    <col min="5384" max="5384" width="18.5" style="11" customWidth="1"/>
    <col min="5385" max="5387" width="9" style="11"/>
    <col min="5388" max="5388" width="7.375" style="11" customWidth="1"/>
    <col min="5389" max="5632" width="9" style="11"/>
    <col min="5633" max="5633" width="13" style="11" customWidth="1"/>
    <col min="5634" max="5636" width="11.25" style="11" customWidth="1"/>
    <col min="5637" max="5637" width="9.75" style="11" customWidth="1"/>
    <col min="5638" max="5638" width="9.125" style="11" customWidth="1"/>
    <col min="5639" max="5639" width="15.25" style="11" customWidth="1"/>
    <col min="5640" max="5640" width="18.5" style="11" customWidth="1"/>
    <col min="5641" max="5643" width="9" style="11"/>
    <col min="5644" max="5644" width="7.375" style="11" customWidth="1"/>
    <col min="5645" max="5888" width="9" style="11"/>
    <col min="5889" max="5889" width="13" style="11" customWidth="1"/>
    <col min="5890" max="5892" width="11.25" style="11" customWidth="1"/>
    <col min="5893" max="5893" width="9.75" style="11" customWidth="1"/>
    <col min="5894" max="5894" width="9.125" style="11" customWidth="1"/>
    <col min="5895" max="5895" width="15.25" style="11" customWidth="1"/>
    <col min="5896" max="5896" width="18.5" style="11" customWidth="1"/>
    <col min="5897" max="5899" width="9" style="11"/>
    <col min="5900" max="5900" width="7.375" style="11" customWidth="1"/>
    <col min="5901" max="6144" width="9" style="11"/>
    <col min="6145" max="6145" width="13" style="11" customWidth="1"/>
    <col min="6146" max="6148" width="11.25" style="11" customWidth="1"/>
    <col min="6149" max="6149" width="9.75" style="11" customWidth="1"/>
    <col min="6150" max="6150" width="9.125" style="11" customWidth="1"/>
    <col min="6151" max="6151" width="15.25" style="11" customWidth="1"/>
    <col min="6152" max="6152" width="18.5" style="11" customWidth="1"/>
    <col min="6153" max="6155" width="9" style="11"/>
    <col min="6156" max="6156" width="7.375" style="11" customWidth="1"/>
    <col min="6157" max="6400" width="9" style="11"/>
    <col min="6401" max="6401" width="13" style="11" customWidth="1"/>
    <col min="6402" max="6404" width="11.25" style="11" customWidth="1"/>
    <col min="6405" max="6405" width="9.75" style="11" customWidth="1"/>
    <col min="6406" max="6406" width="9.125" style="11" customWidth="1"/>
    <col min="6407" max="6407" width="15.25" style="11" customWidth="1"/>
    <col min="6408" max="6408" width="18.5" style="11" customWidth="1"/>
    <col min="6409" max="6411" width="9" style="11"/>
    <col min="6412" max="6412" width="7.375" style="11" customWidth="1"/>
    <col min="6413" max="6656" width="9" style="11"/>
    <col min="6657" max="6657" width="13" style="11" customWidth="1"/>
    <col min="6658" max="6660" width="11.25" style="11" customWidth="1"/>
    <col min="6661" max="6661" width="9.75" style="11" customWidth="1"/>
    <col min="6662" max="6662" width="9.125" style="11" customWidth="1"/>
    <col min="6663" max="6663" width="15.25" style="11" customWidth="1"/>
    <col min="6664" max="6664" width="18.5" style="11" customWidth="1"/>
    <col min="6665" max="6667" width="9" style="11"/>
    <col min="6668" max="6668" width="7.375" style="11" customWidth="1"/>
    <col min="6669" max="6912" width="9" style="11"/>
    <col min="6913" max="6913" width="13" style="11" customWidth="1"/>
    <col min="6914" max="6916" width="11.25" style="11" customWidth="1"/>
    <col min="6917" max="6917" width="9.75" style="11" customWidth="1"/>
    <col min="6918" max="6918" width="9.125" style="11" customWidth="1"/>
    <col min="6919" max="6919" width="15.25" style="11" customWidth="1"/>
    <col min="6920" max="6920" width="18.5" style="11" customWidth="1"/>
    <col min="6921" max="6923" width="9" style="11"/>
    <col min="6924" max="6924" width="7.375" style="11" customWidth="1"/>
    <col min="6925" max="7168" width="9" style="11"/>
    <col min="7169" max="7169" width="13" style="11" customWidth="1"/>
    <col min="7170" max="7172" width="11.25" style="11" customWidth="1"/>
    <col min="7173" max="7173" width="9.75" style="11" customWidth="1"/>
    <col min="7174" max="7174" width="9.125" style="11" customWidth="1"/>
    <col min="7175" max="7175" width="15.25" style="11" customWidth="1"/>
    <col min="7176" max="7176" width="18.5" style="11" customWidth="1"/>
    <col min="7177" max="7179" width="9" style="11"/>
    <col min="7180" max="7180" width="7.375" style="11" customWidth="1"/>
    <col min="7181" max="7424" width="9" style="11"/>
    <col min="7425" max="7425" width="13" style="11" customWidth="1"/>
    <col min="7426" max="7428" width="11.25" style="11" customWidth="1"/>
    <col min="7429" max="7429" width="9.75" style="11" customWidth="1"/>
    <col min="7430" max="7430" width="9.125" style="11" customWidth="1"/>
    <col min="7431" max="7431" width="15.25" style="11" customWidth="1"/>
    <col min="7432" max="7432" width="18.5" style="11" customWidth="1"/>
    <col min="7433" max="7435" width="9" style="11"/>
    <col min="7436" max="7436" width="7.375" style="11" customWidth="1"/>
    <col min="7437" max="7680" width="9" style="11"/>
    <col min="7681" max="7681" width="13" style="11" customWidth="1"/>
    <col min="7682" max="7684" width="11.25" style="11" customWidth="1"/>
    <col min="7685" max="7685" width="9.75" style="11" customWidth="1"/>
    <col min="7686" max="7686" width="9.125" style="11" customWidth="1"/>
    <col min="7687" max="7687" width="15.25" style="11" customWidth="1"/>
    <col min="7688" max="7688" width="18.5" style="11" customWidth="1"/>
    <col min="7689" max="7691" width="9" style="11"/>
    <col min="7692" max="7692" width="7.375" style="11" customWidth="1"/>
    <col min="7693" max="7936" width="9" style="11"/>
    <col min="7937" max="7937" width="13" style="11" customWidth="1"/>
    <col min="7938" max="7940" width="11.25" style="11" customWidth="1"/>
    <col min="7941" max="7941" width="9.75" style="11" customWidth="1"/>
    <col min="7942" max="7942" width="9.125" style="11" customWidth="1"/>
    <col min="7943" max="7943" width="15.25" style="11" customWidth="1"/>
    <col min="7944" max="7944" width="18.5" style="11" customWidth="1"/>
    <col min="7945" max="7947" width="9" style="11"/>
    <col min="7948" max="7948" width="7.375" style="11" customWidth="1"/>
    <col min="7949" max="8192" width="9" style="11"/>
    <col min="8193" max="8193" width="13" style="11" customWidth="1"/>
    <col min="8194" max="8196" width="11.25" style="11" customWidth="1"/>
    <col min="8197" max="8197" width="9.75" style="11" customWidth="1"/>
    <col min="8198" max="8198" width="9.125" style="11" customWidth="1"/>
    <col min="8199" max="8199" width="15.25" style="11" customWidth="1"/>
    <col min="8200" max="8200" width="18.5" style="11" customWidth="1"/>
    <col min="8201" max="8203" width="9" style="11"/>
    <col min="8204" max="8204" width="7.375" style="11" customWidth="1"/>
    <col min="8205" max="8448" width="9" style="11"/>
    <col min="8449" max="8449" width="13" style="11" customWidth="1"/>
    <col min="8450" max="8452" width="11.25" style="11" customWidth="1"/>
    <col min="8453" max="8453" width="9.75" style="11" customWidth="1"/>
    <col min="8454" max="8454" width="9.125" style="11" customWidth="1"/>
    <col min="8455" max="8455" width="15.25" style="11" customWidth="1"/>
    <col min="8456" max="8456" width="18.5" style="11" customWidth="1"/>
    <col min="8457" max="8459" width="9" style="11"/>
    <col min="8460" max="8460" width="7.375" style="11" customWidth="1"/>
    <col min="8461" max="8704" width="9" style="11"/>
    <col min="8705" max="8705" width="13" style="11" customWidth="1"/>
    <col min="8706" max="8708" width="11.25" style="11" customWidth="1"/>
    <col min="8709" max="8709" width="9.75" style="11" customWidth="1"/>
    <col min="8710" max="8710" width="9.125" style="11" customWidth="1"/>
    <col min="8711" max="8711" width="15.25" style="11" customWidth="1"/>
    <col min="8712" max="8712" width="18.5" style="11" customWidth="1"/>
    <col min="8713" max="8715" width="9" style="11"/>
    <col min="8716" max="8716" width="7.375" style="11" customWidth="1"/>
    <col min="8717" max="8960" width="9" style="11"/>
    <col min="8961" max="8961" width="13" style="11" customWidth="1"/>
    <col min="8962" max="8964" width="11.25" style="11" customWidth="1"/>
    <col min="8965" max="8965" width="9.75" style="11" customWidth="1"/>
    <col min="8966" max="8966" width="9.125" style="11" customWidth="1"/>
    <col min="8967" max="8967" width="15.25" style="11" customWidth="1"/>
    <col min="8968" max="8968" width="18.5" style="11" customWidth="1"/>
    <col min="8969" max="8971" width="9" style="11"/>
    <col min="8972" max="8972" width="7.375" style="11" customWidth="1"/>
    <col min="8973" max="9216" width="9" style="11"/>
    <col min="9217" max="9217" width="13" style="11" customWidth="1"/>
    <col min="9218" max="9220" width="11.25" style="11" customWidth="1"/>
    <col min="9221" max="9221" width="9.75" style="11" customWidth="1"/>
    <col min="9222" max="9222" width="9.125" style="11" customWidth="1"/>
    <col min="9223" max="9223" width="15.25" style="11" customWidth="1"/>
    <col min="9224" max="9224" width="18.5" style="11" customWidth="1"/>
    <col min="9225" max="9227" width="9" style="11"/>
    <col min="9228" max="9228" width="7.375" style="11" customWidth="1"/>
    <col min="9229" max="9472" width="9" style="11"/>
    <col min="9473" max="9473" width="13" style="11" customWidth="1"/>
    <col min="9474" max="9476" width="11.25" style="11" customWidth="1"/>
    <col min="9477" max="9477" width="9.75" style="11" customWidth="1"/>
    <col min="9478" max="9478" width="9.125" style="11" customWidth="1"/>
    <col min="9479" max="9479" width="15.25" style="11" customWidth="1"/>
    <col min="9480" max="9480" width="18.5" style="11" customWidth="1"/>
    <col min="9481" max="9483" width="9" style="11"/>
    <col min="9484" max="9484" width="7.375" style="11" customWidth="1"/>
    <col min="9485" max="9728" width="9" style="11"/>
    <col min="9729" max="9729" width="13" style="11" customWidth="1"/>
    <col min="9730" max="9732" width="11.25" style="11" customWidth="1"/>
    <col min="9733" max="9733" width="9.75" style="11" customWidth="1"/>
    <col min="9734" max="9734" width="9.125" style="11" customWidth="1"/>
    <col min="9735" max="9735" width="15.25" style="11" customWidth="1"/>
    <col min="9736" max="9736" width="18.5" style="11" customWidth="1"/>
    <col min="9737" max="9739" width="9" style="11"/>
    <col min="9740" max="9740" width="7.375" style="11" customWidth="1"/>
    <col min="9741" max="9984" width="9" style="11"/>
    <col min="9985" max="9985" width="13" style="11" customWidth="1"/>
    <col min="9986" max="9988" width="11.25" style="11" customWidth="1"/>
    <col min="9989" max="9989" width="9.75" style="11" customWidth="1"/>
    <col min="9990" max="9990" width="9.125" style="11" customWidth="1"/>
    <col min="9991" max="9991" width="15.25" style="11" customWidth="1"/>
    <col min="9992" max="9992" width="18.5" style="11" customWidth="1"/>
    <col min="9993" max="9995" width="9" style="11"/>
    <col min="9996" max="9996" width="7.375" style="11" customWidth="1"/>
    <col min="9997" max="10240" width="9" style="11"/>
    <col min="10241" max="10241" width="13" style="11" customWidth="1"/>
    <col min="10242" max="10244" width="11.25" style="11" customWidth="1"/>
    <col min="10245" max="10245" width="9.75" style="11" customWidth="1"/>
    <col min="10246" max="10246" width="9.125" style="11" customWidth="1"/>
    <col min="10247" max="10247" width="15.25" style="11" customWidth="1"/>
    <col min="10248" max="10248" width="18.5" style="11" customWidth="1"/>
    <col min="10249" max="10251" width="9" style="11"/>
    <col min="10252" max="10252" width="7.375" style="11" customWidth="1"/>
    <col min="10253" max="10496" width="9" style="11"/>
    <col min="10497" max="10497" width="13" style="11" customWidth="1"/>
    <col min="10498" max="10500" width="11.25" style="11" customWidth="1"/>
    <col min="10501" max="10501" width="9.75" style="11" customWidth="1"/>
    <col min="10502" max="10502" width="9.125" style="11" customWidth="1"/>
    <col min="10503" max="10503" width="15.25" style="11" customWidth="1"/>
    <col min="10504" max="10504" width="18.5" style="11" customWidth="1"/>
    <col min="10505" max="10507" width="9" style="11"/>
    <col min="10508" max="10508" width="7.375" style="11" customWidth="1"/>
    <col min="10509" max="10752" width="9" style="11"/>
    <col min="10753" max="10753" width="13" style="11" customWidth="1"/>
    <col min="10754" max="10756" width="11.25" style="11" customWidth="1"/>
    <col min="10757" max="10757" width="9.75" style="11" customWidth="1"/>
    <col min="10758" max="10758" width="9.125" style="11" customWidth="1"/>
    <col min="10759" max="10759" width="15.25" style="11" customWidth="1"/>
    <col min="10760" max="10760" width="18.5" style="11" customWidth="1"/>
    <col min="10761" max="10763" width="9" style="11"/>
    <col min="10764" max="10764" width="7.375" style="11" customWidth="1"/>
    <col min="10765" max="11008" width="9" style="11"/>
    <col min="11009" max="11009" width="13" style="11" customWidth="1"/>
    <col min="11010" max="11012" width="11.25" style="11" customWidth="1"/>
    <col min="11013" max="11013" width="9.75" style="11" customWidth="1"/>
    <col min="11014" max="11014" width="9.125" style="11" customWidth="1"/>
    <col min="11015" max="11015" width="15.25" style="11" customWidth="1"/>
    <col min="11016" max="11016" width="18.5" style="11" customWidth="1"/>
    <col min="11017" max="11019" width="9" style="11"/>
    <col min="11020" max="11020" width="7.375" style="11" customWidth="1"/>
    <col min="11021" max="11264" width="9" style="11"/>
    <col min="11265" max="11265" width="13" style="11" customWidth="1"/>
    <col min="11266" max="11268" width="11.25" style="11" customWidth="1"/>
    <col min="11269" max="11269" width="9.75" style="11" customWidth="1"/>
    <col min="11270" max="11270" width="9.125" style="11" customWidth="1"/>
    <col min="11271" max="11271" width="15.25" style="11" customWidth="1"/>
    <col min="11272" max="11272" width="18.5" style="11" customWidth="1"/>
    <col min="11273" max="11275" width="9" style="11"/>
    <col min="11276" max="11276" width="7.375" style="11" customWidth="1"/>
    <col min="11277" max="11520" width="9" style="11"/>
    <col min="11521" max="11521" width="13" style="11" customWidth="1"/>
    <col min="11522" max="11524" width="11.25" style="11" customWidth="1"/>
    <col min="11525" max="11525" width="9.75" style="11" customWidth="1"/>
    <col min="11526" max="11526" width="9.125" style="11" customWidth="1"/>
    <col min="11527" max="11527" width="15.25" style="11" customWidth="1"/>
    <col min="11528" max="11528" width="18.5" style="11" customWidth="1"/>
    <col min="11529" max="11531" width="9" style="11"/>
    <col min="11532" max="11532" width="7.375" style="11" customWidth="1"/>
    <col min="11533" max="11776" width="9" style="11"/>
    <col min="11777" max="11777" width="13" style="11" customWidth="1"/>
    <col min="11778" max="11780" width="11.25" style="11" customWidth="1"/>
    <col min="11781" max="11781" width="9.75" style="11" customWidth="1"/>
    <col min="11782" max="11782" width="9.125" style="11" customWidth="1"/>
    <col min="11783" max="11783" width="15.25" style="11" customWidth="1"/>
    <col min="11784" max="11784" width="18.5" style="11" customWidth="1"/>
    <col min="11785" max="11787" width="9" style="11"/>
    <col min="11788" max="11788" width="7.375" style="11" customWidth="1"/>
    <col min="11789" max="12032" width="9" style="11"/>
    <col min="12033" max="12033" width="13" style="11" customWidth="1"/>
    <col min="12034" max="12036" width="11.25" style="11" customWidth="1"/>
    <col min="12037" max="12037" width="9.75" style="11" customWidth="1"/>
    <col min="12038" max="12038" width="9.125" style="11" customWidth="1"/>
    <col min="12039" max="12039" width="15.25" style="11" customWidth="1"/>
    <col min="12040" max="12040" width="18.5" style="11" customWidth="1"/>
    <col min="12041" max="12043" width="9" style="11"/>
    <col min="12044" max="12044" width="7.375" style="11" customWidth="1"/>
    <col min="12045" max="12288" width="9" style="11"/>
    <col min="12289" max="12289" width="13" style="11" customWidth="1"/>
    <col min="12290" max="12292" width="11.25" style="11" customWidth="1"/>
    <col min="12293" max="12293" width="9.75" style="11" customWidth="1"/>
    <col min="12294" max="12294" width="9.125" style="11" customWidth="1"/>
    <col min="12295" max="12295" width="15.25" style="11" customWidth="1"/>
    <col min="12296" max="12296" width="18.5" style="11" customWidth="1"/>
    <col min="12297" max="12299" width="9" style="11"/>
    <col min="12300" max="12300" width="7.375" style="11" customWidth="1"/>
    <col min="12301" max="12544" width="9" style="11"/>
    <col min="12545" max="12545" width="13" style="11" customWidth="1"/>
    <col min="12546" max="12548" width="11.25" style="11" customWidth="1"/>
    <col min="12549" max="12549" width="9.75" style="11" customWidth="1"/>
    <col min="12550" max="12550" width="9.125" style="11" customWidth="1"/>
    <col min="12551" max="12551" width="15.25" style="11" customWidth="1"/>
    <col min="12552" max="12552" width="18.5" style="11" customWidth="1"/>
    <col min="12553" max="12555" width="9" style="11"/>
    <col min="12556" max="12556" width="7.375" style="11" customWidth="1"/>
    <col min="12557" max="12800" width="9" style="11"/>
    <col min="12801" max="12801" width="13" style="11" customWidth="1"/>
    <col min="12802" max="12804" width="11.25" style="11" customWidth="1"/>
    <col min="12805" max="12805" width="9.75" style="11" customWidth="1"/>
    <col min="12806" max="12806" width="9.125" style="11" customWidth="1"/>
    <col min="12807" max="12807" width="15.25" style="11" customWidth="1"/>
    <col min="12808" max="12808" width="18.5" style="11" customWidth="1"/>
    <col min="12809" max="12811" width="9" style="11"/>
    <col min="12812" max="12812" width="7.375" style="11" customWidth="1"/>
    <col min="12813" max="13056" width="9" style="11"/>
    <col min="13057" max="13057" width="13" style="11" customWidth="1"/>
    <col min="13058" max="13060" width="11.25" style="11" customWidth="1"/>
    <col min="13061" max="13061" width="9.75" style="11" customWidth="1"/>
    <col min="13062" max="13062" width="9.125" style="11" customWidth="1"/>
    <col min="13063" max="13063" width="15.25" style="11" customWidth="1"/>
    <col min="13064" max="13064" width="18.5" style="11" customWidth="1"/>
    <col min="13065" max="13067" width="9" style="11"/>
    <col min="13068" max="13068" width="7.375" style="11" customWidth="1"/>
    <col min="13069" max="13312" width="9" style="11"/>
    <col min="13313" max="13313" width="13" style="11" customWidth="1"/>
    <col min="13314" max="13316" width="11.25" style="11" customWidth="1"/>
    <col min="13317" max="13317" width="9.75" style="11" customWidth="1"/>
    <col min="13318" max="13318" width="9.125" style="11" customWidth="1"/>
    <col min="13319" max="13319" width="15.25" style="11" customWidth="1"/>
    <col min="13320" max="13320" width="18.5" style="11" customWidth="1"/>
    <col min="13321" max="13323" width="9" style="11"/>
    <col min="13324" max="13324" width="7.375" style="11" customWidth="1"/>
    <col min="13325" max="13568" width="9" style="11"/>
    <col min="13569" max="13569" width="13" style="11" customWidth="1"/>
    <col min="13570" max="13572" width="11.25" style="11" customWidth="1"/>
    <col min="13573" max="13573" width="9.75" style="11" customWidth="1"/>
    <col min="13574" max="13574" width="9.125" style="11" customWidth="1"/>
    <col min="13575" max="13575" width="15.25" style="11" customWidth="1"/>
    <col min="13576" max="13576" width="18.5" style="11" customWidth="1"/>
    <col min="13577" max="13579" width="9" style="11"/>
    <col min="13580" max="13580" width="7.375" style="11" customWidth="1"/>
    <col min="13581" max="13824" width="9" style="11"/>
    <col min="13825" max="13825" width="13" style="11" customWidth="1"/>
    <col min="13826" max="13828" width="11.25" style="11" customWidth="1"/>
    <col min="13829" max="13829" width="9.75" style="11" customWidth="1"/>
    <col min="13830" max="13830" width="9.125" style="11" customWidth="1"/>
    <col min="13831" max="13831" width="15.25" style="11" customWidth="1"/>
    <col min="13832" max="13832" width="18.5" style="11" customWidth="1"/>
    <col min="13833" max="13835" width="9" style="11"/>
    <col min="13836" max="13836" width="7.375" style="11" customWidth="1"/>
    <col min="13837" max="14080" width="9" style="11"/>
    <col min="14081" max="14081" width="13" style="11" customWidth="1"/>
    <col min="14082" max="14084" width="11.25" style="11" customWidth="1"/>
    <col min="14085" max="14085" width="9.75" style="11" customWidth="1"/>
    <col min="14086" max="14086" width="9.125" style="11" customWidth="1"/>
    <col min="14087" max="14087" width="15.25" style="11" customWidth="1"/>
    <col min="14088" max="14088" width="18.5" style="11" customWidth="1"/>
    <col min="14089" max="14091" width="9" style="11"/>
    <col min="14092" max="14092" width="7.375" style="11" customWidth="1"/>
    <col min="14093" max="14336" width="9" style="11"/>
    <col min="14337" max="14337" width="13" style="11" customWidth="1"/>
    <col min="14338" max="14340" width="11.25" style="11" customWidth="1"/>
    <col min="14341" max="14341" width="9.75" style="11" customWidth="1"/>
    <col min="14342" max="14342" width="9.125" style="11" customWidth="1"/>
    <col min="14343" max="14343" width="15.25" style="11" customWidth="1"/>
    <col min="14344" max="14344" width="18.5" style="11" customWidth="1"/>
    <col min="14345" max="14347" width="9" style="11"/>
    <col min="14348" max="14348" width="7.375" style="11" customWidth="1"/>
    <col min="14349" max="14592" width="9" style="11"/>
    <col min="14593" max="14593" width="13" style="11" customWidth="1"/>
    <col min="14594" max="14596" width="11.25" style="11" customWidth="1"/>
    <col min="14597" max="14597" width="9.75" style="11" customWidth="1"/>
    <col min="14598" max="14598" width="9.125" style="11" customWidth="1"/>
    <col min="14599" max="14599" width="15.25" style="11" customWidth="1"/>
    <col min="14600" max="14600" width="18.5" style="11" customWidth="1"/>
    <col min="14601" max="14603" width="9" style="11"/>
    <col min="14604" max="14604" width="7.375" style="11" customWidth="1"/>
    <col min="14605" max="14848" width="9" style="11"/>
    <col min="14849" max="14849" width="13" style="11" customWidth="1"/>
    <col min="14850" max="14852" width="11.25" style="11" customWidth="1"/>
    <col min="14853" max="14853" width="9.75" style="11" customWidth="1"/>
    <col min="14854" max="14854" width="9.125" style="11" customWidth="1"/>
    <col min="14855" max="14855" width="15.25" style="11" customWidth="1"/>
    <col min="14856" max="14856" width="18.5" style="11" customWidth="1"/>
    <col min="14857" max="14859" width="9" style="11"/>
    <col min="14860" max="14860" width="7.375" style="11" customWidth="1"/>
    <col min="14861" max="15104" width="9" style="11"/>
    <col min="15105" max="15105" width="13" style="11" customWidth="1"/>
    <col min="15106" max="15108" width="11.25" style="11" customWidth="1"/>
    <col min="15109" max="15109" width="9.75" style="11" customWidth="1"/>
    <col min="15110" max="15110" width="9.125" style="11" customWidth="1"/>
    <col min="15111" max="15111" width="15.25" style="11" customWidth="1"/>
    <col min="15112" max="15112" width="18.5" style="11" customWidth="1"/>
    <col min="15113" max="15115" width="9" style="11"/>
    <col min="15116" max="15116" width="7.375" style="11" customWidth="1"/>
    <col min="15117" max="15360" width="9" style="11"/>
    <col min="15361" max="15361" width="13" style="11" customWidth="1"/>
    <col min="15362" max="15364" width="11.25" style="11" customWidth="1"/>
    <col min="15365" max="15365" width="9.75" style="11" customWidth="1"/>
    <col min="15366" max="15366" width="9.125" style="11" customWidth="1"/>
    <col min="15367" max="15367" width="15.25" style="11" customWidth="1"/>
    <col min="15368" max="15368" width="18.5" style="11" customWidth="1"/>
    <col min="15369" max="15371" width="9" style="11"/>
    <col min="15372" max="15372" width="7.375" style="11" customWidth="1"/>
    <col min="15373" max="15616" width="9" style="11"/>
    <col min="15617" max="15617" width="13" style="11" customWidth="1"/>
    <col min="15618" max="15620" width="11.25" style="11" customWidth="1"/>
    <col min="15621" max="15621" width="9.75" style="11" customWidth="1"/>
    <col min="15622" max="15622" width="9.125" style="11" customWidth="1"/>
    <col min="15623" max="15623" width="15.25" style="11" customWidth="1"/>
    <col min="15624" max="15624" width="18.5" style="11" customWidth="1"/>
    <col min="15625" max="15627" width="9" style="11"/>
    <col min="15628" max="15628" width="7.375" style="11" customWidth="1"/>
    <col min="15629" max="15872" width="9" style="11"/>
    <col min="15873" max="15873" width="13" style="11" customWidth="1"/>
    <col min="15874" max="15876" width="11.25" style="11" customWidth="1"/>
    <col min="15877" max="15877" width="9.75" style="11" customWidth="1"/>
    <col min="15878" max="15878" width="9.125" style="11" customWidth="1"/>
    <col min="15879" max="15879" width="15.25" style="11" customWidth="1"/>
    <col min="15880" max="15880" width="18.5" style="11" customWidth="1"/>
    <col min="15881" max="15883" width="9" style="11"/>
    <col min="15884" max="15884" width="7.375" style="11" customWidth="1"/>
    <col min="15885" max="16128" width="9" style="11"/>
    <col min="16129" max="16129" width="13" style="11" customWidth="1"/>
    <col min="16130" max="16132" width="11.25" style="11" customWidth="1"/>
    <col min="16133" max="16133" width="9.75" style="11" customWidth="1"/>
    <col min="16134" max="16134" width="9.125" style="11" customWidth="1"/>
    <col min="16135" max="16135" width="15.25" style="11" customWidth="1"/>
    <col min="16136" max="16136" width="18.5" style="11" customWidth="1"/>
    <col min="16137" max="16139" width="9" style="11"/>
    <col min="16140" max="16140" width="7.375" style="11" customWidth="1"/>
    <col min="16141" max="16384" width="9" style="11"/>
  </cols>
  <sheetData>
    <row r="1" spans="1:12" ht="27" customHeight="1" x14ac:dyDescent="0.15">
      <c r="A1" s="146" t="s">
        <v>13</v>
      </c>
      <c r="B1" s="146"/>
      <c r="C1" s="147"/>
      <c r="D1" s="147"/>
      <c r="E1" s="147"/>
      <c r="F1" s="147"/>
      <c r="G1" s="147"/>
    </row>
    <row r="3" spans="1:12" ht="20.100000000000001" customHeight="1" x14ac:dyDescent="0.15">
      <c r="A3" s="12" t="s">
        <v>14</v>
      </c>
      <c r="B3" s="13"/>
      <c r="C3" s="13"/>
      <c r="D3" s="13"/>
      <c r="E3" s="13"/>
      <c r="F3" s="13"/>
      <c r="G3" s="13"/>
    </row>
    <row r="4" spans="1:12" ht="20.100000000000001" customHeight="1" thickBot="1" x14ac:dyDescent="0.2">
      <c r="A4" s="14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s="15" customFormat="1" ht="20.100000000000001" customHeight="1" x14ac:dyDescent="0.15">
      <c r="A5" s="148" t="s">
        <v>15</v>
      </c>
      <c r="B5" s="150" t="s">
        <v>16</v>
      </c>
      <c r="C5" s="151"/>
      <c r="D5" s="151"/>
      <c r="E5" s="151"/>
      <c r="F5" s="152"/>
      <c r="G5" s="153" t="s">
        <v>17</v>
      </c>
    </row>
    <row r="6" spans="1:12" s="15" customFormat="1" ht="20.100000000000001" customHeight="1" thickBot="1" x14ac:dyDescent="0.2">
      <c r="A6" s="149"/>
      <c r="B6" s="16" t="s">
        <v>18</v>
      </c>
      <c r="C6" s="16" t="s">
        <v>19</v>
      </c>
      <c r="D6" s="16" t="s">
        <v>20</v>
      </c>
      <c r="E6" s="155" t="s">
        <v>21</v>
      </c>
      <c r="F6" s="156"/>
      <c r="G6" s="154"/>
    </row>
    <row r="7" spans="1:12" s="15" customFormat="1" ht="20.100000000000001" customHeight="1" thickTop="1" x14ac:dyDescent="0.15">
      <c r="A7" s="17" t="s">
        <v>22</v>
      </c>
      <c r="B7" s="18">
        <v>3783728</v>
      </c>
      <c r="C7" s="18">
        <f>ROUND((B7*400%)/12,0)</f>
        <v>1261243</v>
      </c>
      <c r="D7" s="18"/>
      <c r="E7" s="19">
        <f>SUM(B7:D7)</f>
        <v>5044971</v>
      </c>
      <c r="F7" s="20"/>
      <c r="G7" s="21">
        <f>B7/11</f>
        <v>343975.27272727271</v>
      </c>
      <c r="H7" s="22"/>
    </row>
    <row r="8" spans="1:12" s="15" customFormat="1" ht="20.100000000000001" customHeight="1" x14ac:dyDescent="0.15">
      <c r="A8" s="17" t="s">
        <v>23</v>
      </c>
      <c r="B8" s="23">
        <v>2901312</v>
      </c>
      <c r="C8" s="23">
        <f>ROUND((B8*400%)/12,0)</f>
        <v>967104</v>
      </c>
      <c r="D8" s="23"/>
      <c r="E8" s="24">
        <f>SUM(B8:D8)</f>
        <v>3868416</v>
      </c>
      <c r="F8" s="25"/>
      <c r="G8" s="21">
        <f>B8/11</f>
        <v>263755.63636363635</v>
      </c>
      <c r="H8" s="22"/>
    </row>
    <row r="9" spans="1:12" s="15" customFormat="1" ht="20.100000000000001" customHeight="1" x14ac:dyDescent="0.15">
      <c r="A9" s="17" t="s">
        <v>0</v>
      </c>
      <c r="B9" s="23">
        <v>1939429</v>
      </c>
      <c r="C9" s="23">
        <f>ROUND((B9*400%)/12,0)</f>
        <v>646476</v>
      </c>
      <c r="D9" s="23"/>
      <c r="E9" s="26">
        <f>SUM(B9:D9)</f>
        <v>2585905</v>
      </c>
      <c r="F9" s="27"/>
      <c r="G9" s="21">
        <f>B9/11</f>
        <v>176311.72727272726</v>
      </c>
    </row>
    <row r="10" spans="1:12" s="15" customFormat="1" ht="20.100000000000001" customHeight="1" thickBot="1" x14ac:dyDescent="0.2">
      <c r="A10" s="28" t="s">
        <v>24</v>
      </c>
      <c r="B10" s="29">
        <v>1454621</v>
      </c>
      <c r="C10" s="29">
        <f>ROUND((B10*400%)/12,0)</f>
        <v>484874</v>
      </c>
      <c r="D10" s="29"/>
      <c r="E10" s="30">
        <f>SUM(B10:D10)</f>
        <v>1939495</v>
      </c>
      <c r="F10" s="31"/>
      <c r="G10" s="21">
        <f>B10/11</f>
        <v>132238.27272727274</v>
      </c>
    </row>
    <row r="11" spans="1:12" s="36" customFormat="1" ht="18" customHeight="1" x14ac:dyDescent="0.15">
      <c r="A11" s="32" t="s">
        <v>64</v>
      </c>
      <c r="B11" s="33"/>
      <c r="C11" s="33"/>
      <c r="D11" s="33"/>
      <c r="E11" s="33"/>
      <c r="F11" s="33"/>
      <c r="G11" s="33"/>
      <c r="H11" s="34"/>
      <c r="I11" s="35"/>
    </row>
    <row r="12" spans="1:12" s="36" customFormat="1" ht="18" customHeight="1" x14ac:dyDescent="0.15">
      <c r="A12" s="37" t="s">
        <v>25</v>
      </c>
      <c r="B12" s="38"/>
      <c r="C12" s="38"/>
      <c r="D12" s="38"/>
      <c r="E12" s="38"/>
      <c r="F12" s="38"/>
      <c r="G12" s="38"/>
    </row>
    <row r="13" spans="1:12" s="36" customFormat="1" ht="18" customHeight="1" x14ac:dyDescent="0.15">
      <c r="A13" s="36" t="s">
        <v>26</v>
      </c>
      <c r="G13" s="39"/>
    </row>
    <row r="14" spans="1:12" s="40" customFormat="1" ht="20.100000000000001" customHeight="1" x14ac:dyDescent="0.15">
      <c r="A14" s="36" t="s">
        <v>27</v>
      </c>
      <c r="B14" s="36"/>
      <c r="C14" s="36"/>
      <c r="D14" s="36"/>
      <c r="E14" s="36"/>
      <c r="F14" s="36"/>
      <c r="G14" s="39"/>
    </row>
    <row r="15" spans="1:12" s="40" customFormat="1" ht="20.100000000000001" customHeight="1" x14ac:dyDescent="0.15">
      <c r="A15" s="36"/>
      <c r="B15" s="36"/>
      <c r="C15" s="36"/>
      <c r="D15" s="36"/>
      <c r="E15" s="36"/>
      <c r="F15" s="36"/>
      <c r="G15" s="39"/>
    </row>
    <row r="16" spans="1:12" s="15" customFormat="1" ht="20.100000000000001" customHeight="1" x14ac:dyDescent="0.15">
      <c r="A16" s="41"/>
      <c r="B16" s="41"/>
      <c r="C16" s="41"/>
      <c r="D16" s="41"/>
      <c r="E16" s="41"/>
      <c r="F16" s="41"/>
      <c r="G16" s="42"/>
    </row>
    <row r="17" spans="1:9" s="15" customFormat="1" ht="11.25" customHeight="1" x14ac:dyDescent="0.15">
      <c r="A17" s="13"/>
      <c r="B17" s="13"/>
      <c r="C17" s="13"/>
      <c r="D17" s="13"/>
      <c r="E17" s="43"/>
      <c r="F17" s="43"/>
      <c r="G17" s="11"/>
      <c r="I17" s="44"/>
    </row>
    <row r="18" spans="1:9" s="15" customFormat="1" ht="20.100000000000001" customHeight="1" x14ac:dyDescent="0.15">
      <c r="A18" s="12" t="s">
        <v>28</v>
      </c>
      <c r="B18" s="12"/>
      <c r="C18" s="12"/>
      <c r="D18" s="12"/>
      <c r="E18" s="12"/>
      <c r="F18" s="12"/>
      <c r="G18" s="12"/>
    </row>
    <row r="19" spans="1:9" s="15" customFormat="1" ht="20.100000000000001" customHeight="1" x14ac:dyDescent="0.15">
      <c r="A19" s="12"/>
      <c r="B19" s="12"/>
      <c r="C19" s="12"/>
      <c r="D19" s="12"/>
      <c r="E19" s="12"/>
      <c r="F19" s="12"/>
      <c r="G19" s="12"/>
    </row>
    <row r="20" spans="1:9" s="15" customFormat="1" ht="20.100000000000001" customHeight="1" thickBot="1" x14ac:dyDescent="0.2">
      <c r="A20" s="45" t="s">
        <v>54</v>
      </c>
      <c r="B20" s="46"/>
      <c r="C20" s="46"/>
      <c r="D20" s="46"/>
      <c r="E20" s="12"/>
      <c r="F20" s="12"/>
      <c r="G20" s="12"/>
    </row>
    <row r="21" spans="1:9" s="50" customFormat="1" ht="20.100000000000001" customHeight="1" thickBot="1" x14ac:dyDescent="0.2">
      <c r="A21" s="47" t="s">
        <v>29</v>
      </c>
      <c r="B21" s="48" t="s">
        <v>30</v>
      </c>
      <c r="C21" s="48" t="s">
        <v>31</v>
      </c>
      <c r="D21" s="48" t="s">
        <v>32</v>
      </c>
      <c r="E21" s="48" t="s">
        <v>33</v>
      </c>
      <c r="F21" s="48" t="s">
        <v>34</v>
      </c>
      <c r="G21" s="49" t="s">
        <v>21</v>
      </c>
    </row>
    <row r="22" spans="1:9" s="15" customFormat="1" ht="28.5" customHeight="1" thickTop="1" x14ac:dyDescent="0.15">
      <c r="A22" s="51" t="s">
        <v>5</v>
      </c>
      <c r="B22" s="52" t="s">
        <v>35</v>
      </c>
      <c r="C22" s="52" t="s">
        <v>55</v>
      </c>
      <c r="D22" s="53">
        <v>25000</v>
      </c>
      <c r="E22" s="53" t="s">
        <v>36</v>
      </c>
      <c r="F22" s="53">
        <v>25000</v>
      </c>
      <c r="G22" s="54">
        <v>50000</v>
      </c>
    </row>
    <row r="23" spans="1:9" s="15" customFormat="1" ht="35.25" customHeight="1" x14ac:dyDescent="0.15">
      <c r="A23" s="55" t="s">
        <v>23</v>
      </c>
      <c r="B23" s="56" t="s">
        <v>37</v>
      </c>
      <c r="C23" s="56" t="s">
        <v>55</v>
      </c>
      <c r="D23" s="57">
        <v>25000</v>
      </c>
      <c r="E23" s="58" t="s">
        <v>56</v>
      </c>
      <c r="F23" s="57">
        <v>25000</v>
      </c>
      <c r="G23" s="59">
        <v>50000</v>
      </c>
    </row>
    <row r="24" spans="1:9" s="15" customFormat="1" ht="35.25" customHeight="1" thickBot="1" x14ac:dyDescent="0.2">
      <c r="A24" s="60" t="s">
        <v>0</v>
      </c>
      <c r="B24" s="61" t="s">
        <v>37</v>
      </c>
      <c r="C24" s="61" t="s">
        <v>55</v>
      </c>
      <c r="D24" s="62">
        <v>25000</v>
      </c>
      <c r="E24" s="63" t="s">
        <v>56</v>
      </c>
      <c r="F24" s="62">
        <v>25000</v>
      </c>
      <c r="G24" s="64">
        <v>50000</v>
      </c>
    </row>
    <row r="25" spans="1:9" s="15" customFormat="1" ht="12" customHeight="1" x14ac:dyDescent="0.15">
      <c r="A25" s="11"/>
      <c r="B25" s="11"/>
      <c r="C25" s="11"/>
      <c r="D25" s="11"/>
      <c r="E25" s="11"/>
      <c r="F25" s="11"/>
      <c r="G25" s="11"/>
    </row>
    <row r="26" spans="1:9" s="15" customFormat="1" ht="20.100000000000001" customHeight="1" x14ac:dyDescent="0.15">
      <c r="A26" s="45" t="s">
        <v>38</v>
      </c>
      <c r="B26" s="45"/>
      <c r="C26" s="45"/>
      <c r="D26" s="45"/>
      <c r="E26" s="45"/>
      <c r="F26" s="45"/>
      <c r="G26" s="45"/>
      <c r="H26" s="40"/>
    </row>
    <row r="27" spans="1:9" s="15" customFormat="1" ht="20.100000000000001" customHeight="1" x14ac:dyDescent="0.15">
      <c r="A27" s="45" t="s">
        <v>39</v>
      </c>
      <c r="B27" s="45"/>
      <c r="C27" s="45"/>
      <c r="D27" s="45"/>
      <c r="E27" s="45"/>
      <c r="F27" s="45"/>
      <c r="G27" s="45"/>
      <c r="H27" s="40"/>
    </row>
    <row r="28" spans="1:9" s="15" customFormat="1" ht="20.100000000000001" customHeight="1" x14ac:dyDescent="0.15">
      <c r="A28" s="157" t="s">
        <v>40</v>
      </c>
      <c r="B28" s="157"/>
      <c r="C28" s="157"/>
      <c r="D28" s="157"/>
      <c r="E28" s="45"/>
      <c r="F28" s="45"/>
      <c r="G28" s="45"/>
      <c r="H28" s="40"/>
    </row>
    <row r="29" spans="1:9" s="15" customFormat="1" ht="20.100000000000001" customHeight="1" x14ac:dyDescent="0.15">
      <c r="A29" s="45" t="s">
        <v>41</v>
      </c>
      <c r="B29" s="45"/>
      <c r="C29" s="45"/>
      <c r="D29" s="45"/>
      <c r="E29" s="45"/>
      <c r="F29" s="45"/>
      <c r="G29" s="45"/>
      <c r="H29" s="40"/>
    </row>
    <row r="30" spans="1:9" s="15" customFormat="1" ht="20.100000000000001" customHeight="1" x14ac:dyDescent="0.15">
      <c r="A30" s="45" t="s">
        <v>42</v>
      </c>
      <c r="B30" s="45"/>
      <c r="C30" s="45"/>
      <c r="D30" s="45"/>
      <c r="E30" s="45"/>
      <c r="F30" s="45"/>
      <c r="G30" s="45"/>
    </row>
    <row r="31" spans="1:9" s="15" customFormat="1" ht="20.100000000000001" customHeight="1" x14ac:dyDescent="0.15">
      <c r="A31" s="144" t="s">
        <v>43</v>
      </c>
      <c r="B31" s="144"/>
      <c r="C31" s="144"/>
      <c r="D31" s="144"/>
      <c r="E31" s="144"/>
      <c r="F31" s="144"/>
      <c r="G31" s="144"/>
    </row>
    <row r="32" spans="1:9" s="15" customFormat="1" ht="20.100000000000001" customHeight="1" x14ac:dyDescent="0.15">
      <c r="A32" s="45" t="s">
        <v>44</v>
      </c>
      <c r="B32" s="45"/>
      <c r="C32" s="45"/>
      <c r="D32" s="45"/>
      <c r="E32" s="45"/>
      <c r="F32" s="45"/>
      <c r="G32" s="45"/>
    </row>
    <row r="33" spans="1:8" s="65" customFormat="1" ht="20.25" customHeight="1" x14ac:dyDescent="0.15">
      <c r="A33" s="45" t="s">
        <v>45</v>
      </c>
      <c r="B33" s="45"/>
      <c r="C33" s="45"/>
      <c r="D33" s="45"/>
      <c r="E33" s="45"/>
      <c r="F33" s="45"/>
      <c r="G33" s="45"/>
      <c r="H33" s="45"/>
    </row>
    <row r="34" spans="1:8" s="15" customFormat="1" ht="17.25" customHeight="1" x14ac:dyDescent="0.15">
      <c r="A34" s="45" t="s">
        <v>46</v>
      </c>
      <c r="B34" s="66"/>
      <c r="C34" s="66"/>
      <c r="D34" s="66"/>
      <c r="E34" s="66"/>
      <c r="F34" s="66"/>
      <c r="G34" s="66"/>
    </row>
    <row r="35" spans="1:8" s="15" customFormat="1" ht="18" hidden="1" customHeight="1" x14ac:dyDescent="0.15">
      <c r="A35" s="66"/>
      <c r="B35" s="66"/>
      <c r="C35" s="66"/>
      <c r="D35" s="67"/>
      <c r="E35" s="68"/>
      <c r="F35" s="66"/>
      <c r="G35" s="66"/>
    </row>
    <row r="36" spans="1:8" s="15" customFormat="1" ht="18" customHeight="1" x14ac:dyDescent="0.15">
      <c r="A36" s="66"/>
      <c r="B36" s="66"/>
      <c r="C36" s="66"/>
      <c r="D36" s="66"/>
      <c r="E36" s="66"/>
      <c r="F36" s="66"/>
      <c r="G36" s="66"/>
    </row>
    <row r="37" spans="1:8" s="15" customFormat="1" ht="18" customHeight="1" x14ac:dyDescent="0.15">
      <c r="A37" s="66"/>
      <c r="B37" s="66"/>
      <c r="C37" s="66"/>
      <c r="D37" s="66"/>
      <c r="E37" s="66"/>
      <c r="F37" s="66"/>
      <c r="G37" s="66"/>
    </row>
    <row r="38" spans="1:8" s="15" customFormat="1" ht="24" customHeight="1" x14ac:dyDescent="0.15">
      <c r="A38" s="69"/>
      <c r="B38" s="11"/>
      <c r="C38" s="11"/>
      <c r="D38" s="11"/>
      <c r="E38" s="11"/>
      <c r="F38" s="11"/>
      <c r="G38" s="11"/>
    </row>
    <row r="39" spans="1:8" s="70" customFormat="1" ht="24.75" customHeight="1" x14ac:dyDescent="0.15">
      <c r="A39" s="145"/>
      <c r="B39" s="145"/>
      <c r="C39" s="145"/>
      <c r="D39" s="145"/>
      <c r="E39" s="145"/>
      <c r="F39" s="145"/>
      <c r="G39" s="145"/>
    </row>
    <row r="42" spans="1:8" ht="20.100000000000001" customHeight="1" x14ac:dyDescent="0.15">
      <c r="B42" s="71"/>
    </row>
  </sheetData>
  <mergeCells count="8">
    <mergeCell ref="A31:G31"/>
    <mergeCell ref="A39:G39"/>
    <mergeCell ref="A1:G1"/>
    <mergeCell ref="A5:A6"/>
    <mergeCell ref="B5:F5"/>
    <mergeCell ref="G5:G6"/>
    <mergeCell ref="E6:F6"/>
    <mergeCell ref="A28:D28"/>
  </mergeCells>
  <phoneticPr fontId="3" type="noConversion"/>
  <printOptions horizontalCentered="1"/>
  <pageMargins left="0.74803149606299213" right="0.6692913385826772" top="0.98425196850393704" bottom="0.98425196850393704" header="0.51181102362204722" footer="0.51181102362204722"/>
  <pageSetup paperSize="9" scale="93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남원시 교육발전특구 사업운영계획서 수립 연구용역</vt:lpstr>
      <vt:lpstr>산출근거</vt:lpstr>
      <vt:lpstr>'남원시 교육발전특구 사업운영계획서 수립 연구용역'!Print_Area</vt:lpstr>
      <vt:lpstr>산출근거!Print_Area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jjw</dc:creator>
  <cp:lastModifiedBy>ok</cp:lastModifiedBy>
  <cp:lastPrinted>2023-01-09T06:39:13Z</cp:lastPrinted>
  <dcterms:created xsi:type="dcterms:W3CDTF">2000-11-21T10:27:14Z</dcterms:created>
  <dcterms:modified xsi:type="dcterms:W3CDTF">2026-09-29T06:09:29Z</dcterms:modified>
</cp:coreProperties>
</file>