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Users\Owner\Desktop\동부(차집)\7. 발주\2. 전기공사\1공구\발주\"/>
    </mc:Choice>
  </mc:AlternateContent>
  <bookViews>
    <workbookView xWindow="-120" yWindow="-120" windowWidth="29040" windowHeight="15840" tabRatio="816"/>
  </bookViews>
  <sheets>
    <sheet name="갑지" sheetId="15" r:id="rId1"/>
    <sheet name="원가계산서" sheetId="13" r:id="rId2"/>
    <sheet name="공종별집계표" sheetId="9" r:id="rId3"/>
    <sheet name="공종별내역서" sheetId="8" r:id="rId4"/>
    <sheet name="고재처리비" sheetId="12" r:id="rId5"/>
    <sheet name="일위대가목록" sheetId="7" r:id="rId6"/>
    <sheet name="일위대가" sheetId="6" r:id="rId7"/>
    <sheet name="중기단가목록" sheetId="5" r:id="rId8"/>
    <sheet name="중기단가산출서" sheetId="4" r:id="rId9"/>
    <sheet name="단가대비표" sheetId="3" r:id="rId10"/>
    <sheet name=" 공사설정 " sheetId="2" state="hidden" r:id="rId11"/>
  </sheets>
  <externalReferences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</externalReferences>
  <definedNames>
    <definedName name="__" localSheetId="4">#REF!</definedName>
    <definedName name="__" localSheetId="1">#REF!</definedName>
    <definedName name="___NMB96" localSheetId="4">#REF!</definedName>
    <definedName name="___NMB96" localSheetId="1">#REF!</definedName>
    <definedName name="__A100000" localSheetId="4">#REF!</definedName>
    <definedName name="__A100000" localSheetId="1">#REF!</definedName>
    <definedName name="__A66000" localSheetId="4">#REF!</definedName>
    <definedName name="__A66000" localSheetId="1">#REF!</definedName>
    <definedName name="__A67000" localSheetId="4">#REF!</definedName>
    <definedName name="__A67000" localSheetId="1">#REF!</definedName>
    <definedName name="__A68000" localSheetId="4">#REF!</definedName>
    <definedName name="__A68000" localSheetId="1">#REF!</definedName>
    <definedName name="__A80000" localSheetId="4">#REF!</definedName>
    <definedName name="__A80000" localSheetId="1">#REF!</definedName>
    <definedName name="__DemandLoad">TRUE</definedName>
    <definedName name="__dmf1" localSheetId="1">{"'Firr(선)'!$AS$1:$AY$62","'Firr(사)'!$AS$1:$AY$62","'Firr(회)'!$AS$1:$AY$62","'Firr(선)'!$L$1:$V$62","'Firr(사)'!$L$1:$V$62","'Firr(회)'!$L$1:$V$62"}</definedName>
    <definedName name="__DOG1" localSheetId="4">#REF!</definedName>
    <definedName name="__DOG1" localSheetId="1">#REF!</definedName>
    <definedName name="__DOG2" localSheetId="4">#REF!</definedName>
    <definedName name="__DOG2" localSheetId="1">#REF!</definedName>
    <definedName name="__DOG22" localSheetId="4">#REF!</definedName>
    <definedName name="__DOG22" localSheetId="1">#REF!</definedName>
    <definedName name="__DOG3" localSheetId="4">#REF!</definedName>
    <definedName name="__DOG3" localSheetId="1">#REF!</definedName>
    <definedName name="__DOG33" localSheetId="4">#REF!</definedName>
    <definedName name="__DOG33" localSheetId="1">#REF!</definedName>
    <definedName name="__DOG4" localSheetId="4">#REF!</definedName>
    <definedName name="__DOG4" localSheetId="1">#REF!</definedName>
    <definedName name="__IntlFixup">TRUE</definedName>
    <definedName name="__NMB96" localSheetId="4">#REF!</definedName>
    <definedName name="__NMB96" localSheetId="1">#REF!</definedName>
    <definedName name="__PI48" localSheetId="4">#REF!</definedName>
    <definedName name="__PI48" localSheetId="1">#REF!</definedName>
    <definedName name="__PI60" localSheetId="4">#REF!</definedName>
    <definedName name="__PI60" localSheetId="1">#REF!</definedName>
    <definedName name="__RO110" localSheetId="4">#REF!</definedName>
    <definedName name="__RO110" localSheetId="1">#REF!</definedName>
    <definedName name="__RO22" localSheetId="4">#REF!</definedName>
    <definedName name="__RO22" localSheetId="1">#REF!</definedName>
    <definedName name="__RO35" localSheetId="4">#REF!</definedName>
    <definedName name="__RO35" localSheetId="1">#REF!</definedName>
    <definedName name="__RO45" localSheetId="4">#REF!</definedName>
    <definedName name="__RO45" localSheetId="1">#REF!</definedName>
    <definedName name="__RO60" localSheetId="4">#REF!</definedName>
    <definedName name="__RO60" localSheetId="1">#REF!</definedName>
    <definedName name="__RO80" localSheetId="4">#REF!</definedName>
    <definedName name="__RO80" localSheetId="1">#REF!</definedName>
    <definedName name="__SUB1" localSheetId="4">#REF!</definedName>
    <definedName name="__SUB1" localSheetId="1">#REF!</definedName>
    <definedName name="__SUB2" localSheetId="4">#REF!</definedName>
    <definedName name="__SUB2" localSheetId="1">#REF!</definedName>
    <definedName name="__SUB3" localSheetId="4">#REF!</definedName>
    <definedName name="__SUB3" localSheetId="1">#REF!</definedName>
    <definedName name="__sub4" localSheetId="4">#REF!</definedName>
    <definedName name="__sub4" localSheetId="1">#REF!</definedName>
    <definedName name="__sub5" localSheetId="4">#REF!</definedName>
    <definedName name="__sub5" localSheetId="1">#REF!</definedName>
    <definedName name="__TON1" localSheetId="4">#REF!</definedName>
    <definedName name="__TON1" localSheetId="1">#REF!</definedName>
    <definedName name="__TON2" localSheetId="4">#REF!</definedName>
    <definedName name="__TON2" localSheetId="1">#REF!</definedName>
    <definedName name="__TRE2" localSheetId="4">#REF!</definedName>
    <definedName name="__TRE2" localSheetId="1">#REF!</definedName>
    <definedName name="__TRE3" localSheetId="4">#REF!</definedName>
    <definedName name="__TRE3" localSheetId="1">#REF!</definedName>
    <definedName name="__WW2" localSheetId="4">#REF!</definedName>
    <definedName name="__WW2" localSheetId="1">#REF!</definedName>
    <definedName name="__WW3" localSheetId="4">#REF!</definedName>
    <definedName name="__WW3" localSheetId="1">#REF!</definedName>
    <definedName name="__WW6" localSheetId="4">#REF!</definedName>
    <definedName name="__WW6" localSheetId="1">#REF!</definedName>
    <definedName name="__WW7" localSheetId="4">#REF!</definedName>
    <definedName name="__WW7" localSheetId="1">#REF!</definedName>
    <definedName name="__WW8" localSheetId="4">#REF!</definedName>
    <definedName name="__WW8" localSheetId="1">#REF!</definedName>
    <definedName name="__zz1" localSheetId="4">#REF!</definedName>
    <definedName name="__zz1" localSheetId="1">#REF!</definedName>
    <definedName name="_01" localSheetId="4">#REF!</definedName>
    <definedName name="_01" localSheetId="1">#REF!</definedName>
    <definedName name="_01._본____청" localSheetId="4">#REF!</definedName>
    <definedName name="_01._본____청" localSheetId="1">#REF!</definedName>
    <definedName name="_02" localSheetId="4">#REF!</definedName>
    <definedName name="_02" localSheetId="1">#REF!</definedName>
    <definedName name="_02._경_비_실___1" localSheetId="4">#REF!</definedName>
    <definedName name="_02._경_비_실___1" localSheetId="1">#REF!</definedName>
    <definedName name="_03" localSheetId="4">#REF!</definedName>
    <definedName name="_03" localSheetId="1">#REF!</definedName>
    <definedName name="_03._경_비_실___2" localSheetId="4">#REF!</definedName>
    <definedName name="_03._경_비_실___2" localSheetId="1">#REF!</definedName>
    <definedName name="_04._경_비_실___3" localSheetId="4">#REF!</definedName>
    <definedName name="_04._경_비_실___3" localSheetId="1">#REF!</definedName>
    <definedName name="_05._급__기__탑" localSheetId="4">#REF!</definedName>
    <definedName name="_05._급__기__탑" localSheetId="1">#REF!</definedName>
    <definedName name="_06._배__기__탑" localSheetId="4">#REF!</definedName>
    <definedName name="_06._배__기__탑" localSheetId="1">#REF!</definedName>
    <definedName name="_07._부______대" localSheetId="4">#REF!</definedName>
    <definedName name="_07._부______대" localSheetId="1">#REF!</definedName>
    <definedName name="_1._사급자재대" localSheetId="4">#REF!</definedName>
    <definedName name="_1._사급자재대" localSheetId="1">#REF!</definedName>
    <definedName name="_1.전기공사" localSheetId="4">#REF!</definedName>
    <definedName name="_1.전기공사" localSheetId="1">#REF!</definedName>
    <definedName name="_1_" localSheetId="4">#REF!</definedName>
    <definedName name="_1_" localSheetId="1">#REF!</definedName>
    <definedName name="_14_____G_0Extr" localSheetId="4">#REF!</definedName>
    <definedName name="_14_____G_0Extr" localSheetId="1">#REF!</definedName>
    <definedName name="_15A">[1]금액내역서!$D$3:$D$10</definedName>
    <definedName name="_15a1_" localSheetId="1">[0]!BlankMacro1</definedName>
    <definedName name="_16_____G_0Extract" localSheetId="4">#REF!</definedName>
    <definedName name="_16_____G_0Extract" localSheetId="1">#REF!</definedName>
    <definedName name="_18___3_0Crite" localSheetId="4">#REF!</definedName>
    <definedName name="_18___3_0Crite" localSheetId="1">#REF!</definedName>
    <definedName name="_1차_94년">#N/A</definedName>
    <definedName name="_2">#N/A</definedName>
    <definedName name="_2.토공" localSheetId="4">#REF!</definedName>
    <definedName name="_2.토공" localSheetId="1">#REF!</definedName>
    <definedName name="_20___3_0Criteria" localSheetId="4">#REF!</definedName>
    <definedName name="_20___3_0Criteria" localSheetId="1">#REF!</definedName>
    <definedName name="_28___G_0Extr" localSheetId="4">#REF!</definedName>
    <definedName name="_28___G_0Extr" localSheetId="1">#REF!</definedName>
    <definedName name="_2차결제일">#N/A</definedName>
    <definedName name="_3">#N/A</definedName>
    <definedName name="_3.상수공" localSheetId="4">#REF!</definedName>
    <definedName name="_3.상수공" localSheetId="1">#REF!</definedName>
    <definedName name="_30___G_0Extract" localSheetId="4">#REF!</definedName>
    <definedName name="_30___G_0Extract" localSheetId="1">#REF!</definedName>
    <definedName name="_32_¤§¤_¤¡" localSheetId="1" hidden="1">{#N/A,#N/A,FALSE,"Sheet1"}</definedName>
    <definedName name="_34_3_0Crite" localSheetId="4">#REF!</definedName>
    <definedName name="_34_3_0Crite" localSheetId="1">#REF!</definedName>
    <definedName name="_36_3_0Criteria" localSheetId="4">#REF!</definedName>
    <definedName name="_36_3_0Criteria" localSheetId="1">#REF!</definedName>
    <definedName name="_37_단" localSheetId="4">#REF!</definedName>
    <definedName name="_37_단" localSheetId="1">#REF!</definedName>
    <definedName name="_4" localSheetId="4">#REF!</definedName>
    <definedName name="_4" localSheetId="1">#REF!</definedName>
    <definedName name="_４._설___비____공___사" localSheetId="4">#REF!</definedName>
    <definedName name="_４._설___비____공___사" localSheetId="1">#REF!</definedName>
    <definedName name="_4.우수공" localSheetId="4">#REF!</definedName>
    <definedName name="_4.우수공" localSheetId="1">#REF!</definedName>
    <definedName name="_4_____3_0Crite" localSheetId="4">#REF!</definedName>
    <definedName name="_4_____3_0Crite" localSheetId="1">#REF!</definedName>
    <definedName name="_45_G_0Extr" localSheetId="4">#REF!</definedName>
    <definedName name="_45_G_0Extr" localSheetId="1">#REF!</definedName>
    <definedName name="_47_G_0Extract" localSheetId="4">#REF!</definedName>
    <definedName name="_47_G_0Extract" localSheetId="1">#REF!</definedName>
    <definedName name="_49_wrn.Ã¶°ñÁý°èÇ_._.5Ä­." localSheetId="1" hidden="1">{#N/A,#N/A,FALSE,"Sheet1"}</definedName>
    <definedName name="_5.오수공" localSheetId="4">#REF!</definedName>
    <definedName name="_5.오수공" localSheetId="1">#REF!</definedName>
    <definedName name="_51¤§¤_¤¡" localSheetId="1" hidden="1">{#N/A,#N/A,FALSE,"Sheet1"}</definedName>
    <definedName name="_52_0_S" localSheetId="4" hidden="1">#REF!</definedName>
    <definedName name="_52_0_S" localSheetId="1" hidden="1">#REF!</definedName>
    <definedName name="_56_0_0_F" localSheetId="4" hidden="1">#REF!</definedName>
    <definedName name="_56_0_0_F" localSheetId="1" hidden="1">#REF!</definedName>
    <definedName name="_6" localSheetId="4">#REF!</definedName>
    <definedName name="_6" localSheetId="1">#REF!</definedName>
    <definedName name="_6.포장공" localSheetId="4">#REF!</definedName>
    <definedName name="_6.포장공" localSheetId="1">#REF!</definedName>
    <definedName name="_6_____3_0Criteria" localSheetId="4">#REF!</definedName>
    <definedName name="_6_____3_0Criteria" localSheetId="1">#REF!</definedName>
    <definedName name="_61_3_0Crite" localSheetId="4">#REF!</definedName>
    <definedName name="_61_3_0Crite" localSheetId="1">#REF!</definedName>
    <definedName name="_64_3_0Criteria" localSheetId="4">#REF!</definedName>
    <definedName name="_64_3_0Criteria" localSheetId="1">#REF!</definedName>
    <definedName name="_66단" localSheetId="4">#REF!</definedName>
    <definedName name="_66단" localSheetId="1">#REF!</definedName>
    <definedName name="_7.부대공" localSheetId="4">#REF!</definedName>
    <definedName name="_7.부대공" localSheetId="1">#REF!</definedName>
    <definedName name="_73a1_" localSheetId="4">#REF!</definedName>
    <definedName name="_73a1_" localSheetId="1">#REF!</definedName>
    <definedName name="_76G_0Extr" localSheetId="4">#REF!</definedName>
    <definedName name="_76G_0Extr" localSheetId="1">#REF!</definedName>
    <definedName name="_79G_0Extract" localSheetId="4">#REF!</definedName>
    <definedName name="_79G_0Extract" localSheetId="1">#REF!</definedName>
    <definedName name="_8.자재운반공" localSheetId="4">#REF!</definedName>
    <definedName name="_8.자재운반공" localSheetId="1">#REF!</definedName>
    <definedName name="_81IL1_" localSheetId="4">#REF!</definedName>
    <definedName name="_81IL1_" localSheetId="1">#REF!</definedName>
    <definedName name="_87q45_" localSheetId="1" hidden="1">{"'용역비'!$A$4:$C$8"}</definedName>
    <definedName name="_89wrn.Ã¶°ñÁý°èÇ_._.5Ä­." localSheetId="1" hidden="1">{#N/A,#N/A,FALSE,"Sheet1"}</definedName>
    <definedName name="_A100000" localSheetId="4">#REF!</definedName>
    <definedName name="_A100000" localSheetId="1">#REF!</definedName>
    <definedName name="_A183154" localSheetId="4">#REF!</definedName>
    <definedName name="_A183154" localSheetId="1">#REF!</definedName>
    <definedName name="_A66000" localSheetId="4">#REF!</definedName>
    <definedName name="_A66000" localSheetId="1">#REF!</definedName>
    <definedName name="_A67000" localSheetId="4">#REF!</definedName>
    <definedName name="_A67000" localSheetId="1">#REF!</definedName>
    <definedName name="_A68000" localSheetId="4">#REF!</definedName>
    <definedName name="_A68000" localSheetId="1">#REF!</definedName>
    <definedName name="_A80000" localSheetId="4">#REF!</definedName>
    <definedName name="_A80000" localSheetId="1">#REF!</definedName>
    <definedName name="_DAN10" localSheetId="4">#REF!</definedName>
    <definedName name="_DAN10" localSheetId="1">#REF!</definedName>
    <definedName name="_DAN100" localSheetId="4">#REF!</definedName>
    <definedName name="_DAN100" localSheetId="1">#REF!</definedName>
    <definedName name="_DAN101" localSheetId="4">#REF!</definedName>
    <definedName name="_DAN101" localSheetId="1">#REF!</definedName>
    <definedName name="_DAN102" localSheetId="4">#REF!</definedName>
    <definedName name="_DAN102" localSheetId="1">#REF!</definedName>
    <definedName name="_DAN103" localSheetId="4">#REF!</definedName>
    <definedName name="_DAN103" localSheetId="1">#REF!</definedName>
    <definedName name="_DAN104" localSheetId="4">#REF!</definedName>
    <definedName name="_DAN104" localSheetId="1">#REF!</definedName>
    <definedName name="_DAN105" localSheetId="4">#REF!</definedName>
    <definedName name="_DAN105" localSheetId="1">#REF!</definedName>
    <definedName name="_DAN106" localSheetId="4">#REF!</definedName>
    <definedName name="_DAN106" localSheetId="1">#REF!</definedName>
    <definedName name="_DAN107" localSheetId="4">#REF!</definedName>
    <definedName name="_DAN107" localSheetId="1">#REF!</definedName>
    <definedName name="_DAN108" localSheetId="4">#REF!</definedName>
    <definedName name="_DAN108" localSheetId="1">#REF!</definedName>
    <definedName name="_DAN109" localSheetId="4">#REF!</definedName>
    <definedName name="_DAN109" localSheetId="1">#REF!</definedName>
    <definedName name="_DAN11" localSheetId="4">#REF!</definedName>
    <definedName name="_DAN11" localSheetId="1">#REF!</definedName>
    <definedName name="_DAN110" localSheetId="4">#REF!</definedName>
    <definedName name="_DAN110" localSheetId="1">#REF!</definedName>
    <definedName name="_DAN111" localSheetId="4">#REF!</definedName>
    <definedName name="_DAN111" localSheetId="1">#REF!</definedName>
    <definedName name="_DAN112" localSheetId="4">#REF!</definedName>
    <definedName name="_DAN112" localSheetId="1">#REF!</definedName>
    <definedName name="_DAN113" localSheetId="4">#REF!</definedName>
    <definedName name="_DAN113" localSheetId="1">#REF!</definedName>
    <definedName name="_DAN114" localSheetId="4">#REF!</definedName>
    <definedName name="_DAN114" localSheetId="1">#REF!</definedName>
    <definedName name="_DAN115" localSheetId="4">#REF!</definedName>
    <definedName name="_DAN115" localSheetId="1">#REF!</definedName>
    <definedName name="_DAN116" localSheetId="4">#REF!</definedName>
    <definedName name="_DAN116" localSheetId="1">#REF!</definedName>
    <definedName name="_DAN117" localSheetId="4">#REF!</definedName>
    <definedName name="_DAN117" localSheetId="1">#REF!</definedName>
    <definedName name="_DAN118" localSheetId="4">#REF!</definedName>
    <definedName name="_DAN118" localSheetId="1">#REF!</definedName>
    <definedName name="_DAN119" localSheetId="4">#REF!</definedName>
    <definedName name="_DAN119" localSheetId="1">#REF!</definedName>
    <definedName name="_DAN12" localSheetId="4">#REF!</definedName>
    <definedName name="_DAN12" localSheetId="1">#REF!</definedName>
    <definedName name="_DAN120" localSheetId="4">#REF!</definedName>
    <definedName name="_DAN120" localSheetId="1">#REF!</definedName>
    <definedName name="_DAN121" localSheetId="4">#REF!</definedName>
    <definedName name="_DAN121" localSheetId="1">#REF!</definedName>
    <definedName name="_DAN122" localSheetId="4">#REF!</definedName>
    <definedName name="_DAN122" localSheetId="1">#REF!</definedName>
    <definedName name="_DAN123" localSheetId="4">#REF!</definedName>
    <definedName name="_DAN123" localSheetId="1">#REF!</definedName>
    <definedName name="_DAN124" localSheetId="4">#REF!</definedName>
    <definedName name="_DAN124" localSheetId="1">#REF!</definedName>
    <definedName name="_DAN125" localSheetId="4">#REF!</definedName>
    <definedName name="_DAN125" localSheetId="1">#REF!</definedName>
    <definedName name="_DAN126" localSheetId="4">#REF!</definedName>
    <definedName name="_DAN126" localSheetId="1">#REF!</definedName>
    <definedName name="_DAN127" localSheetId="4">#REF!</definedName>
    <definedName name="_DAN127" localSheetId="1">#REF!</definedName>
    <definedName name="_DAN128" localSheetId="4">#REF!</definedName>
    <definedName name="_DAN128" localSheetId="1">#REF!</definedName>
    <definedName name="_DAN129" localSheetId="4">#REF!</definedName>
    <definedName name="_DAN129" localSheetId="1">#REF!</definedName>
    <definedName name="_DAN13" localSheetId="4">#REF!</definedName>
    <definedName name="_DAN13" localSheetId="1">#REF!</definedName>
    <definedName name="_DAN130" localSheetId="4">#REF!</definedName>
    <definedName name="_DAN130" localSheetId="1">#REF!</definedName>
    <definedName name="_DAN131" localSheetId="4">#REF!</definedName>
    <definedName name="_DAN131" localSheetId="1">#REF!</definedName>
    <definedName name="_DAN132" localSheetId="4">#REF!</definedName>
    <definedName name="_DAN132" localSheetId="1">#REF!</definedName>
    <definedName name="_DAN133" localSheetId="4">#REF!</definedName>
    <definedName name="_DAN133" localSheetId="1">#REF!</definedName>
    <definedName name="_DAN134" localSheetId="4">#REF!</definedName>
    <definedName name="_DAN134" localSheetId="1">#REF!</definedName>
    <definedName name="_DAN135" localSheetId="4">#REF!</definedName>
    <definedName name="_DAN135" localSheetId="1">#REF!</definedName>
    <definedName name="_DAN136" localSheetId="4">#REF!</definedName>
    <definedName name="_DAN136" localSheetId="1">#REF!</definedName>
    <definedName name="_DAN137" localSheetId="4">#REF!</definedName>
    <definedName name="_DAN137" localSheetId="1">#REF!</definedName>
    <definedName name="_DAN138" localSheetId="4">#REF!</definedName>
    <definedName name="_DAN138" localSheetId="1">#REF!</definedName>
    <definedName name="_DAN139" localSheetId="4">#REF!</definedName>
    <definedName name="_DAN139" localSheetId="1">#REF!</definedName>
    <definedName name="_DAN14" localSheetId="4">#REF!</definedName>
    <definedName name="_DAN14" localSheetId="1">#REF!</definedName>
    <definedName name="_DAN140" localSheetId="4">#REF!</definedName>
    <definedName name="_DAN140" localSheetId="1">#REF!</definedName>
    <definedName name="_DAN141" localSheetId="4">#REF!</definedName>
    <definedName name="_DAN141" localSheetId="1">#REF!</definedName>
    <definedName name="_DAN142" localSheetId="4">#REF!</definedName>
    <definedName name="_DAN142" localSheetId="1">#REF!</definedName>
    <definedName name="_DAN143" localSheetId="4">#REF!</definedName>
    <definedName name="_DAN143" localSheetId="1">#REF!</definedName>
    <definedName name="_DAN144" localSheetId="4">#REF!</definedName>
    <definedName name="_DAN144" localSheetId="1">#REF!</definedName>
    <definedName name="_DAN145" localSheetId="4">#REF!</definedName>
    <definedName name="_DAN145" localSheetId="1">#REF!</definedName>
    <definedName name="_DAN146" localSheetId="4">#REF!</definedName>
    <definedName name="_DAN146" localSheetId="1">#REF!</definedName>
    <definedName name="_DAN147" localSheetId="4">#REF!</definedName>
    <definedName name="_DAN147" localSheetId="1">#REF!</definedName>
    <definedName name="_DAN148" localSheetId="4">#REF!</definedName>
    <definedName name="_DAN148" localSheetId="1">#REF!</definedName>
    <definedName name="_DAN149" localSheetId="4">#REF!</definedName>
    <definedName name="_DAN149" localSheetId="1">#REF!</definedName>
    <definedName name="_DAN15" localSheetId="4">#REF!</definedName>
    <definedName name="_DAN15" localSheetId="1">#REF!</definedName>
    <definedName name="_DAN150" localSheetId="4">#REF!</definedName>
    <definedName name="_DAN150" localSheetId="1">#REF!</definedName>
    <definedName name="_DAN151" localSheetId="4">#REF!</definedName>
    <definedName name="_DAN151" localSheetId="1">#REF!</definedName>
    <definedName name="_DAN152" localSheetId="4">#REF!</definedName>
    <definedName name="_DAN152" localSheetId="1">#REF!</definedName>
    <definedName name="_DAN153" localSheetId="4">#REF!</definedName>
    <definedName name="_DAN153" localSheetId="1">#REF!</definedName>
    <definedName name="_DAN16" localSheetId="4">#REF!</definedName>
    <definedName name="_DAN16" localSheetId="1">#REF!</definedName>
    <definedName name="_DAN17" localSheetId="4">#REF!</definedName>
    <definedName name="_DAN17" localSheetId="1">#REF!</definedName>
    <definedName name="_DAN18" localSheetId="4">#REF!</definedName>
    <definedName name="_DAN18" localSheetId="1">#REF!</definedName>
    <definedName name="_DAN19" localSheetId="4">#REF!</definedName>
    <definedName name="_DAN19" localSheetId="1">#REF!</definedName>
    <definedName name="_DAN2" localSheetId="4">#REF!</definedName>
    <definedName name="_DAN2" localSheetId="1">#REF!</definedName>
    <definedName name="_DAN20" localSheetId="4">#REF!</definedName>
    <definedName name="_DAN20" localSheetId="1">#REF!</definedName>
    <definedName name="_DAN21" localSheetId="4">#REF!</definedName>
    <definedName name="_DAN21" localSheetId="1">#REF!</definedName>
    <definedName name="_DAN22" localSheetId="4">#REF!</definedName>
    <definedName name="_DAN22" localSheetId="1">#REF!</definedName>
    <definedName name="_DAN23" localSheetId="4">#REF!</definedName>
    <definedName name="_DAN23" localSheetId="1">#REF!</definedName>
    <definedName name="_DAN24" localSheetId="4">#REF!</definedName>
    <definedName name="_DAN24" localSheetId="1">#REF!</definedName>
    <definedName name="_DAN25" localSheetId="4">#REF!</definedName>
    <definedName name="_DAN25" localSheetId="1">#REF!</definedName>
    <definedName name="_DAN26" localSheetId="4">#REF!</definedName>
    <definedName name="_DAN26" localSheetId="1">#REF!</definedName>
    <definedName name="_DAN27" localSheetId="4">#REF!</definedName>
    <definedName name="_DAN27" localSheetId="1">#REF!</definedName>
    <definedName name="_DAN28" localSheetId="4">#REF!</definedName>
    <definedName name="_DAN28" localSheetId="1">#REF!</definedName>
    <definedName name="_DAN29" localSheetId="4">#REF!</definedName>
    <definedName name="_DAN29" localSheetId="1">#REF!</definedName>
    <definedName name="_DAN3" localSheetId="4">#REF!</definedName>
    <definedName name="_DAN3" localSheetId="1">#REF!</definedName>
    <definedName name="_DAN30" localSheetId="4">#REF!</definedName>
    <definedName name="_DAN30" localSheetId="1">#REF!</definedName>
    <definedName name="_DAN31" localSheetId="4">#REF!</definedName>
    <definedName name="_DAN31" localSheetId="1">#REF!</definedName>
    <definedName name="_DAN32" localSheetId="4">#REF!</definedName>
    <definedName name="_DAN32" localSheetId="1">#REF!</definedName>
    <definedName name="_DAN33" localSheetId="4">#REF!</definedName>
    <definedName name="_DAN33" localSheetId="1">#REF!</definedName>
    <definedName name="_DAN34" localSheetId="4">#REF!</definedName>
    <definedName name="_DAN34" localSheetId="1">#REF!</definedName>
    <definedName name="_DAN35" localSheetId="4">#REF!</definedName>
    <definedName name="_DAN35" localSheetId="1">#REF!</definedName>
    <definedName name="_DAN36" localSheetId="4">#REF!</definedName>
    <definedName name="_DAN36" localSheetId="1">#REF!</definedName>
    <definedName name="_DAN37" localSheetId="4">#REF!</definedName>
    <definedName name="_DAN37" localSheetId="1">#REF!</definedName>
    <definedName name="_DAN38" localSheetId="4">#REF!</definedName>
    <definedName name="_DAN38" localSheetId="1">#REF!</definedName>
    <definedName name="_DAN39" localSheetId="4">#REF!</definedName>
    <definedName name="_DAN39" localSheetId="1">#REF!</definedName>
    <definedName name="_DAN4" localSheetId="4">#REF!</definedName>
    <definedName name="_DAN4" localSheetId="1">#REF!</definedName>
    <definedName name="_DAN40" localSheetId="4">#REF!</definedName>
    <definedName name="_DAN40" localSheetId="1">#REF!</definedName>
    <definedName name="_DAN41" localSheetId="4">#REF!</definedName>
    <definedName name="_DAN41" localSheetId="1">#REF!</definedName>
    <definedName name="_DAN42" localSheetId="4">#REF!</definedName>
    <definedName name="_DAN42" localSheetId="1">#REF!</definedName>
    <definedName name="_DAN43" localSheetId="4">#REF!</definedName>
    <definedName name="_DAN43" localSheetId="1">#REF!</definedName>
    <definedName name="_DAN44" localSheetId="4">#REF!</definedName>
    <definedName name="_DAN44" localSheetId="1">#REF!</definedName>
    <definedName name="_DAN45" localSheetId="4">#REF!</definedName>
    <definedName name="_DAN45" localSheetId="1">#REF!</definedName>
    <definedName name="_DAN46" localSheetId="4">#REF!</definedName>
    <definedName name="_DAN46" localSheetId="1">#REF!</definedName>
    <definedName name="_DAN47" localSheetId="4">#REF!</definedName>
    <definedName name="_DAN47" localSheetId="1">#REF!</definedName>
    <definedName name="_DAN48" localSheetId="4">#REF!</definedName>
    <definedName name="_DAN48" localSheetId="1">#REF!</definedName>
    <definedName name="_DAN49" localSheetId="4">#REF!</definedName>
    <definedName name="_DAN49" localSheetId="1">#REF!</definedName>
    <definedName name="_DAN5" localSheetId="4">#REF!</definedName>
    <definedName name="_DAN5" localSheetId="1">#REF!</definedName>
    <definedName name="_DAN50" localSheetId="4">#REF!</definedName>
    <definedName name="_DAN50" localSheetId="1">#REF!</definedName>
    <definedName name="_DAN51" localSheetId="4">#REF!</definedName>
    <definedName name="_DAN51" localSheetId="1">#REF!</definedName>
    <definedName name="_DAN52" localSheetId="4">#REF!</definedName>
    <definedName name="_DAN52" localSheetId="1">#REF!</definedName>
    <definedName name="_DAN53" localSheetId="4">#REF!</definedName>
    <definedName name="_DAN53" localSheetId="1">#REF!</definedName>
    <definedName name="_DAN54" localSheetId="4">#REF!</definedName>
    <definedName name="_DAN54" localSheetId="1">#REF!</definedName>
    <definedName name="_DAN55" localSheetId="4">#REF!</definedName>
    <definedName name="_DAN55" localSheetId="1">#REF!</definedName>
    <definedName name="_DAN56" localSheetId="4">#REF!</definedName>
    <definedName name="_DAN56" localSheetId="1">#REF!</definedName>
    <definedName name="_DAN57" localSheetId="4">#REF!</definedName>
    <definedName name="_DAN57" localSheetId="1">#REF!</definedName>
    <definedName name="_DAN58" localSheetId="4">#REF!</definedName>
    <definedName name="_DAN58" localSheetId="1">#REF!</definedName>
    <definedName name="_DAN59" localSheetId="4">#REF!</definedName>
    <definedName name="_DAN59" localSheetId="1">#REF!</definedName>
    <definedName name="_DAN6" localSheetId="4">#REF!</definedName>
    <definedName name="_DAN6" localSheetId="1">#REF!</definedName>
    <definedName name="_DAN60" localSheetId="4">#REF!</definedName>
    <definedName name="_DAN60" localSheetId="1">#REF!</definedName>
    <definedName name="_DAN61" localSheetId="4">#REF!</definedName>
    <definedName name="_DAN61" localSheetId="1">#REF!</definedName>
    <definedName name="_DAN62" localSheetId="4">#REF!</definedName>
    <definedName name="_DAN62" localSheetId="1">#REF!</definedName>
    <definedName name="_DAN63" localSheetId="4">#REF!</definedName>
    <definedName name="_DAN63" localSheetId="1">#REF!</definedName>
    <definedName name="_DAN64" localSheetId="4">#REF!</definedName>
    <definedName name="_DAN64" localSheetId="1">#REF!</definedName>
    <definedName name="_DAN65" localSheetId="4">#REF!</definedName>
    <definedName name="_DAN65" localSheetId="1">#REF!</definedName>
    <definedName name="_DAN66" localSheetId="4">#REF!</definedName>
    <definedName name="_DAN66" localSheetId="1">#REF!</definedName>
    <definedName name="_DAN67" localSheetId="4">#REF!</definedName>
    <definedName name="_DAN67" localSheetId="1">#REF!</definedName>
    <definedName name="_DAN68" localSheetId="4">#REF!</definedName>
    <definedName name="_DAN68" localSheetId="1">#REF!</definedName>
    <definedName name="_DAN69" localSheetId="4">#REF!</definedName>
    <definedName name="_DAN69" localSheetId="1">#REF!</definedName>
    <definedName name="_DAN7" localSheetId="4">#REF!</definedName>
    <definedName name="_DAN7" localSheetId="1">#REF!</definedName>
    <definedName name="_DAN70" localSheetId="4">#REF!</definedName>
    <definedName name="_DAN70" localSheetId="1">#REF!</definedName>
    <definedName name="_DAN71" localSheetId="4">#REF!</definedName>
    <definedName name="_DAN71" localSheetId="1">#REF!</definedName>
    <definedName name="_DAN72" localSheetId="4">#REF!</definedName>
    <definedName name="_DAN72" localSheetId="1">#REF!</definedName>
    <definedName name="_DAN73" localSheetId="4">#REF!</definedName>
    <definedName name="_DAN73" localSheetId="1">#REF!</definedName>
    <definedName name="_DAN74" localSheetId="4">#REF!</definedName>
    <definedName name="_DAN74" localSheetId="1">#REF!</definedName>
    <definedName name="_DAN75" localSheetId="4">#REF!</definedName>
    <definedName name="_DAN75" localSheetId="1">#REF!</definedName>
    <definedName name="_DAN76" localSheetId="4">#REF!</definedName>
    <definedName name="_DAN76" localSheetId="1">#REF!</definedName>
    <definedName name="_DAN77" localSheetId="4">#REF!</definedName>
    <definedName name="_DAN77" localSheetId="1">#REF!</definedName>
    <definedName name="_DAN78" localSheetId="4">#REF!</definedName>
    <definedName name="_DAN78" localSheetId="1">#REF!</definedName>
    <definedName name="_DAN79" localSheetId="4">#REF!</definedName>
    <definedName name="_DAN79" localSheetId="1">#REF!</definedName>
    <definedName name="_DAN8" localSheetId="4">#REF!</definedName>
    <definedName name="_DAN8" localSheetId="1">#REF!</definedName>
    <definedName name="_DAN80" localSheetId="4">#REF!</definedName>
    <definedName name="_DAN80" localSheetId="1">#REF!</definedName>
    <definedName name="_DAN81" localSheetId="4">#REF!</definedName>
    <definedName name="_DAN81" localSheetId="1">#REF!</definedName>
    <definedName name="_DAN82" localSheetId="4">#REF!</definedName>
    <definedName name="_DAN82" localSheetId="1">#REF!</definedName>
    <definedName name="_DAN83" localSheetId="4">#REF!</definedName>
    <definedName name="_DAN83" localSheetId="1">#REF!</definedName>
    <definedName name="_DAN84" localSheetId="4">#REF!</definedName>
    <definedName name="_DAN84" localSheetId="1">#REF!</definedName>
    <definedName name="_DAN85" localSheetId="4">#REF!</definedName>
    <definedName name="_DAN85" localSheetId="1">#REF!</definedName>
    <definedName name="_DAN86" localSheetId="4">#REF!</definedName>
    <definedName name="_DAN86" localSheetId="1">#REF!</definedName>
    <definedName name="_DAN87" localSheetId="4">#REF!</definedName>
    <definedName name="_DAN87" localSheetId="1">#REF!</definedName>
    <definedName name="_DAN88" localSheetId="4">#REF!</definedName>
    <definedName name="_DAN88" localSheetId="1">#REF!</definedName>
    <definedName name="_DAN89" localSheetId="4">#REF!</definedName>
    <definedName name="_DAN89" localSheetId="1">#REF!</definedName>
    <definedName name="_DAN9" localSheetId="4">#REF!</definedName>
    <definedName name="_DAN9" localSheetId="1">#REF!</definedName>
    <definedName name="_DAN90" localSheetId="4">#REF!</definedName>
    <definedName name="_DAN90" localSheetId="1">#REF!</definedName>
    <definedName name="_DAN91" localSheetId="4">#REF!</definedName>
    <definedName name="_DAN91" localSheetId="1">#REF!</definedName>
    <definedName name="_DAN92" localSheetId="4">#REF!</definedName>
    <definedName name="_DAN92" localSheetId="1">#REF!</definedName>
    <definedName name="_DAN93" localSheetId="4">#REF!</definedName>
    <definedName name="_DAN93" localSheetId="1">#REF!</definedName>
    <definedName name="_DAN94" localSheetId="4">#REF!</definedName>
    <definedName name="_DAN94" localSheetId="1">#REF!</definedName>
    <definedName name="_DAN95" localSheetId="4">#REF!</definedName>
    <definedName name="_DAN95" localSheetId="1">#REF!</definedName>
    <definedName name="_DAN96" localSheetId="4">#REF!</definedName>
    <definedName name="_DAN96" localSheetId="1">#REF!</definedName>
    <definedName name="_DAN97" localSheetId="4">#REF!</definedName>
    <definedName name="_DAN97" localSheetId="1">#REF!</definedName>
    <definedName name="_DAN98" localSheetId="4">#REF!</definedName>
    <definedName name="_DAN98" localSheetId="1">#REF!</definedName>
    <definedName name="_DAN99" localSheetId="4">#REF!</definedName>
    <definedName name="_DAN99" localSheetId="1">#REF!</definedName>
    <definedName name="_Dist_Bin" localSheetId="4" hidden="1">#REF!</definedName>
    <definedName name="_Dist_Bin" localSheetId="1" hidden="1">#REF!</definedName>
    <definedName name="_Dist_Values" localSheetId="4" hidden="1">#REF!</definedName>
    <definedName name="_Dist_Values" localSheetId="1" hidden="1">#REF!</definedName>
    <definedName name="_dkt7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dmf1" localSheetId="1">{"'Firr(선)'!$AS$1:$AY$62","'Firr(사)'!$AS$1:$AY$62","'Firr(회)'!$AS$1:$AY$62","'Firr(선)'!$L$1:$V$62","'Firr(사)'!$L$1:$V$62","'Firr(회)'!$L$1:$V$62"}</definedName>
    <definedName name="_DOG1" localSheetId="4">#REF!</definedName>
    <definedName name="_DOG1" localSheetId="1">#REF!</definedName>
    <definedName name="_DOG2" localSheetId="4">#REF!</definedName>
    <definedName name="_DOG2" localSheetId="1">#REF!</definedName>
    <definedName name="_DOG22" localSheetId="4">#REF!</definedName>
    <definedName name="_DOG22" localSheetId="1">#REF!</definedName>
    <definedName name="_DOG3" localSheetId="4">#REF!</definedName>
    <definedName name="_DOG3" localSheetId="1">#REF!</definedName>
    <definedName name="_DOG33" localSheetId="4">#REF!</definedName>
    <definedName name="_DOG33" localSheetId="1">#REF!</definedName>
    <definedName name="_DOG4" localSheetId="4">#REF!</definedName>
    <definedName name="_DOG4" localSheetId="1">#REF!</definedName>
    <definedName name="_E7_E9_E11_E13_">#N/A</definedName>
    <definedName name="_eee1" localSheetId="1">[0]!BlankMacro1</definedName>
    <definedName name="_Fill" localSheetId="4" hidden="1">#REF!</definedName>
    <definedName name="_Fill" localSheetId="1" hidden="1">#REF!</definedName>
    <definedName name="_IL1" localSheetId="4">#REF!</definedName>
    <definedName name="_IL1" localSheetId="1">#REF!</definedName>
    <definedName name="_JJ155" localSheetId="4">#REF!</definedName>
    <definedName name="_JJ155" localSheetId="1">#REF!</definedName>
    <definedName name="_JJ41" localSheetId="4">#REF!</definedName>
    <definedName name="_JJ41" localSheetId="1">#REF!</definedName>
    <definedName name="_Key1" localSheetId="4" hidden="1">#REF!</definedName>
    <definedName name="_Key1" localSheetId="1" hidden="1">#REF!</definedName>
    <definedName name="_Key2" localSheetId="4" hidden="1">#REF!</definedName>
    <definedName name="_Key2" localSheetId="1" hidden="1">#REF!</definedName>
    <definedName name="_KK155" localSheetId="4">#REF!</definedName>
    <definedName name="_KK155" localSheetId="1">#REF!</definedName>
    <definedName name="_KK41" localSheetId="4">#REF!</definedName>
    <definedName name="_KK41" localSheetId="1">#REF!</definedName>
    <definedName name="_lll1" localSheetId="1">[0]!BlankMacro1</definedName>
    <definedName name="_NMB96" localSheetId="4">#REF!</definedName>
    <definedName name="_NMB96" localSheetId="1">#REF!</definedName>
    <definedName name="_NN155" localSheetId="4">#REF!</definedName>
    <definedName name="_NN155" localSheetId="1">#REF!</definedName>
    <definedName name="_NN41" localSheetId="4">#REF!</definedName>
    <definedName name="_NN41" localSheetId="1">#REF!</definedName>
    <definedName name="_NO155" localSheetId="4">#REF!</definedName>
    <definedName name="_NO155" localSheetId="1">#REF!</definedName>
    <definedName name="_NO41" localSheetId="4">#REF!</definedName>
    <definedName name="_NO41" localSheetId="1">#REF!</definedName>
    <definedName name="_Order1">255</definedName>
    <definedName name="_Order2">255</definedName>
    <definedName name="_OT216">#N/A</definedName>
    <definedName name="_OT220">#N/A</definedName>
    <definedName name="_OT224">#N/A</definedName>
    <definedName name="_Parse_Out" localSheetId="1" hidden="1">#REF!</definedName>
    <definedName name="_PI48" localSheetId="4">#REF!</definedName>
    <definedName name="_PI48" localSheetId="1">#REF!</definedName>
    <definedName name="_PI60" localSheetId="4">#REF!</definedName>
    <definedName name="_PI60" localSheetId="1">#REF!</definedName>
    <definedName name="_PP2" localSheetId="4">#REF!</definedName>
    <definedName name="_PP2" localSheetId="1">#REF!</definedName>
    <definedName name="_PP3" localSheetId="4">#REF!</definedName>
    <definedName name="_PP3" localSheetId="1">#REF!</definedName>
    <definedName name="_QDT4062">#N/A</definedName>
    <definedName name="_Regression_Int">1</definedName>
    <definedName name="_Regression_Out" localSheetId="1" hidden="1">#REF!</definedName>
    <definedName name="_Regression_X" localSheetId="1" hidden="1">#REF!</definedName>
    <definedName name="_Regression_Y" localSheetId="1" hidden="1">#REF!</definedName>
    <definedName name="_RO110" localSheetId="4">#REF!</definedName>
    <definedName name="_RO110" localSheetId="1">#REF!</definedName>
    <definedName name="_RO22" localSheetId="4">#REF!</definedName>
    <definedName name="_RO22" localSheetId="1">#REF!</definedName>
    <definedName name="_RO35" localSheetId="4">#REF!</definedName>
    <definedName name="_RO35" localSheetId="1">#REF!</definedName>
    <definedName name="_RO45" localSheetId="4">#REF!</definedName>
    <definedName name="_RO45" localSheetId="1">#REF!</definedName>
    <definedName name="_RO60" localSheetId="4">#REF!</definedName>
    <definedName name="_RO60" localSheetId="1">#REF!</definedName>
    <definedName name="_RO80" localSheetId="4">#REF!</definedName>
    <definedName name="_RO80" localSheetId="1">#REF!</definedName>
    <definedName name="_SBB1" localSheetId="4">#REF!</definedName>
    <definedName name="_SBB1" localSheetId="1">#REF!</definedName>
    <definedName name="_SBB2" localSheetId="4">#REF!</definedName>
    <definedName name="_SBB2" localSheetId="1">#REF!</definedName>
    <definedName name="_SBB3" localSheetId="4">#REF!</definedName>
    <definedName name="_SBB3" localSheetId="1">#REF!</definedName>
    <definedName name="_SBB4" localSheetId="4">#REF!</definedName>
    <definedName name="_SBB4" localSheetId="1">#REF!</definedName>
    <definedName name="_SBB5" localSheetId="4">#REF!</definedName>
    <definedName name="_SBB5" localSheetId="1">#REF!</definedName>
    <definedName name="_sh2">[2]SG!$A$1:$G$961</definedName>
    <definedName name="_SHH1" localSheetId="4">#REF!</definedName>
    <definedName name="_SHH1" localSheetId="1">#REF!</definedName>
    <definedName name="_SHH2" localSheetId="4">#REF!</definedName>
    <definedName name="_SHH2" localSheetId="1">#REF!</definedName>
    <definedName name="_SHH3" localSheetId="4">#REF!</definedName>
    <definedName name="_SHH3" localSheetId="1">#REF!</definedName>
    <definedName name="_Sort" localSheetId="4" hidden="1">#REF!</definedName>
    <definedName name="_Sort" localSheetId="1" hidden="1">#REF!</definedName>
    <definedName name="_SUB1" localSheetId="4">#REF!</definedName>
    <definedName name="_SUB1" localSheetId="1">#REF!</definedName>
    <definedName name="_SUB2" localSheetId="4">#REF!</definedName>
    <definedName name="_SUB2" localSheetId="1">#REF!</definedName>
    <definedName name="_SUB3" localSheetId="4">#REF!</definedName>
    <definedName name="_SUB3" localSheetId="1">#REF!</definedName>
    <definedName name="_sub4" localSheetId="4">#REF!</definedName>
    <definedName name="_sub4" localSheetId="1">#REF!</definedName>
    <definedName name="_sub5" localSheetId="4">#REF!</definedName>
    <definedName name="_sub5" localSheetId="1">#REF!</definedName>
    <definedName name="_Table1_In1" localSheetId="1" hidden="1">#REF!</definedName>
    <definedName name="_Table1_Out" localSheetId="1" hidden="1">#REF!</definedName>
    <definedName name="_TON1" localSheetId="4">#REF!</definedName>
    <definedName name="_TON1" localSheetId="1">#REF!</definedName>
    <definedName name="_TON2" localSheetId="4">#REF!</definedName>
    <definedName name="_TON2" localSheetId="1">#REF!</definedName>
    <definedName name="_TRE2" localSheetId="4">#REF!</definedName>
    <definedName name="_TRE2" localSheetId="1">#REF!</definedName>
    <definedName name="_TRE3" localSheetId="4">#REF!</definedName>
    <definedName name="_TRE3" localSheetId="1">#REF!</definedName>
    <definedName name="_UC200">#N/A</definedName>
    <definedName name="_UH1" localSheetId="4">#REF!</definedName>
    <definedName name="_UH1" localSheetId="1">#REF!</definedName>
    <definedName name="_WW2" localSheetId="4">#REF!</definedName>
    <definedName name="_WW2" localSheetId="1">#REF!</definedName>
    <definedName name="_WW3" localSheetId="4">#REF!</definedName>
    <definedName name="_WW3" localSheetId="1">#REF!</definedName>
    <definedName name="_WW6" localSheetId="4">#REF!</definedName>
    <definedName name="_WW6" localSheetId="1">#REF!</definedName>
    <definedName name="_WW7" localSheetId="4">#REF!</definedName>
    <definedName name="_WW7" localSheetId="1">#REF!</definedName>
    <definedName name="_WW8" localSheetId="4">#REF!</definedName>
    <definedName name="_WW8" localSheetId="1">#REF!</definedName>
    <definedName name="_zz1" localSheetId="4">#REF!</definedName>
    <definedName name="_zz1" localSheetId="1">#REF!</definedName>
    <definedName name="_경비율1" localSheetId="4">#REF!</definedName>
    <definedName name="_경비율1" localSheetId="1">#REF!</definedName>
    <definedName name="¤C315" localSheetId="4">#REF!</definedName>
    <definedName name="¤C315" localSheetId="1">#REF!</definedName>
    <definedName name="¤Ç315" localSheetId="4">#REF!</definedName>
    <definedName name="¤Ç315" localSheetId="1">#REF!</definedName>
    <definedName name="\0" localSheetId="4">#REF!</definedName>
    <definedName name="\0" localSheetId="1">#REF!</definedName>
    <definedName name="\0">#REF!</definedName>
    <definedName name="\a" localSheetId="1">#REF!</definedName>
    <definedName name="\a">#REF!</definedName>
    <definedName name="\b" localSheetId="4">#REF!</definedName>
    <definedName name="\b" localSheetId="1">#REF!</definedName>
    <definedName name="\b">#REF!</definedName>
    <definedName name="\c" localSheetId="1">#REF!</definedName>
    <definedName name="\c">#REF!</definedName>
    <definedName name="\d" localSheetId="4">#REF!</definedName>
    <definedName name="\d" localSheetId="1">#REF!</definedName>
    <definedName name="\d">#REF!</definedName>
    <definedName name="\e">#N/A</definedName>
    <definedName name="\f" localSheetId="4">#REF!</definedName>
    <definedName name="\f" localSheetId="1">#REF!</definedName>
    <definedName name="\f">#REF!</definedName>
    <definedName name="\g" localSheetId="1">#REF!</definedName>
    <definedName name="\g">#REF!</definedName>
    <definedName name="\h" localSheetId="1">#REF!</definedName>
    <definedName name="\h">#REF!</definedName>
    <definedName name="\i" localSheetId="4">#REF!</definedName>
    <definedName name="\i" localSheetId="1">#REF!</definedName>
    <definedName name="\i">#REF!</definedName>
    <definedName name="\j" localSheetId="1">#REF!</definedName>
    <definedName name="\j">#REF!</definedName>
    <definedName name="\k" localSheetId="1">#REF!</definedName>
    <definedName name="\k">#REF!</definedName>
    <definedName name="\l" localSheetId="4">#REF!</definedName>
    <definedName name="\l" localSheetId="1">#REF!</definedName>
    <definedName name="\l">#REF!</definedName>
    <definedName name="\m" localSheetId="4">#REF!</definedName>
    <definedName name="\m">#N/A</definedName>
    <definedName name="\n" localSheetId="1">#REF!</definedName>
    <definedName name="\n">#REF!</definedName>
    <definedName name="\p" localSheetId="1">#REF!</definedName>
    <definedName name="\p">#REF!</definedName>
    <definedName name="\q">#N/A</definedName>
    <definedName name="\r" localSheetId="1">#REF!</definedName>
    <definedName name="\r">#REF!</definedName>
    <definedName name="\s">#N/A</definedName>
    <definedName name="\t">#N/A</definedName>
    <definedName name="\u">#N/A</definedName>
    <definedName name="\v">#N/A</definedName>
    <definedName name="\x" localSheetId="4">#REF!</definedName>
    <definedName name="\x" localSheetId="1">#REF!</definedName>
    <definedName name="\y">#N/A</definedName>
    <definedName name="\z" localSheetId="4">#REF!</definedName>
    <definedName name="\z" localSheetId="1">#REF!</definedName>
    <definedName name="\z">#REF!</definedName>
    <definedName name="A" localSheetId="4">#REF!</definedName>
    <definedName name="A" localSheetId="1">#REF!</definedName>
    <definedName name="A_" localSheetId="4">#REF!</definedName>
    <definedName name="A_" localSheetId="1">#REF!</definedName>
    <definedName name="A_1" localSheetId="4">#REF!</definedName>
    <definedName name="A_1" localSheetId="1">#REF!</definedName>
    <definedName name="A1_E" localSheetId="4">#REF!</definedName>
    <definedName name="A1_E" localSheetId="1">#REF!</definedName>
    <definedName name="aa" localSheetId="4">#REF!</definedName>
    <definedName name="aa" localSheetId="1">#REF!</definedName>
    <definedName name="aaa" localSheetId="4">#REF!</definedName>
    <definedName name="aaa" localSheetId="1">#REF!</definedName>
    <definedName name="aaa." localSheetId="4">#REF!</definedName>
    <definedName name="aaa." localSheetId="1">#REF!</definedName>
    <definedName name="AAD" localSheetId="4">#REF!</definedName>
    <definedName name="AAD" localSheetId="1">#REF!</definedName>
    <definedName name="AB" localSheetId="4">#REF!</definedName>
    <definedName name="AB" localSheetId="1">#REF!</definedName>
    <definedName name="ABC" localSheetId="4">#REF!</definedName>
    <definedName name="ABC" localSheetId="1">#REF!</definedName>
    <definedName name="AC" localSheetId="4">#REF!</definedName>
    <definedName name="AC" localSheetId="1">#REF!</definedName>
    <definedName name="AC160F">#N/A</definedName>
    <definedName name="ACB" localSheetId="4">#REF!</definedName>
    <definedName name="ACB" localSheetId="1">#REF!</definedName>
    <definedName name="Access_Button" hidden="1">"KT과금거리_지역좌표_970827_거리계산표_List"</definedName>
    <definedName name="AccessDatabase">"D:\_genkou\excel97\sample\支店集計作業\本社合計2.mdb"</definedName>
    <definedName name="ACD" localSheetId="4">#REF!</definedName>
    <definedName name="ACD" localSheetId="1">#REF!</definedName>
    <definedName name="acz" localSheetId="4">#REF!</definedName>
    <definedName name="acz" localSheetId="1">#REF!</definedName>
    <definedName name="AD" localSheetId="4">#REF!</definedName>
    <definedName name="AD" localSheetId="1">#REF!</definedName>
    <definedName name="adfaf" localSheetId="4">BlankMacro1</definedName>
    <definedName name="adfaf" localSheetId="1">BlankMacro1</definedName>
    <definedName name="AE" localSheetId="4">#REF!</definedName>
    <definedName name="AE" localSheetId="1">#REF!</definedName>
    <definedName name="AED" localSheetId="4">#REF!</definedName>
    <definedName name="AED" localSheetId="1">#REF!</definedName>
    <definedName name="aer" localSheetId="4">#REF!,#REF!</definedName>
    <definedName name="aer" localSheetId="1">#REF!,#REF!</definedName>
    <definedName name="AF" localSheetId="4">#REF!</definedName>
    <definedName name="AF" localSheetId="1">#REF!</definedName>
    <definedName name="AFC설비" localSheetId="4">#REF!</definedName>
    <definedName name="AFC설비" localSheetId="1">#REF!</definedName>
    <definedName name="AFF" localSheetId="4">#REF!</definedName>
    <definedName name="AFF" localSheetId="1">#REF!</definedName>
    <definedName name="AG" localSheetId="4">#REF!</definedName>
    <definedName name="AG" localSheetId="1">#REF!</definedName>
    <definedName name="AGD" localSheetId="4">#REF!</definedName>
    <definedName name="AGD" localSheetId="1">#REF!</definedName>
    <definedName name="aherhe" localSheetId="1" hidden="1">{#N/A,#N/A,TRUE,"토적및재료집계";#N/A,#N/A,TRUE,"토적및재료집계";#N/A,#N/A,TRUE,"단위량"}</definedName>
    <definedName name="ahhaera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I" localSheetId="4">#REF!</definedName>
    <definedName name="AI" localSheetId="1">#REF!</definedName>
    <definedName name="AID" localSheetId="4">#REF!</definedName>
    <definedName name="AID" localSheetId="1">#REF!</definedName>
    <definedName name="aifjoweidmcx" localSheetId="4">#REF!</definedName>
    <definedName name="aifjoweidmcx" localSheetId="1">#REF!</definedName>
    <definedName name="AJHD" localSheetId="4">#REF!</definedName>
    <definedName name="AJHD" localSheetId="1">#REF!</definedName>
    <definedName name="AK" localSheetId="4">#REF!</definedName>
    <definedName name="AK" localSheetId="1">#REF!</definedName>
    <definedName name="AKD" localSheetId="4">#REF!</definedName>
    <definedName name="AKD" localSheetId="1">#REF!</definedName>
    <definedName name="akfj" localSheetId="4">#REF!</definedName>
    <definedName name="akfj" localSheetId="1">#REF!</definedName>
    <definedName name="AKJFD" localSheetId="4">#REF!</definedName>
    <definedName name="AKJFD" localSheetId="1">#REF!</definedName>
    <definedName name="AKJFL" localSheetId="4">#REF!</definedName>
    <definedName name="AKJFL" localSheetId="1">#REF!</definedName>
    <definedName name="AL_ANODE" localSheetId="4">#REF!</definedName>
    <definedName name="AL_ANODE" localSheetId="1">#REF!</definedName>
    <definedName name="aldfkuxp" localSheetId="4">#REF!</definedName>
    <definedName name="aldfkuxp" localSheetId="1">#REF!</definedName>
    <definedName name="alpha" localSheetId="4">#REF!</definedName>
    <definedName name="alpha" localSheetId="1">#REF!</definedName>
    <definedName name="AL창호" localSheetId="4">#REF!</definedName>
    <definedName name="AL창호" localSheetId="1">#REF!</definedName>
    <definedName name="AM" localSheetId="4">#REF!</definedName>
    <definedName name="AM" localSheetId="1">#REF!</definedName>
    <definedName name="AMD" localSheetId="4">#REF!</definedName>
    <definedName name="AMD" localSheetId="1">#REF!</definedName>
    <definedName name="AN_ANODE" localSheetId="4">#REF!</definedName>
    <definedName name="AN_ANODE" localSheetId="1">#REF!</definedName>
    <definedName name="an1_ea" localSheetId="4">#REF!</definedName>
    <definedName name="an1_ea" localSheetId="1">#REF!</definedName>
    <definedName name="an21_e" localSheetId="4">#REF!</definedName>
    <definedName name="an21_e" localSheetId="1">#REF!</definedName>
    <definedName name="an21_ea" localSheetId="4">#REF!</definedName>
    <definedName name="an21_ea" localSheetId="1">#REF!</definedName>
    <definedName name="an22_ea" localSheetId="4">#REF!</definedName>
    <definedName name="an22_ea" localSheetId="1">#REF!</definedName>
    <definedName name="ANFRK2" localSheetId="4">#REF!</definedName>
    <definedName name="ANFRK2" localSheetId="1">#REF!</definedName>
    <definedName name="ANFRK3" localSheetId="4">#REF!</definedName>
    <definedName name="ANFRK3" localSheetId="1">#REF!</definedName>
    <definedName name="anfrkk" localSheetId="4">#REF!</definedName>
    <definedName name="anfrkk" localSheetId="1">#REF!</definedName>
    <definedName name="ANGLE1" localSheetId="4">#REF!</definedName>
    <definedName name="ANGLE1" localSheetId="1">#REF!</definedName>
    <definedName name="ANGLE21" localSheetId="4">#REF!</definedName>
    <definedName name="ANGLE21" localSheetId="1">#REF!</definedName>
    <definedName name="ANGLE22" localSheetId="4">#REF!</definedName>
    <definedName name="ANGLE22" localSheetId="1">#REF!</definedName>
    <definedName name="anscount">1</definedName>
    <definedName name="AO" localSheetId="4">#REF!</definedName>
    <definedName name="AO" localSheetId="1">#REF!</definedName>
    <definedName name="AOD" localSheetId="4">#REF!</definedName>
    <definedName name="AOD" localSheetId="1">#REF!</definedName>
    <definedName name="ap_s_t" localSheetId="4">#REF!</definedName>
    <definedName name="ap_s_t" localSheetId="1">#REF!</definedName>
    <definedName name="AQ" localSheetId="4">#REF!</definedName>
    <definedName name="AQ" localSheetId="1">#REF!</definedName>
    <definedName name="AQD" localSheetId="4">#REF!</definedName>
    <definedName name="AQD" localSheetId="1">#REF!</definedName>
    <definedName name="arherh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S" localSheetId="4">#REF!</definedName>
    <definedName name="as" localSheetId="1" hidden="1">#REF!</definedName>
    <definedName name="AS2DocOpenMode" hidden="1">"AS2DocumentBrowse"</definedName>
    <definedName name="asaasa" localSheetId="4">#REF!</definedName>
    <definedName name="asaasa" localSheetId="1">#REF!</definedName>
    <definedName name="ASD" localSheetId="4">#REF!</definedName>
    <definedName name="ASD" localSheetId="1">#REF!</definedName>
    <definedName name="asdhf" localSheetId="4">#REF!</definedName>
    <definedName name="asdhf" localSheetId="1">#REF!</definedName>
    <definedName name="asp두께">0.15</definedName>
    <definedName name="AT" localSheetId="4">#REF!</definedName>
    <definedName name="AT" localSheetId="1">#REF!</definedName>
    <definedName name="ATT" localSheetId="4">#REF!</definedName>
    <definedName name="ATT" localSheetId="1">#REF!</definedName>
    <definedName name="AU" localSheetId="4">#REF!</definedName>
    <definedName name="AU" localSheetId="1">#REF!</definedName>
    <definedName name="AUD" localSheetId="4">#REF!</definedName>
    <definedName name="AUD" localSheetId="1">#REF!</definedName>
    <definedName name="AV_1" localSheetId="4">#REF!</definedName>
    <definedName name="AV_1" localSheetId="1">#REF!</definedName>
    <definedName name="AW" localSheetId="4">#REF!</definedName>
    <definedName name="AW" localSheetId="1">#REF!</definedName>
    <definedName name="AWD" localSheetId="4">#REF!</definedName>
    <definedName name="AWD" localSheetId="1">#REF!</definedName>
    <definedName name="a합" localSheetId="4">#REF!</definedName>
    <definedName name="a합" localSheetId="1">#REF!</definedName>
    <definedName name="b" localSheetId="4">#REF!</definedName>
    <definedName name="b" localSheetId="1">#REF!</definedName>
    <definedName name="B_" localSheetId="4">#REF!</definedName>
    <definedName name="B_" localSheetId="1">#REF!</definedName>
    <definedName name="B1B" localSheetId="4">#REF!</definedName>
    <definedName name="B1B" localSheetId="1">#REF!</definedName>
    <definedName name="B2B" localSheetId="4">#REF!</definedName>
    <definedName name="B2B" localSheetId="1">#REF!</definedName>
    <definedName name="B3B" localSheetId="4">#REF!</definedName>
    <definedName name="B3B" localSheetId="1">#REF!</definedName>
    <definedName name="B4B" localSheetId="4">#REF!</definedName>
    <definedName name="B4B" localSheetId="1">#REF!</definedName>
    <definedName name="BC" localSheetId="4">#REF!</definedName>
    <definedName name="BC" localSheetId="1">#REF!</definedName>
    <definedName name="BCD" localSheetId="4">#REF!</definedName>
    <definedName name="BCD" localSheetId="1">#REF!</definedName>
    <definedName name="bcrclcl100rt" localSheetId="4">#REF!</definedName>
    <definedName name="bcrclcl100rt" localSheetId="1">#REF!</definedName>
    <definedName name="bcrclcl100rtrkrk" localSheetId="4">#REF!</definedName>
    <definedName name="bcrclcl100rtrkrk" localSheetId="1">#REF!</definedName>
    <definedName name="BE" localSheetId="4">#REF!</definedName>
    <definedName name="BE" localSheetId="1">#REF!</definedName>
    <definedName name="BED" localSheetId="4">#REF!</definedName>
    <definedName name="BED" localSheetId="1">#REF!</definedName>
    <definedName name="BGGRBTRBTHRB" localSheetId="4">#REF!</definedName>
    <definedName name="BGGRBTRBTHRB" localSheetId="1">#REF!</definedName>
    <definedName name="BH" localSheetId="4">#REF!</definedName>
    <definedName name="BH" localSheetId="1">#REF!</definedName>
    <definedName name="BOM_OF_ECP" localSheetId="4">#REF!</definedName>
    <definedName name="BOM_OF_ECP" localSheetId="1">#REF!</definedName>
    <definedName name="bpipgo" localSheetId="4">#REF!</definedName>
    <definedName name="bpipgo" localSheetId="1">#REF!</definedName>
    <definedName name="br_ea" localSheetId="4">#REF!</definedName>
    <definedName name="br_ea" localSheetId="1">#REF!</definedName>
    <definedName name="BRACING" localSheetId="4">#REF!</definedName>
    <definedName name="BRACING" localSheetId="1">#REF!</definedName>
    <definedName name="C_">#N/A</definedName>
    <definedName name="C_1" localSheetId="4">#REF!</definedName>
    <definedName name="C_1" localSheetId="1">#REF!</definedName>
    <definedName name="c_1e" localSheetId="4">#REF!</definedName>
    <definedName name="c_1e" localSheetId="1">#REF!</definedName>
    <definedName name="C_2" localSheetId="4">#REF!</definedName>
    <definedName name="C_2" localSheetId="1">#REF!</definedName>
    <definedName name="C_2E" localSheetId="4">#REF!</definedName>
    <definedName name="C_2E" localSheetId="1">#REF!</definedName>
    <definedName name="CAB" localSheetId="4">#REF!</definedName>
    <definedName name="CAB" localSheetId="1">#REF!</definedName>
    <definedName name="cable" localSheetId="4">#REF!</definedName>
    <definedName name="cable" localSheetId="1">#REF!</definedName>
    <definedName name="CB_AF" localSheetId="4">#REF!</definedName>
    <definedName name="CB_AF" localSheetId="1">#REF!</definedName>
    <definedName name="CB_AT" localSheetId="4">#REF!</definedName>
    <definedName name="CB_AT" localSheetId="1">#REF!</definedName>
    <definedName name="CCC" localSheetId="4">#REF!</definedName>
    <definedName name="CCC" localSheetId="1">#REF!</definedName>
    <definedName name="ccdc" localSheetId="4">#REF!</definedName>
    <definedName name="ccdc" localSheetId="1">#REF!</definedName>
    <definedName name="CCTV_집계" localSheetId="1">{"'Firr(선)'!$AS$1:$AY$62","'Firr(사)'!$AS$1:$AY$62","'Firr(회)'!$AS$1:$AY$62","'Firr(선)'!$L$1:$V$62","'Firr(사)'!$L$1:$V$62","'Firr(회)'!$L$1:$V$62"}</definedName>
    <definedName name="CCTV설비" localSheetId="4">#REF!</definedName>
    <definedName name="CCTV설비" localSheetId="1">#REF!</definedName>
    <definedName name="cgmh" localSheetId="1" hidden="1">{"'용역비'!$A$4:$C$8"}</definedName>
    <definedName name="ch_e" localSheetId="4">#REF!</definedName>
    <definedName name="ch_e" localSheetId="1">#REF!</definedName>
    <definedName name="ch_ea" localSheetId="4">#REF!</definedName>
    <definedName name="ch_ea" localSheetId="1">#REF!</definedName>
    <definedName name="CHANNEL" localSheetId="4">#REF!</definedName>
    <definedName name="CHANNEL" localSheetId="1">#REF!</definedName>
    <definedName name="Client" localSheetId="4">#REF!</definedName>
    <definedName name="Client" localSheetId="1">#REF!</definedName>
    <definedName name="CM" localSheetId="4">#REF!</definedName>
    <definedName name="CM" localSheetId="1">#REF!</definedName>
    <definedName name="code" localSheetId="4">#REF!</definedName>
    <definedName name="code" localSheetId="1">#REF!</definedName>
    <definedName name="CON_1" localSheetId="4">#REF!</definedName>
    <definedName name="CON_1" localSheetId="1">#REF!</definedName>
    <definedName name="CON_3" localSheetId="4">#REF!</definedName>
    <definedName name="CON_3" localSheetId="1">#REF!</definedName>
    <definedName name="COND" localSheetId="4">#REF!</definedName>
    <definedName name="COND" localSheetId="1">#REF!</definedName>
    <definedName name="COND_1" localSheetId="4">#REF!</definedName>
    <definedName name="COND_1" localSheetId="1">#REF!</definedName>
    <definedName name="COND_3" localSheetId="4">#REF!</definedName>
    <definedName name="COND_3" localSheetId="1">#REF!</definedName>
    <definedName name="_xlnm.Consolidate_Area" localSheetId="1">#REF!</definedName>
    <definedName name="_xlnm.Consolidate_Area">#REF!</definedName>
    <definedName name="COVER" localSheetId="4">#REF!</definedName>
    <definedName name="COVER" localSheetId="1">#REF!</definedName>
    <definedName name="CPU시험사001" localSheetId="4">#REF!</definedName>
    <definedName name="CPU시험사001" localSheetId="1">#REF!</definedName>
    <definedName name="CPU시험사002" localSheetId="4">#REF!</definedName>
    <definedName name="CPU시험사002" localSheetId="1">#REF!</definedName>
    <definedName name="CPU시험사011" localSheetId="4">#REF!</definedName>
    <definedName name="CPU시험사011" localSheetId="1">#REF!</definedName>
    <definedName name="CPU시험사982" localSheetId="4">#REF!</definedName>
    <definedName name="CPU시험사982" localSheetId="1">#REF!</definedName>
    <definedName name="CPU시험사991" localSheetId="4">#REF!</definedName>
    <definedName name="CPU시험사991" localSheetId="1">#REF!</definedName>
    <definedName name="CPU시험사992" localSheetId="4">#REF!</definedName>
    <definedName name="CPU시험사992" localSheetId="1">#REF!</definedName>
    <definedName name="_xlnm.Criteria" localSheetId="4">#REF!</definedName>
    <definedName name="_xlnm.Criteria" localSheetId="1">#REF!</definedName>
    <definedName name="_xlnm.Criteria">#REF!</definedName>
    <definedName name="Criteria_MI" localSheetId="4">#REF!</definedName>
    <definedName name="Criteria_MI" localSheetId="1">#REF!</definedName>
    <definedName name="csn" localSheetId="4">#REF!</definedName>
    <definedName name="csn" localSheetId="1">#REF!</definedName>
    <definedName name="CT110T">#N/A</definedName>
    <definedName name="CURRENT_1" localSheetId="4">#REF!</definedName>
    <definedName name="CURRENT_1" localSheetId="1">#REF!</definedName>
    <definedName name="CURRENT_2" localSheetId="4">#REF!</definedName>
    <definedName name="CURRENT_2" localSheetId="1">#REF!</definedName>
    <definedName name="CURRENT_3" localSheetId="4">#REF!</definedName>
    <definedName name="CURRENT_3" localSheetId="1">#REF!</definedName>
    <definedName name="D_1" localSheetId="4">#REF!</definedName>
    <definedName name="D_1" localSheetId="1">#REF!</definedName>
    <definedName name="D_2" localSheetId="4">#REF!</definedName>
    <definedName name="D_2" localSheetId="1">#REF!</definedName>
    <definedName name="D_3" localSheetId="4">#REF!</definedName>
    <definedName name="D_3" localSheetId="1">#REF!</definedName>
    <definedName name="D_4" localSheetId="4">#REF!</definedName>
    <definedName name="D_4" localSheetId="1">#REF!</definedName>
    <definedName name="d1_e" localSheetId="4">#REF!</definedName>
    <definedName name="d1_e" localSheetId="1">#REF!</definedName>
    <definedName name="d1_ea" localSheetId="4">#REF!</definedName>
    <definedName name="d1_ea" localSheetId="1">#REF!</definedName>
    <definedName name="D2_E" localSheetId="4">#REF!</definedName>
    <definedName name="D2_E" localSheetId="1">#REF!</definedName>
    <definedName name="d3_e" localSheetId="4">#REF!</definedName>
    <definedName name="d3_e" localSheetId="1">#REF!</definedName>
    <definedName name="d3_ea" localSheetId="4">#REF!</definedName>
    <definedName name="d3_ea" localSheetId="1">#REF!</definedName>
    <definedName name="d4_e" localSheetId="4">#REF!</definedName>
    <definedName name="d4_e" localSheetId="1">#REF!</definedName>
    <definedName name="d4_ea" localSheetId="4">#REF!</definedName>
    <definedName name="d4_ea" localSheetId="1">#REF!</definedName>
    <definedName name="daf" localSheetId="4">BlankMacro1</definedName>
    <definedName name="daf" localSheetId="1">BlankMacro1</definedName>
    <definedName name="dafa" localSheetId="4">BlankMacro1</definedName>
    <definedName name="dafa" localSheetId="1">BlankMacro1</definedName>
    <definedName name="dafas" localSheetId="4">BlankMacro1</definedName>
    <definedName name="dafas" localSheetId="1">BlankMacro1</definedName>
    <definedName name="DAN_S">#N/A</definedName>
    <definedName name="DANGA1" localSheetId="4">#REF!</definedName>
    <definedName name="DANGA1" localSheetId="1">#REF!</definedName>
    <definedName name="DANGA10" localSheetId="4">#REF!</definedName>
    <definedName name="DANGA10" localSheetId="1">#REF!</definedName>
    <definedName name="DANGA100" localSheetId="4">#REF!</definedName>
    <definedName name="DANGA100" localSheetId="1">#REF!</definedName>
    <definedName name="DANGA101" localSheetId="4">#REF!</definedName>
    <definedName name="DANGA101" localSheetId="1">#REF!</definedName>
    <definedName name="DANGA102" localSheetId="4">#REF!</definedName>
    <definedName name="DANGA102" localSheetId="1">#REF!</definedName>
    <definedName name="DANGA103" localSheetId="4">#REF!</definedName>
    <definedName name="DANGA103" localSheetId="1">#REF!</definedName>
    <definedName name="DANGA104" localSheetId="4">#REF!</definedName>
    <definedName name="DANGA104" localSheetId="1">#REF!</definedName>
    <definedName name="DANGA105" localSheetId="4">#REF!</definedName>
    <definedName name="DANGA105" localSheetId="1">#REF!</definedName>
    <definedName name="DANGA106" localSheetId="4">#REF!</definedName>
    <definedName name="DANGA106" localSheetId="1">#REF!</definedName>
    <definedName name="DANGA107" localSheetId="4">#REF!</definedName>
    <definedName name="DANGA107" localSheetId="1">#REF!</definedName>
    <definedName name="DANGA108" localSheetId="4">#REF!</definedName>
    <definedName name="DANGA108" localSheetId="1">#REF!</definedName>
    <definedName name="DANGA109" localSheetId="4">#REF!</definedName>
    <definedName name="DANGA109" localSheetId="1">#REF!</definedName>
    <definedName name="DANGA11" localSheetId="4">#REF!</definedName>
    <definedName name="DANGA11" localSheetId="1">#REF!</definedName>
    <definedName name="DANGA110" localSheetId="4">#REF!</definedName>
    <definedName name="DANGA110" localSheetId="1">#REF!</definedName>
    <definedName name="DANGA111" localSheetId="4">#REF!</definedName>
    <definedName name="DANGA111" localSheetId="1">#REF!</definedName>
    <definedName name="DANGA112" localSheetId="4">#REF!</definedName>
    <definedName name="DANGA112" localSheetId="1">#REF!</definedName>
    <definedName name="DANGA113" localSheetId="4">#REF!</definedName>
    <definedName name="DANGA113" localSheetId="1">#REF!</definedName>
    <definedName name="DANGA114" localSheetId="4">#REF!</definedName>
    <definedName name="DANGA114" localSheetId="1">#REF!</definedName>
    <definedName name="DANGA115" localSheetId="4">#REF!</definedName>
    <definedName name="DANGA115" localSheetId="1">#REF!</definedName>
    <definedName name="DANGA116" localSheetId="4">#REF!</definedName>
    <definedName name="DANGA116" localSheetId="1">#REF!</definedName>
    <definedName name="DANGA117" localSheetId="4">#REF!</definedName>
    <definedName name="DANGA117" localSheetId="1">#REF!</definedName>
    <definedName name="DANGA118" localSheetId="4">#REF!</definedName>
    <definedName name="DANGA118" localSheetId="1">#REF!</definedName>
    <definedName name="DANGA119" localSheetId="4">#REF!</definedName>
    <definedName name="DANGA119" localSheetId="1">#REF!</definedName>
    <definedName name="DANGA12" localSheetId="4">#REF!</definedName>
    <definedName name="DANGA12" localSheetId="1">#REF!</definedName>
    <definedName name="DANGA120" localSheetId="4">#REF!</definedName>
    <definedName name="DANGA120" localSheetId="1">#REF!</definedName>
    <definedName name="DANGA121" localSheetId="4">#REF!</definedName>
    <definedName name="DANGA121" localSheetId="1">#REF!</definedName>
    <definedName name="DANGA122" localSheetId="4">#REF!</definedName>
    <definedName name="DANGA122" localSheetId="1">#REF!</definedName>
    <definedName name="DANGA123" localSheetId="4">#REF!</definedName>
    <definedName name="DANGA123" localSheetId="1">#REF!</definedName>
    <definedName name="DANGA124" localSheetId="4">#REF!</definedName>
    <definedName name="DANGA124" localSheetId="1">#REF!</definedName>
    <definedName name="DANGA125" localSheetId="4">#REF!</definedName>
    <definedName name="DANGA125" localSheetId="1">#REF!</definedName>
    <definedName name="DANGA126" localSheetId="4">#REF!</definedName>
    <definedName name="DANGA126" localSheetId="1">#REF!</definedName>
    <definedName name="DANGA127" localSheetId="4">#REF!</definedName>
    <definedName name="DANGA127" localSheetId="1">#REF!</definedName>
    <definedName name="DANGA128" localSheetId="4">#REF!</definedName>
    <definedName name="DANGA128" localSheetId="1">#REF!</definedName>
    <definedName name="DANGA129" localSheetId="4">#REF!</definedName>
    <definedName name="DANGA129" localSheetId="1">#REF!</definedName>
    <definedName name="DANGA13" localSheetId="4">#REF!</definedName>
    <definedName name="DANGA13" localSheetId="1">#REF!</definedName>
    <definedName name="DANGA130" localSheetId="4">#REF!</definedName>
    <definedName name="DANGA130" localSheetId="1">#REF!</definedName>
    <definedName name="DANGA131" localSheetId="4">#REF!</definedName>
    <definedName name="DANGA131" localSheetId="1">#REF!</definedName>
    <definedName name="DANGA132" localSheetId="4">#REF!</definedName>
    <definedName name="DANGA132" localSheetId="1">#REF!</definedName>
    <definedName name="DANGA133" localSheetId="4">#REF!</definedName>
    <definedName name="DANGA133" localSheetId="1">#REF!</definedName>
    <definedName name="DANGA134" localSheetId="4">#REF!</definedName>
    <definedName name="DANGA134" localSheetId="1">#REF!</definedName>
    <definedName name="DANGA135" localSheetId="4">#REF!</definedName>
    <definedName name="DANGA135" localSheetId="1">#REF!</definedName>
    <definedName name="DANGA136" localSheetId="4">#REF!</definedName>
    <definedName name="DANGA136" localSheetId="1">#REF!</definedName>
    <definedName name="DANGA137" localSheetId="4">#REF!</definedName>
    <definedName name="DANGA137" localSheetId="1">#REF!</definedName>
    <definedName name="DANGA138" localSheetId="4">#REF!</definedName>
    <definedName name="DANGA138" localSheetId="1">#REF!</definedName>
    <definedName name="DANGA139" localSheetId="4">#REF!</definedName>
    <definedName name="DANGA139" localSheetId="1">#REF!</definedName>
    <definedName name="DANGA14" localSheetId="4">#REF!</definedName>
    <definedName name="DANGA14" localSheetId="1">#REF!</definedName>
    <definedName name="DANGA140" localSheetId="4">#REF!</definedName>
    <definedName name="DANGA140" localSheetId="1">#REF!</definedName>
    <definedName name="DANGA141" localSheetId="4">#REF!</definedName>
    <definedName name="DANGA141" localSheetId="1">#REF!</definedName>
    <definedName name="DANGA142" localSheetId="4">#REF!</definedName>
    <definedName name="DANGA142" localSheetId="1">#REF!</definedName>
    <definedName name="DANGA143" localSheetId="4">#REF!</definedName>
    <definedName name="DANGA143" localSheetId="1">#REF!</definedName>
    <definedName name="DANGA144" localSheetId="4">#REF!</definedName>
    <definedName name="DANGA144" localSheetId="1">#REF!</definedName>
    <definedName name="DANGA145" localSheetId="4">#REF!</definedName>
    <definedName name="DANGA145" localSheetId="1">#REF!</definedName>
    <definedName name="DANGA146" localSheetId="4">#REF!</definedName>
    <definedName name="DANGA146" localSheetId="1">#REF!</definedName>
    <definedName name="DANGA147" localSheetId="4">#REF!</definedName>
    <definedName name="DANGA147" localSheetId="1">#REF!</definedName>
    <definedName name="DANGA148" localSheetId="4">#REF!</definedName>
    <definedName name="DANGA148" localSheetId="1">#REF!</definedName>
    <definedName name="DANGA149" localSheetId="4">#REF!</definedName>
    <definedName name="DANGA149" localSheetId="1">#REF!</definedName>
    <definedName name="DANGA15" localSheetId="4">#REF!</definedName>
    <definedName name="DANGA15" localSheetId="1">#REF!</definedName>
    <definedName name="DANGA150" localSheetId="4">#REF!</definedName>
    <definedName name="DANGA150" localSheetId="1">#REF!</definedName>
    <definedName name="DANGA151" localSheetId="4">#REF!</definedName>
    <definedName name="DANGA151" localSheetId="1">#REF!</definedName>
    <definedName name="DANGA152" localSheetId="4">#REF!</definedName>
    <definedName name="DANGA152" localSheetId="1">#REF!</definedName>
    <definedName name="DANGA153" localSheetId="4">#REF!</definedName>
    <definedName name="DANGA153" localSheetId="1">#REF!</definedName>
    <definedName name="DANGA154" localSheetId="4">#REF!</definedName>
    <definedName name="DANGA154" localSheetId="1">#REF!</definedName>
    <definedName name="DANGA155" localSheetId="4">#REF!</definedName>
    <definedName name="DANGA155" localSheetId="1">#REF!</definedName>
    <definedName name="DANGA156" localSheetId="4">#REF!</definedName>
    <definedName name="DANGA156" localSheetId="1">#REF!</definedName>
    <definedName name="DANGA157" localSheetId="4">#REF!</definedName>
    <definedName name="DANGA157" localSheetId="1">#REF!</definedName>
    <definedName name="DANGA158" localSheetId="4">#REF!</definedName>
    <definedName name="DANGA158" localSheetId="1">#REF!</definedName>
    <definedName name="DANGA159" localSheetId="4">#REF!</definedName>
    <definedName name="DANGA159" localSheetId="1">#REF!</definedName>
    <definedName name="DANGA16" localSheetId="4">#REF!</definedName>
    <definedName name="DANGA16" localSheetId="1">#REF!</definedName>
    <definedName name="DANGA160" localSheetId="4">#REF!</definedName>
    <definedName name="DANGA160" localSheetId="1">#REF!</definedName>
    <definedName name="DANGA161" localSheetId="4">#REF!</definedName>
    <definedName name="DANGA161" localSheetId="1">#REF!</definedName>
    <definedName name="DANGA162" localSheetId="4">#REF!</definedName>
    <definedName name="DANGA162" localSheetId="1">#REF!</definedName>
    <definedName name="DANGA163" localSheetId="4">#REF!</definedName>
    <definedName name="DANGA163" localSheetId="1">#REF!</definedName>
    <definedName name="DANGA164" localSheetId="4">#REF!</definedName>
    <definedName name="DANGA164" localSheetId="1">#REF!</definedName>
    <definedName name="DANGA165" localSheetId="4">#REF!</definedName>
    <definedName name="DANGA165" localSheetId="1">#REF!</definedName>
    <definedName name="DANGA166" localSheetId="4">#REF!</definedName>
    <definedName name="DANGA166" localSheetId="1">#REF!</definedName>
    <definedName name="DANGA167" localSheetId="4">#REF!</definedName>
    <definedName name="DANGA167" localSheetId="1">#REF!</definedName>
    <definedName name="DANGA168" localSheetId="4">#REF!</definedName>
    <definedName name="DANGA168" localSheetId="1">#REF!</definedName>
    <definedName name="DANGA169" localSheetId="4">#REF!</definedName>
    <definedName name="DANGA169" localSheetId="1">#REF!</definedName>
    <definedName name="DANGA17" localSheetId="4">#REF!</definedName>
    <definedName name="DANGA17" localSheetId="1">#REF!</definedName>
    <definedName name="DANGA170" localSheetId="4">#REF!</definedName>
    <definedName name="DANGA170" localSheetId="1">#REF!</definedName>
    <definedName name="DANGA171" localSheetId="4">#REF!</definedName>
    <definedName name="DANGA171" localSheetId="1">#REF!</definedName>
    <definedName name="DANGA172" localSheetId="4">#REF!</definedName>
    <definedName name="DANGA172" localSheetId="1">#REF!</definedName>
    <definedName name="DANGA173" localSheetId="4">#REF!</definedName>
    <definedName name="DANGA173" localSheetId="1">#REF!</definedName>
    <definedName name="DANGA174" localSheetId="4">#REF!</definedName>
    <definedName name="DANGA174" localSheetId="1">#REF!</definedName>
    <definedName name="DANGA175" localSheetId="4">#REF!</definedName>
    <definedName name="DANGA175" localSheetId="1">#REF!</definedName>
    <definedName name="DANGA176" localSheetId="4">#REF!</definedName>
    <definedName name="DANGA176" localSheetId="1">#REF!</definedName>
    <definedName name="DANGA177" localSheetId="4">#REF!</definedName>
    <definedName name="DANGA177" localSheetId="1">#REF!</definedName>
    <definedName name="DANGA178" localSheetId="4">#REF!</definedName>
    <definedName name="DANGA178" localSheetId="1">#REF!</definedName>
    <definedName name="DANGA179" localSheetId="4">#REF!</definedName>
    <definedName name="DANGA179" localSheetId="1">#REF!</definedName>
    <definedName name="DANGA18" localSheetId="4">#REF!</definedName>
    <definedName name="DANGA18" localSheetId="1">#REF!</definedName>
    <definedName name="DANGA180" localSheetId="4">#REF!</definedName>
    <definedName name="DANGA180" localSheetId="1">#REF!</definedName>
    <definedName name="DANGA181" localSheetId="4">#REF!</definedName>
    <definedName name="DANGA181" localSheetId="1">#REF!</definedName>
    <definedName name="DANGA182" localSheetId="4">#REF!</definedName>
    <definedName name="DANGA182" localSheetId="1">#REF!</definedName>
    <definedName name="DANGA183" localSheetId="4">#REF!</definedName>
    <definedName name="DANGA183" localSheetId="1">#REF!</definedName>
    <definedName name="DANGA184" localSheetId="4">#REF!</definedName>
    <definedName name="DANGA184" localSheetId="1">#REF!</definedName>
    <definedName name="DANGA185" localSheetId="4">#REF!</definedName>
    <definedName name="DANGA185" localSheetId="1">#REF!</definedName>
    <definedName name="DANGA186" localSheetId="4">#REF!</definedName>
    <definedName name="DANGA186" localSheetId="1">#REF!</definedName>
    <definedName name="DANGA187" localSheetId="4">#REF!</definedName>
    <definedName name="DANGA187" localSheetId="1">#REF!</definedName>
    <definedName name="DANGA188" localSheetId="4">#REF!</definedName>
    <definedName name="DANGA188" localSheetId="1">#REF!</definedName>
    <definedName name="DANGA189" localSheetId="4">#REF!</definedName>
    <definedName name="DANGA189" localSheetId="1">#REF!</definedName>
    <definedName name="DANGA19" localSheetId="4">#REF!</definedName>
    <definedName name="DANGA19" localSheetId="1">#REF!</definedName>
    <definedName name="DANGA190" localSheetId="4">#REF!</definedName>
    <definedName name="DANGA190" localSheetId="1">#REF!</definedName>
    <definedName name="DANGA191" localSheetId="4">#REF!</definedName>
    <definedName name="DANGA191" localSheetId="1">#REF!</definedName>
    <definedName name="DANGA192" localSheetId="4">#REF!</definedName>
    <definedName name="DANGA192" localSheetId="1">#REF!</definedName>
    <definedName name="DANGA193" localSheetId="4">#REF!</definedName>
    <definedName name="DANGA193" localSheetId="1">#REF!</definedName>
    <definedName name="DANGA194" localSheetId="4">#REF!</definedName>
    <definedName name="DANGA194" localSheetId="1">#REF!</definedName>
    <definedName name="DANGA195" localSheetId="4">#REF!</definedName>
    <definedName name="DANGA195" localSheetId="1">#REF!</definedName>
    <definedName name="DANGA196" localSheetId="4">#REF!</definedName>
    <definedName name="DANGA196" localSheetId="1">#REF!</definedName>
    <definedName name="DANGA197" localSheetId="4">#REF!</definedName>
    <definedName name="DANGA197" localSheetId="1">#REF!</definedName>
    <definedName name="DANGA198" localSheetId="4">#REF!</definedName>
    <definedName name="DANGA198" localSheetId="1">#REF!</definedName>
    <definedName name="DANGA199" localSheetId="4">#REF!</definedName>
    <definedName name="DANGA199" localSheetId="1">#REF!</definedName>
    <definedName name="DANGA2" localSheetId="4">#REF!</definedName>
    <definedName name="DANGA2" localSheetId="1">#REF!</definedName>
    <definedName name="DANGA20" localSheetId="4">#REF!</definedName>
    <definedName name="DANGA20" localSheetId="1">#REF!</definedName>
    <definedName name="DANGA200" localSheetId="4">#REF!</definedName>
    <definedName name="DANGA200" localSheetId="1">#REF!</definedName>
    <definedName name="DANGA201" localSheetId="4">#REF!</definedName>
    <definedName name="DANGA201" localSheetId="1">#REF!</definedName>
    <definedName name="DANGA202" localSheetId="4">#REF!</definedName>
    <definedName name="DANGA202" localSheetId="1">#REF!</definedName>
    <definedName name="DANGA203" localSheetId="4">#REF!</definedName>
    <definedName name="DANGA203" localSheetId="1">#REF!</definedName>
    <definedName name="DANGA204" localSheetId="4">#REF!</definedName>
    <definedName name="DANGA204" localSheetId="1">#REF!</definedName>
    <definedName name="DANGA205" localSheetId="4">#REF!</definedName>
    <definedName name="DANGA205" localSheetId="1">#REF!</definedName>
    <definedName name="DANGA206" localSheetId="4">#REF!</definedName>
    <definedName name="DANGA206" localSheetId="1">#REF!</definedName>
    <definedName name="DANGA207" localSheetId="4">#REF!</definedName>
    <definedName name="DANGA207" localSheetId="1">#REF!</definedName>
    <definedName name="DANGA208" localSheetId="4">#REF!</definedName>
    <definedName name="DANGA208" localSheetId="1">#REF!</definedName>
    <definedName name="DANGA209" localSheetId="4">#REF!</definedName>
    <definedName name="DANGA209" localSheetId="1">#REF!</definedName>
    <definedName name="DANGA21" localSheetId="4">#REF!</definedName>
    <definedName name="DANGA21" localSheetId="1">#REF!</definedName>
    <definedName name="DANGA210" localSheetId="4">#REF!</definedName>
    <definedName name="DANGA210" localSheetId="1">#REF!</definedName>
    <definedName name="DANGA211" localSheetId="4">#REF!</definedName>
    <definedName name="DANGA211" localSheetId="1">#REF!</definedName>
    <definedName name="DANGA212" localSheetId="4">#REF!</definedName>
    <definedName name="DANGA212" localSheetId="1">#REF!</definedName>
    <definedName name="DANGA213" localSheetId="4">#REF!</definedName>
    <definedName name="DANGA213" localSheetId="1">#REF!</definedName>
    <definedName name="DANGA214" localSheetId="4">#REF!</definedName>
    <definedName name="DANGA214" localSheetId="1">#REF!</definedName>
    <definedName name="DANGA215" localSheetId="4">#REF!</definedName>
    <definedName name="DANGA215" localSheetId="1">#REF!</definedName>
    <definedName name="DANGA216" localSheetId="4">#REF!</definedName>
    <definedName name="DANGA216" localSheetId="1">#REF!</definedName>
    <definedName name="DANGA217" localSheetId="4">#REF!</definedName>
    <definedName name="DANGA217" localSheetId="1">#REF!</definedName>
    <definedName name="DANGA218" localSheetId="4">#REF!</definedName>
    <definedName name="DANGA218" localSheetId="1">#REF!</definedName>
    <definedName name="DANGA219" localSheetId="4">#REF!</definedName>
    <definedName name="DANGA219" localSheetId="1">#REF!</definedName>
    <definedName name="DANGA22" localSheetId="4">#REF!</definedName>
    <definedName name="DANGA22" localSheetId="1">#REF!</definedName>
    <definedName name="DANGA220" localSheetId="4">#REF!</definedName>
    <definedName name="DANGA220" localSheetId="1">#REF!</definedName>
    <definedName name="DANGA221" localSheetId="4">#REF!</definedName>
    <definedName name="DANGA221" localSheetId="1">#REF!</definedName>
    <definedName name="DANGA222" localSheetId="4">#REF!</definedName>
    <definedName name="DANGA222" localSheetId="1">#REF!</definedName>
    <definedName name="DANGA223" localSheetId="4">#REF!</definedName>
    <definedName name="DANGA223" localSheetId="1">#REF!</definedName>
    <definedName name="DANGA224" localSheetId="4">#REF!</definedName>
    <definedName name="DANGA224" localSheetId="1">#REF!</definedName>
    <definedName name="DANGA225" localSheetId="4">#REF!</definedName>
    <definedName name="DANGA225" localSheetId="1">#REF!</definedName>
    <definedName name="DANGA226" localSheetId="4">#REF!</definedName>
    <definedName name="DANGA226" localSheetId="1">#REF!</definedName>
    <definedName name="DANGA227" localSheetId="4">#REF!</definedName>
    <definedName name="DANGA227" localSheetId="1">#REF!</definedName>
    <definedName name="DANGA228" localSheetId="4">#REF!</definedName>
    <definedName name="DANGA228" localSheetId="1">#REF!</definedName>
    <definedName name="DANGA23" localSheetId="4">#REF!</definedName>
    <definedName name="DANGA23" localSheetId="1">#REF!</definedName>
    <definedName name="DANGA24" localSheetId="4">#REF!</definedName>
    <definedName name="DANGA24" localSheetId="1">#REF!</definedName>
    <definedName name="DANGA25" localSheetId="4">#REF!</definedName>
    <definedName name="DANGA25" localSheetId="1">#REF!</definedName>
    <definedName name="DANGA26" localSheetId="4">#REF!</definedName>
    <definedName name="DANGA26" localSheetId="1">#REF!</definedName>
    <definedName name="DANGA27" localSheetId="4">#REF!</definedName>
    <definedName name="DANGA27" localSheetId="1">#REF!</definedName>
    <definedName name="DANGA28" localSheetId="4">#REF!</definedName>
    <definedName name="DANGA28" localSheetId="1">#REF!</definedName>
    <definedName name="DANGA29" localSheetId="4">#REF!</definedName>
    <definedName name="DANGA29" localSheetId="1">#REF!</definedName>
    <definedName name="DANGA3" localSheetId="4">#REF!</definedName>
    <definedName name="DANGA3" localSheetId="1">#REF!</definedName>
    <definedName name="DANGA30" localSheetId="4">#REF!</definedName>
    <definedName name="DANGA30" localSheetId="1">#REF!</definedName>
    <definedName name="DANGA31" localSheetId="4">#REF!</definedName>
    <definedName name="DANGA31" localSheetId="1">#REF!</definedName>
    <definedName name="DANGA32" localSheetId="4">#REF!</definedName>
    <definedName name="DANGA32" localSheetId="1">#REF!</definedName>
    <definedName name="DANGA33" localSheetId="4">#REF!</definedName>
    <definedName name="DANGA33" localSheetId="1">#REF!</definedName>
    <definedName name="DANGA34" localSheetId="4">#REF!</definedName>
    <definedName name="DANGA34" localSheetId="1">#REF!</definedName>
    <definedName name="DANGA35" localSheetId="4">#REF!</definedName>
    <definedName name="DANGA35" localSheetId="1">#REF!</definedName>
    <definedName name="DANGA36" localSheetId="4">#REF!</definedName>
    <definedName name="DANGA36" localSheetId="1">#REF!</definedName>
    <definedName name="DANGA37" localSheetId="4">#REF!</definedName>
    <definedName name="DANGA37" localSheetId="1">#REF!</definedName>
    <definedName name="DANGA38" localSheetId="4">#REF!</definedName>
    <definedName name="DANGA38" localSheetId="1">#REF!</definedName>
    <definedName name="DANGA39" localSheetId="4">#REF!</definedName>
    <definedName name="DANGA39" localSheetId="1">#REF!</definedName>
    <definedName name="DANGA4" localSheetId="4">#REF!</definedName>
    <definedName name="DANGA4" localSheetId="1">#REF!</definedName>
    <definedName name="DANGA40" localSheetId="4">#REF!</definedName>
    <definedName name="DANGA40" localSheetId="1">#REF!</definedName>
    <definedName name="DANGA41" localSheetId="4">#REF!</definedName>
    <definedName name="DANGA41" localSheetId="1">#REF!</definedName>
    <definedName name="DANGA42" localSheetId="4">#REF!</definedName>
    <definedName name="DANGA42" localSheetId="1">#REF!</definedName>
    <definedName name="DANGA43" localSheetId="4">#REF!</definedName>
    <definedName name="DANGA43" localSheetId="1">#REF!</definedName>
    <definedName name="DANGA44" localSheetId="4">#REF!</definedName>
    <definedName name="DANGA44" localSheetId="1">#REF!</definedName>
    <definedName name="DANGA45" localSheetId="4">#REF!</definedName>
    <definedName name="DANGA45" localSheetId="1">#REF!</definedName>
    <definedName name="DANGA46" localSheetId="4">#REF!</definedName>
    <definedName name="DANGA46" localSheetId="1">#REF!</definedName>
    <definedName name="DANGA47" localSheetId="4">#REF!</definedName>
    <definedName name="DANGA47" localSheetId="1">#REF!</definedName>
    <definedName name="DANGA48" localSheetId="4">#REF!</definedName>
    <definedName name="DANGA48" localSheetId="1">#REF!</definedName>
    <definedName name="DANGA49" localSheetId="4">#REF!</definedName>
    <definedName name="DANGA49" localSheetId="1">#REF!</definedName>
    <definedName name="DANGA5" localSheetId="4">#REF!</definedName>
    <definedName name="DANGA5" localSheetId="1">#REF!</definedName>
    <definedName name="DANGA50" localSheetId="4">#REF!</definedName>
    <definedName name="DANGA50" localSheetId="1">#REF!</definedName>
    <definedName name="DANGA51" localSheetId="4">#REF!</definedName>
    <definedName name="DANGA51" localSheetId="1">#REF!</definedName>
    <definedName name="DANGA52" localSheetId="4">#REF!</definedName>
    <definedName name="DANGA52" localSheetId="1">#REF!</definedName>
    <definedName name="DANGA53" localSheetId="4">#REF!</definedName>
    <definedName name="DANGA53" localSheetId="1">#REF!</definedName>
    <definedName name="DANGA54" localSheetId="4">#REF!</definedName>
    <definedName name="DANGA54" localSheetId="1">#REF!</definedName>
    <definedName name="DANGA55" localSheetId="4">#REF!</definedName>
    <definedName name="DANGA55" localSheetId="1">#REF!</definedName>
    <definedName name="DANGA56" localSheetId="4">#REF!</definedName>
    <definedName name="DANGA56" localSheetId="1">#REF!</definedName>
    <definedName name="DANGA57" localSheetId="4">#REF!</definedName>
    <definedName name="DANGA57" localSheetId="1">#REF!</definedName>
    <definedName name="DANGA58" localSheetId="4">#REF!</definedName>
    <definedName name="DANGA58" localSheetId="1">#REF!</definedName>
    <definedName name="DANGA59" localSheetId="4">#REF!</definedName>
    <definedName name="DANGA59" localSheetId="1">#REF!</definedName>
    <definedName name="DANGA6" localSheetId="4">#REF!</definedName>
    <definedName name="DANGA6" localSheetId="1">#REF!</definedName>
    <definedName name="DANGA60" localSheetId="4">#REF!</definedName>
    <definedName name="DANGA60" localSheetId="1">#REF!</definedName>
    <definedName name="DANGA61" localSheetId="4">#REF!</definedName>
    <definedName name="DANGA61" localSheetId="1">#REF!</definedName>
    <definedName name="DANGA62" localSheetId="4">#REF!</definedName>
    <definedName name="DANGA62" localSheetId="1">#REF!</definedName>
    <definedName name="DANGA63" localSheetId="4">#REF!</definedName>
    <definedName name="DANGA63" localSheetId="1">#REF!</definedName>
    <definedName name="DANGA64" localSheetId="4">#REF!</definedName>
    <definedName name="DANGA64" localSheetId="1">#REF!</definedName>
    <definedName name="DANGA65" localSheetId="4">#REF!</definedName>
    <definedName name="DANGA65" localSheetId="1">#REF!</definedName>
    <definedName name="DANGA66" localSheetId="4">#REF!</definedName>
    <definedName name="DANGA66" localSheetId="1">#REF!</definedName>
    <definedName name="DANGA67" localSheetId="4">#REF!</definedName>
    <definedName name="DANGA67" localSheetId="1">#REF!</definedName>
    <definedName name="DANGA68" localSheetId="4">#REF!</definedName>
    <definedName name="DANGA68" localSheetId="1">#REF!</definedName>
    <definedName name="DANGA69" localSheetId="4">#REF!</definedName>
    <definedName name="DANGA69" localSheetId="1">#REF!</definedName>
    <definedName name="DANGA7" localSheetId="4">#REF!</definedName>
    <definedName name="DANGA7" localSheetId="1">#REF!</definedName>
    <definedName name="DANGA70" localSheetId="4">#REF!</definedName>
    <definedName name="DANGA70" localSheetId="1">#REF!</definedName>
    <definedName name="DANGA71" localSheetId="4">#REF!</definedName>
    <definedName name="DANGA71" localSheetId="1">#REF!</definedName>
    <definedName name="DANGA72" localSheetId="4">#REF!</definedName>
    <definedName name="DANGA72" localSheetId="1">#REF!</definedName>
    <definedName name="DANGA73" localSheetId="4">#REF!</definedName>
    <definedName name="DANGA73" localSheetId="1">#REF!</definedName>
    <definedName name="DANGA74" localSheetId="4">#REF!</definedName>
    <definedName name="DANGA74" localSheetId="1">#REF!</definedName>
    <definedName name="DANGA75" localSheetId="4">#REF!</definedName>
    <definedName name="DANGA75" localSheetId="1">#REF!</definedName>
    <definedName name="DANGA76" localSheetId="4">#REF!</definedName>
    <definedName name="DANGA76" localSheetId="1">#REF!</definedName>
    <definedName name="DANGA77" localSheetId="4">#REF!</definedName>
    <definedName name="DANGA77" localSheetId="1">#REF!</definedName>
    <definedName name="DANGA78" localSheetId="4">#REF!</definedName>
    <definedName name="DANGA78" localSheetId="1">#REF!</definedName>
    <definedName name="DANGA79" localSheetId="4">#REF!</definedName>
    <definedName name="DANGA79" localSheetId="1">#REF!</definedName>
    <definedName name="DANGA8" localSheetId="4">#REF!</definedName>
    <definedName name="DANGA8" localSheetId="1">#REF!</definedName>
    <definedName name="DANGA80" localSheetId="4">#REF!</definedName>
    <definedName name="DANGA80" localSheetId="1">#REF!</definedName>
    <definedName name="DANGA81" localSheetId="4">#REF!</definedName>
    <definedName name="DANGA81" localSheetId="1">#REF!</definedName>
    <definedName name="DANGA82" localSheetId="4">#REF!</definedName>
    <definedName name="DANGA82" localSheetId="1">#REF!</definedName>
    <definedName name="DANGA83" localSheetId="4">#REF!</definedName>
    <definedName name="DANGA83" localSheetId="1">#REF!</definedName>
    <definedName name="DANGA84" localSheetId="4">#REF!</definedName>
    <definedName name="DANGA84" localSheetId="1">#REF!</definedName>
    <definedName name="DANGA85" localSheetId="4">#REF!</definedName>
    <definedName name="DANGA85" localSheetId="1">#REF!</definedName>
    <definedName name="DANGA86" localSheetId="4">#REF!</definedName>
    <definedName name="DANGA86" localSheetId="1">#REF!</definedName>
    <definedName name="DANGA87" localSheetId="4">#REF!</definedName>
    <definedName name="DANGA87" localSheetId="1">#REF!</definedName>
    <definedName name="DANGA88" localSheetId="4">#REF!</definedName>
    <definedName name="DANGA88" localSheetId="1">#REF!</definedName>
    <definedName name="DANGA89" localSheetId="4">#REF!</definedName>
    <definedName name="DANGA89" localSheetId="1">#REF!</definedName>
    <definedName name="DANGA9" localSheetId="4">#REF!</definedName>
    <definedName name="DANGA9" localSheetId="1">#REF!</definedName>
    <definedName name="DANGA90" localSheetId="4">#REF!</definedName>
    <definedName name="DANGA90" localSheetId="1">#REF!</definedName>
    <definedName name="DANGA91" localSheetId="4">#REF!</definedName>
    <definedName name="DANGA91" localSheetId="1">#REF!</definedName>
    <definedName name="DANGA92" localSheetId="4">#REF!</definedName>
    <definedName name="DANGA92" localSheetId="1">#REF!</definedName>
    <definedName name="DANGA93" localSheetId="4">#REF!</definedName>
    <definedName name="DANGA93" localSheetId="1">#REF!</definedName>
    <definedName name="DANGA94" localSheetId="4">#REF!</definedName>
    <definedName name="DANGA94" localSheetId="1">#REF!</definedName>
    <definedName name="DANGA95" localSheetId="4">#REF!</definedName>
    <definedName name="DANGA95" localSheetId="1">#REF!</definedName>
    <definedName name="DANGA96" localSheetId="4">#REF!</definedName>
    <definedName name="DANGA96" localSheetId="1">#REF!</definedName>
    <definedName name="DANGA97" localSheetId="4">#REF!</definedName>
    <definedName name="DANGA97" localSheetId="1">#REF!</definedName>
    <definedName name="DANGA98" localSheetId="4">#REF!</definedName>
    <definedName name="DANGA98" localSheetId="1">#REF!</definedName>
    <definedName name="DANGA99" localSheetId="4">#REF!</definedName>
    <definedName name="DANGA99" localSheetId="1">#REF!</definedName>
    <definedName name="DAT" localSheetId="4">#REF!</definedName>
    <definedName name="DAT" localSheetId="1">#REF!</definedName>
    <definedName name="data" localSheetId="4">#REF!</definedName>
    <definedName name="data" localSheetId="1">#REF!</definedName>
    <definedName name="DATA_CONTROL_SYSTEM" localSheetId="4">#REF!</definedName>
    <definedName name="DATA_CONTROL_SYSTEM" localSheetId="1">#REF!</definedName>
    <definedName name="data1" localSheetId="4">#REF!</definedName>
    <definedName name="data1" localSheetId="1">#REF!</definedName>
    <definedName name="_xlnm.Database" localSheetId="4">#REF!</definedName>
    <definedName name="_xlnm.Database" localSheetId="1">#REF!</definedName>
    <definedName name="_xlnm.Database">#REF!</definedName>
    <definedName name="Database_MI" localSheetId="4">#REF!</definedName>
    <definedName name="Database_MI" localSheetId="1">#REF!</definedName>
    <definedName name="DATABASE1" localSheetId="4">#REF!</definedName>
    <definedName name="DATABASE1" localSheetId="1">#REF!</definedName>
    <definedName name="database2" localSheetId="4">#REF!</definedName>
    <definedName name="database2" localSheetId="1">#REF!</definedName>
    <definedName name="Date_Bidding" localSheetId="4">#REF!</definedName>
    <definedName name="Date_Bidding" localSheetId="1">#REF!</definedName>
    <definedName name="DB" localSheetId="4">#REF!</definedName>
    <definedName name="DB" localSheetId="1">#REF!</definedName>
    <definedName name="DC.PIPE" localSheetId="4">#REF!</definedName>
    <definedName name="DC.PIPE" localSheetId="1">#REF!</definedName>
    <definedName name="DD" localSheetId="4" hidden="1">#REF!</definedName>
    <definedName name="DD" localSheetId="1" hidden="1">#REF!</definedName>
    <definedName name="ddd" localSheetId="4">#REF!</definedName>
    <definedName name="ddd" localSheetId="1">#REF!</definedName>
    <definedName name="DDDD" localSheetId="4">#REF!</definedName>
    <definedName name="DDDD" localSheetId="1">#REF!</definedName>
    <definedName name="ddddd" localSheetId="4" hidden="1">#REF!</definedName>
    <definedName name="ddddd" localSheetId="1" hidden="1">#REF!</definedName>
    <definedName name="DDDDDDDDDDDDD" localSheetId="4">#REF!</definedName>
    <definedName name="DDDDDDDDDDDDD" localSheetId="1">#REF!</definedName>
    <definedName name="dde">#N/A</definedName>
    <definedName name="DDFR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e" localSheetId="4">#REF!</definedName>
    <definedName name="de" localSheetId="1">#REF!</definedName>
    <definedName name="deck" localSheetId="4">#REF!</definedName>
    <definedName name="deck" localSheetId="1">#REF!</definedName>
    <definedName name="deck_ea" localSheetId="4">#REF!</definedName>
    <definedName name="deck_ea" localSheetId="1">#REF!</definedName>
    <definedName name="DEMO" localSheetId="4">#REF!</definedName>
    <definedName name="DEMO" localSheetId="1">#REF!</definedName>
    <definedName name="DF" localSheetId="4">#REF!</definedName>
    <definedName name="DF" localSheetId="1">#REF!</definedName>
    <definedName name="DFEE" localSheetId="4" hidden="1">#REF!</definedName>
    <definedName name="DFEE" localSheetId="1" hidden="1">#REF!</definedName>
    <definedName name="dfhao" localSheetId="4">#REF!</definedName>
    <definedName name="dfhao" localSheetId="1">#REF!</definedName>
    <definedName name="dfjalk" localSheetId="4">#REF!</definedName>
    <definedName name="dfjalk" localSheetId="1">#REF!</definedName>
    <definedName name="DFJKSLAEO" localSheetId="4">#REF!</definedName>
    <definedName name="DFJKSLAEO" localSheetId="1">#REF!</definedName>
    <definedName name="dfluy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" localSheetId="4">#REF!</definedName>
    <definedName name="DFS" localSheetId="1">#REF!</definedName>
    <definedName name="DFSW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GF" localSheetId="4">#REF!</definedName>
    <definedName name="DGF" localSheetId="1">#REF!</definedName>
    <definedName name="dgg" localSheetId="4">#REF!</definedName>
    <definedName name="dgg" localSheetId="1">#REF!</definedName>
    <definedName name="dgj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hj" localSheetId="1" hidden="1">{"'용역비'!$A$4:$C$8"}</definedName>
    <definedName name="DISTANCE" localSheetId="4">#REF!</definedName>
    <definedName name="DISTANCE" localSheetId="1">#REF!</definedName>
    <definedName name="djfhka" localSheetId="4">#REF!</definedName>
    <definedName name="djfhka" localSheetId="1">#REF!</definedName>
    <definedName name="DJHFJ" localSheetId="4">#REF!</definedName>
    <definedName name="DJHFJ" localSheetId="1">#REF!</definedName>
    <definedName name="djhfs" localSheetId="4">#REF!</definedName>
    <definedName name="djhfs" localSheetId="1">#REF!</definedName>
    <definedName name="DJKFJ" localSheetId="4">#REF!</definedName>
    <definedName name="DJKFJ" localSheetId="1">#REF!</definedName>
    <definedName name="djkfslkjapoapei93" localSheetId="4">#REF!</definedName>
    <definedName name="djkfslkjapoapei93" localSheetId="1">#REF!</definedName>
    <definedName name="djrrt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FAJKL" localSheetId="4">#REF!</definedName>
    <definedName name="DKFAJKL" localSheetId="1">#REF!</definedName>
    <definedName name="dkfja" localSheetId="4">#REF!</definedName>
    <definedName name="dkfja" localSheetId="1">#REF!</definedName>
    <definedName name="dkfjl" localSheetId="4">#REF!</definedName>
    <definedName name="dkfjl" localSheetId="1">#REF!</definedName>
    <definedName name="DKFJLE" localSheetId="4">#REF!</definedName>
    <definedName name="DKFJLE" localSheetId="1">#REF!</definedName>
    <definedName name="dkfjsl" localSheetId="4">#REF!</definedName>
    <definedName name="dkfjsl" localSheetId="1">#REF!</definedName>
    <definedName name="DKFSLK" localSheetId="4">#REF!</definedName>
    <definedName name="DKFSLK" localSheetId="1">#REF!</definedName>
    <definedName name="dklsfj" localSheetId="4">#REF!</definedName>
    <definedName name="dklsfj" localSheetId="1">#REF!</definedName>
    <definedName name="DKSG" localSheetId="4" hidden="1">#REF!</definedName>
    <definedName name="DKSG" localSheetId="1" hidden="1">#REF!</definedName>
    <definedName name="DKSGMLWJD" localSheetId="4" hidden="1">#REF!</definedName>
    <definedName name="DKSGMLWJD" localSheetId="1" hidden="1">#REF!</definedName>
    <definedName name="dkt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TTKY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DKTY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HKH" localSheetId="1" hidden="1">{#N/A,#N/A,TRUE,"토적및재료집계";#N/A,#N/A,TRUE,"토적및재료집계";#N/A,#N/A,TRUE,"단위량"}</definedName>
    <definedName name="DKTYKYDT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YHH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YT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u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uuktyytky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ydkty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yt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la" localSheetId="4">#REF!</definedName>
    <definedName name="dla" localSheetId="1">#REF!</definedName>
    <definedName name="dlfdnl" localSheetId="1">{"'제10장(표)'!$A$5:$L$10"}</definedName>
    <definedName name="dlkfjls" localSheetId="4">#REF!</definedName>
    <definedName name="dlkfjls" localSheetId="1">#REF!</definedName>
    <definedName name="dlku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LSDF" localSheetId="4">#REF!</definedName>
    <definedName name="DLSDF" localSheetId="1">#REF!</definedName>
    <definedName name="dluydluy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n" localSheetId="1" hidden="1">{#N/A,#N/A,FALSE,"혼합골재"}</definedName>
    <definedName name="DNS" localSheetId="4">#REF!</definedName>
    <definedName name="DNS" localSheetId="1">#REF!</definedName>
    <definedName name="DOOR" localSheetId="4">#REF!</definedName>
    <definedName name="DOOR" localSheetId="1">#REF!</definedName>
    <definedName name="DOOR1_H" localSheetId="4">#REF!</definedName>
    <definedName name="DOOR1_H" localSheetId="1">#REF!</definedName>
    <definedName name="DOOR1_W" localSheetId="4">#REF!</definedName>
    <definedName name="DOOR1_W" localSheetId="1">#REF!</definedName>
    <definedName name="DOOR2_H" localSheetId="4">#REF!</definedName>
    <definedName name="DOOR2_H" localSheetId="1">#REF!</definedName>
    <definedName name="DOOR2_W" localSheetId="4">#REF!</definedName>
    <definedName name="DOOR2_W" localSheetId="1">#REF!</definedName>
    <definedName name="DOOR3_H" localSheetId="4">#REF!</definedName>
    <definedName name="DOOR3_H" localSheetId="1">#REF!</definedName>
    <definedName name="DOOR3_N" localSheetId="4">#REF!</definedName>
    <definedName name="DOOR3_N" localSheetId="1">#REF!</definedName>
    <definedName name="DOOR3_W" localSheetId="4">#REF!</definedName>
    <definedName name="DOOR3_W" localSheetId="1">#REF!</definedName>
    <definedName name="Dp" localSheetId="4" hidden="1">#REF!</definedName>
    <definedName name="Dp" localSheetId="1" hidden="1">#REF!</definedName>
    <definedName name="DRIVE" localSheetId="4">#REF!</definedName>
    <definedName name="DRIVE" localSheetId="1">#REF!</definedName>
    <definedName name="DROW">#N/A</definedName>
    <definedName name="drsg" localSheetId="4">#REF!</definedName>
    <definedName name="drsg" localSheetId="1">#REF!</definedName>
    <definedName name="DRTRTDKGMUKRT" localSheetId="4">#REF!</definedName>
    <definedName name="DRTRTDKGMUKRT" localSheetId="1">#REF!</definedName>
    <definedName name="dsafasdf" localSheetId="4">BlankMacro1</definedName>
    <definedName name="dsafasdf" localSheetId="1">BlankMacro1</definedName>
    <definedName name="dsaghh" localSheetId="4">#REF!</definedName>
    <definedName name="dsaghh" localSheetId="1">#REF!</definedName>
    <definedName name="dsgfggg" localSheetId="4" hidden="1">#REF!</definedName>
    <definedName name="dsgfggg" localSheetId="1" hidden="1">#REF!</definedName>
    <definedName name="DSKFJL" localSheetId="4">#REF!</definedName>
    <definedName name="DSKFJL" localSheetId="1">#REF!</definedName>
    <definedName name="dsv" localSheetId="1">[0]!BlankMacro1</definedName>
    <definedName name="DTHKKTY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j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jrj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KTY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ujhngh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uluul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UTKDY" localSheetId="1" hidden="1">{#N/A,#N/A,TRUE,"토적및재료집계";#N/A,#N/A,TRUE,"토적및재료집계";#N/A,#N/A,TRUE,"단위량"}</definedName>
    <definedName name="dtky" localSheetId="1">{#N/A,#N/A,TRUE,"토적및재료집계";#N/A,#N/A,TRUE,"토적및재료집계";#N/A,#N/A,TRUE,"단위량"}</definedName>
    <definedName name="dtky6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YKT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YKYT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uklltu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ukluyl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KDYTDKTY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kdyty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KTDYK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KYT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ukuylluy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W" localSheetId="1" hidden="1">{"'용역비'!$A$4:$C$8"}</definedName>
    <definedName name="DYKDTYK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KDTYKDTK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TKKYTDKT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TKTYK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TKYT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ulluy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_1" localSheetId="4">#REF!</definedName>
    <definedName name="E_1" localSheetId="1">#REF!</definedName>
    <definedName name="e_2" localSheetId="4">#REF!</definedName>
    <definedName name="e_2" localSheetId="1">#REF!</definedName>
    <definedName name="E_IV" localSheetId="4">#REF!</definedName>
    <definedName name="E_IV" localSheetId="1">#REF!</definedName>
    <definedName name="e1_e" localSheetId="4">#REF!</definedName>
    <definedName name="e1_e" localSheetId="1">#REF!</definedName>
    <definedName name="e1_ea" localSheetId="4">#REF!</definedName>
    <definedName name="e1_ea" localSheetId="1">#REF!</definedName>
    <definedName name="E10M" localSheetId="4">#REF!</definedName>
    <definedName name="E10M" localSheetId="1">#REF!</definedName>
    <definedName name="E10P" localSheetId="4">#REF!</definedName>
    <definedName name="E10P" localSheetId="1">#REF!</definedName>
    <definedName name="E11M" localSheetId="4">#REF!</definedName>
    <definedName name="E11M" localSheetId="1">#REF!</definedName>
    <definedName name="E11P" localSheetId="4">#REF!</definedName>
    <definedName name="E11P" localSheetId="1">#REF!</definedName>
    <definedName name="E12M" localSheetId="4">#REF!</definedName>
    <definedName name="E12M" localSheetId="1">#REF!</definedName>
    <definedName name="E12P" localSheetId="4">#REF!</definedName>
    <definedName name="E12P" localSheetId="1">#REF!</definedName>
    <definedName name="E13M" localSheetId="4">#REF!</definedName>
    <definedName name="E13M" localSheetId="1">#REF!</definedName>
    <definedName name="E13P" localSheetId="4">#REF!</definedName>
    <definedName name="E13P" localSheetId="1">#REF!</definedName>
    <definedName name="E14M" localSheetId="4">#REF!</definedName>
    <definedName name="E14M" localSheetId="1">#REF!</definedName>
    <definedName name="E14P" localSheetId="4">#REF!</definedName>
    <definedName name="E14P" localSheetId="1">#REF!</definedName>
    <definedName name="E15M" localSheetId="4">#REF!</definedName>
    <definedName name="E15M" localSheetId="1">#REF!</definedName>
    <definedName name="E15P" localSheetId="4">#REF!</definedName>
    <definedName name="E15P" localSheetId="1">#REF!</definedName>
    <definedName name="E16M" localSheetId="4">#REF!</definedName>
    <definedName name="E16M" localSheetId="1">#REF!</definedName>
    <definedName name="E16P" localSheetId="4">#REF!</definedName>
    <definedName name="E16P" localSheetId="1">#REF!</definedName>
    <definedName name="E17M" localSheetId="4">#REF!</definedName>
    <definedName name="E17M" localSheetId="1">#REF!</definedName>
    <definedName name="E17P" localSheetId="4">#REF!</definedName>
    <definedName name="E17P" localSheetId="1">#REF!</definedName>
    <definedName name="E18M" localSheetId="4">#REF!</definedName>
    <definedName name="E18M" localSheetId="1">#REF!</definedName>
    <definedName name="E18P" localSheetId="4">#REF!</definedName>
    <definedName name="E18P" localSheetId="1">#REF!</definedName>
    <definedName name="E19M" localSheetId="4">#REF!</definedName>
    <definedName name="E19M" localSheetId="1">#REF!</definedName>
    <definedName name="E19P" localSheetId="4">#REF!</definedName>
    <definedName name="E19P" localSheetId="1">#REF!</definedName>
    <definedName name="E1E" localSheetId="4">#REF!</definedName>
    <definedName name="E1E" localSheetId="1">#REF!</definedName>
    <definedName name="E1M" localSheetId="4">#REF!</definedName>
    <definedName name="E1M" localSheetId="1">#REF!</definedName>
    <definedName name="E1P" localSheetId="4">#REF!</definedName>
    <definedName name="E1P" localSheetId="1">#REF!</definedName>
    <definedName name="e2_e" localSheetId="4">#REF!</definedName>
    <definedName name="e2_e" localSheetId="1">#REF!</definedName>
    <definedName name="e2_ea" localSheetId="4">#REF!</definedName>
    <definedName name="e2_ea" localSheetId="1">#REF!</definedName>
    <definedName name="E20M" localSheetId="4">#REF!</definedName>
    <definedName name="E20M" localSheetId="1">#REF!</definedName>
    <definedName name="E20P" localSheetId="4">#REF!</definedName>
    <definedName name="E20P" localSheetId="1">#REF!</definedName>
    <definedName name="E21M" localSheetId="4">#REF!</definedName>
    <definedName name="E21M" localSheetId="1">#REF!</definedName>
    <definedName name="E21P" localSheetId="4">#REF!</definedName>
    <definedName name="E21P" localSheetId="1">#REF!</definedName>
    <definedName name="E22M" localSheetId="4">#REF!</definedName>
    <definedName name="E22M" localSheetId="1">#REF!</definedName>
    <definedName name="E22P" localSheetId="4">#REF!</definedName>
    <definedName name="E22P" localSheetId="1">#REF!</definedName>
    <definedName name="E23M" localSheetId="4">#REF!</definedName>
    <definedName name="E23M" localSheetId="1">#REF!</definedName>
    <definedName name="E23P" localSheetId="4">#REF!</definedName>
    <definedName name="E23P" localSheetId="1">#REF!</definedName>
    <definedName name="E24M" localSheetId="4">#REF!</definedName>
    <definedName name="E24M" localSheetId="1">#REF!</definedName>
    <definedName name="E24P" localSheetId="4">#REF!</definedName>
    <definedName name="E24P" localSheetId="1">#REF!</definedName>
    <definedName name="E26E" localSheetId="4">#REF!</definedName>
    <definedName name="E26E" localSheetId="1">#REF!</definedName>
    <definedName name="E26M" localSheetId="4">#REF!</definedName>
    <definedName name="E26M" localSheetId="1">#REF!</definedName>
    <definedName name="E26P" localSheetId="4">#REF!</definedName>
    <definedName name="E26P" localSheetId="1">#REF!</definedName>
    <definedName name="E27E" localSheetId="4">#REF!</definedName>
    <definedName name="E27E" localSheetId="1">#REF!</definedName>
    <definedName name="E27M" localSheetId="4">#REF!</definedName>
    <definedName name="E27M" localSheetId="1">#REF!</definedName>
    <definedName name="E27P" localSheetId="4">#REF!</definedName>
    <definedName name="E27P" localSheetId="1">#REF!</definedName>
    <definedName name="E28E" localSheetId="4">#REF!</definedName>
    <definedName name="E28E" localSheetId="1">#REF!</definedName>
    <definedName name="E28M" localSheetId="4">#REF!</definedName>
    <definedName name="E28M" localSheetId="1">#REF!</definedName>
    <definedName name="E28P" localSheetId="4">#REF!</definedName>
    <definedName name="E28P" localSheetId="1">#REF!</definedName>
    <definedName name="E29M" localSheetId="4">#REF!</definedName>
    <definedName name="E29M" localSheetId="1">#REF!</definedName>
    <definedName name="E29P" localSheetId="4">#REF!</definedName>
    <definedName name="E29P" localSheetId="1">#REF!</definedName>
    <definedName name="E2E" localSheetId="4">#REF!</definedName>
    <definedName name="E2E" localSheetId="1">#REF!</definedName>
    <definedName name="E2M" localSheetId="4">#REF!</definedName>
    <definedName name="E2M" localSheetId="1">#REF!</definedName>
    <definedName name="E2P" localSheetId="4">#REF!</definedName>
    <definedName name="E2P" localSheetId="1">#REF!</definedName>
    <definedName name="E30M" localSheetId="4">#REF!</definedName>
    <definedName name="E30M" localSheetId="1">#REF!</definedName>
    <definedName name="E30P" localSheetId="4">#REF!</definedName>
    <definedName name="E30P" localSheetId="1">#REF!</definedName>
    <definedName name="E35M" localSheetId="4">#REF!</definedName>
    <definedName name="E35M" localSheetId="1">#REF!</definedName>
    <definedName name="E35P" localSheetId="4">#REF!</definedName>
    <definedName name="E35P" localSheetId="1">#REF!</definedName>
    <definedName name="E3P" localSheetId="4">#REF!</definedName>
    <definedName name="E3P" localSheetId="1">#REF!</definedName>
    <definedName name="E43M" localSheetId="4">#REF!</definedName>
    <definedName name="E43M" localSheetId="1">#REF!</definedName>
    <definedName name="E43P" localSheetId="4">#REF!</definedName>
    <definedName name="E43P" localSheetId="1">#REF!</definedName>
    <definedName name="E44M" localSheetId="4">#REF!</definedName>
    <definedName name="E44M" localSheetId="1">#REF!</definedName>
    <definedName name="E44P" localSheetId="4">#REF!</definedName>
    <definedName name="E44P" localSheetId="1">#REF!</definedName>
    <definedName name="E45M" localSheetId="4">#REF!</definedName>
    <definedName name="E45M" localSheetId="1">#REF!</definedName>
    <definedName name="E45P" localSheetId="4">#REF!</definedName>
    <definedName name="E45P" localSheetId="1">#REF!</definedName>
    <definedName name="E46M" localSheetId="4">#REF!</definedName>
    <definedName name="E46M" localSheetId="1">#REF!</definedName>
    <definedName name="E46P" localSheetId="4">#REF!</definedName>
    <definedName name="E46P" localSheetId="1">#REF!</definedName>
    <definedName name="E47M" localSheetId="4">#REF!</definedName>
    <definedName name="E47M" localSheetId="1">#REF!</definedName>
    <definedName name="E47P" localSheetId="4">#REF!</definedName>
    <definedName name="E47P" localSheetId="1">#REF!</definedName>
    <definedName name="E49M" localSheetId="4">#REF!</definedName>
    <definedName name="E49M" localSheetId="1">#REF!</definedName>
    <definedName name="E49P" localSheetId="4">#REF!</definedName>
    <definedName name="E49P" localSheetId="1">#REF!</definedName>
    <definedName name="E4M" localSheetId="4">#REF!</definedName>
    <definedName name="E4M" localSheetId="1">#REF!</definedName>
    <definedName name="E4P" localSheetId="4">#REF!</definedName>
    <definedName name="E4P" localSheetId="1">#REF!</definedName>
    <definedName name="E50M" localSheetId="4">#REF!</definedName>
    <definedName name="E50M" localSheetId="1">#REF!</definedName>
    <definedName name="E50P" localSheetId="4">#REF!</definedName>
    <definedName name="E50P" localSheetId="1">#REF!</definedName>
    <definedName name="E51E" localSheetId="4">#REF!</definedName>
    <definedName name="E51E" localSheetId="1">#REF!</definedName>
    <definedName name="E5M" localSheetId="4">#REF!</definedName>
    <definedName name="E5M" localSheetId="1">#REF!</definedName>
    <definedName name="E5P" localSheetId="4">#REF!</definedName>
    <definedName name="E5P" localSheetId="1">#REF!</definedName>
    <definedName name="E6M" localSheetId="4">#REF!</definedName>
    <definedName name="E6M" localSheetId="1">#REF!</definedName>
    <definedName name="E6P" localSheetId="4">#REF!</definedName>
    <definedName name="E6P" localSheetId="1">#REF!</definedName>
    <definedName name="E7M" localSheetId="4">#REF!</definedName>
    <definedName name="E7M" localSheetId="1">#REF!</definedName>
    <definedName name="E7P" localSheetId="4">#REF!</definedName>
    <definedName name="E7P" localSheetId="1">#REF!</definedName>
    <definedName name="E8M" localSheetId="4">#REF!</definedName>
    <definedName name="E8M" localSheetId="1">#REF!</definedName>
    <definedName name="E8P" localSheetId="4">#REF!</definedName>
    <definedName name="E8P" localSheetId="1">#REF!</definedName>
    <definedName name="E9M" localSheetId="4">#REF!</definedName>
    <definedName name="E9M" localSheetId="1">#REF!</definedName>
    <definedName name="E9P" localSheetId="4">#REF!</definedName>
    <definedName name="E9P" localSheetId="1">#REF!</definedName>
    <definedName name="ED" localSheetId="4" hidden="1">#REF!</definedName>
    <definedName name="ED" localSheetId="1" hidden="1">#REF!</definedName>
    <definedName name="edgh" localSheetId="4">#REF!</definedName>
    <definedName name="edgh" localSheetId="1">#REF!</definedName>
    <definedName name="edtgh" localSheetId="4">#REF!</definedName>
    <definedName name="edtgh" localSheetId="1">#REF!</definedName>
    <definedName name="ee" localSheetId="1" hidden="1">{#N/A,#N/A,FALSE,"단가표지"}</definedName>
    <definedName name="eee" localSheetId="1">[0]!BlankMacro1</definedName>
    <definedName name="EFG" localSheetId="1" hidden="1">{"'용역비'!$A$4:$C$8"}</definedName>
    <definedName name="EGE" localSheetId="1" hidden="1">{"'용역비'!$A$4:$C$8"}</definedName>
    <definedName name="ei" localSheetId="1">#N/A</definedName>
    <definedName name="ei">[0]!ei</definedName>
    <definedName name="EIRP" localSheetId="4">#REF!</definedName>
    <definedName name="EIRP" localSheetId="1">#REF!</definedName>
    <definedName name="elec1" localSheetId="4">#REF!</definedName>
    <definedName name="elec1" localSheetId="1">#REF!</definedName>
    <definedName name="elec2" localSheetId="4">#REF!</definedName>
    <definedName name="elec2" localSheetId="1">#REF!</definedName>
    <definedName name="elec3" localSheetId="4">#REF!</definedName>
    <definedName name="elec3" localSheetId="1">#REF!</definedName>
    <definedName name="elec4" localSheetId="4">#REF!</definedName>
    <definedName name="elec4" localSheetId="1">#REF!</definedName>
    <definedName name="elec5" localSheetId="4">#REF!</definedName>
    <definedName name="elec5" localSheetId="1">#REF!</definedName>
    <definedName name="elec6" localSheetId="4">#REF!</definedName>
    <definedName name="elec6" localSheetId="1">#REF!</definedName>
    <definedName name="ELP" localSheetId="4">#REF!</definedName>
    <definedName name="ELP" localSheetId="1">#REF!</definedName>
    <definedName name="END" localSheetId="4">#REF!</definedName>
    <definedName name="END" localSheetId="1">#REF!</definedName>
    <definedName name="ENJA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RER" localSheetId="4">#REF!</definedName>
    <definedName name="ERER" localSheetId="1">#REF!</definedName>
    <definedName name="ertyertye" localSheetId="1" hidden="1">{"'용역비'!$A$4:$C$8"}</definedName>
    <definedName name="ES시트" localSheetId="4">#REF!</definedName>
    <definedName name="ES시트" localSheetId="1">#REF!</definedName>
    <definedName name="ETYETY" localSheetId="1" hidden="1">{"'용역비'!$A$4:$C$8"}</definedName>
    <definedName name="etyj" localSheetId="1" hidden="1">{"'용역비'!$A$4:$C$8"}</definedName>
    <definedName name="etyjj" localSheetId="1" hidden="1">{"'용역비'!$A$4:$C$8"}</definedName>
    <definedName name="ETYJTYJ" localSheetId="1" hidden="1">{"'용역비'!$A$4:$C$8"}</definedName>
    <definedName name="Exchange_Rate" localSheetId="4">#REF!</definedName>
    <definedName name="Exchange_Rate" localSheetId="1">#REF!</definedName>
    <definedName name="_xlnm.Extract" localSheetId="4">#REF!</definedName>
    <definedName name="_xlnm.Extract" localSheetId="1">#REF!</definedName>
    <definedName name="_xlnm.Extract">#REF!</definedName>
    <definedName name="Extract_MI" localSheetId="4">#REF!</definedName>
    <definedName name="Extract_MI" localSheetId="1">#REF!</definedName>
    <definedName name="F" localSheetId="4">#REF!</definedName>
    <definedName name="F" localSheetId="1">#REF!</definedName>
    <definedName name="F1층" localSheetId="4">#REF!</definedName>
    <definedName name="F1층" localSheetId="1">#REF!</definedName>
    <definedName name="FBFDBFG" localSheetId="4">#REF!</definedName>
    <definedName name="FBFDBFG" localSheetId="1">#REF!</definedName>
    <definedName name="FDGFDGDGDGF" localSheetId="4">#REF!</definedName>
    <definedName name="FDGFDGDGDGF" localSheetId="1">#REF!</definedName>
    <definedName name="fdgz" localSheetId="4">#REF!</definedName>
    <definedName name="fdgz" localSheetId="1">#REF!</definedName>
    <definedName name="FE" localSheetId="4">#REF!</definedName>
    <definedName name="FE" localSheetId="1">#REF!</definedName>
    <definedName name="FEE" localSheetId="4">#REF!</definedName>
    <definedName name="FEE" localSheetId="1">#REF!</definedName>
    <definedName name="FEEL" localSheetId="4">#REF!</definedName>
    <definedName name="FEEL" localSheetId="1">#REF!</definedName>
    <definedName name="FF" localSheetId="4">#REF!,#REF!,#REF!</definedName>
    <definedName name="FF" localSheetId="1">#REF!,#REF!,#REF!</definedName>
    <definedName name="FFDGGFD" localSheetId="4">#REF!</definedName>
    <definedName name="FFDGGFD" localSheetId="1">#REF!</definedName>
    <definedName name="FFF" localSheetId="4">#REF!</definedName>
    <definedName name="FFF" localSheetId="1">#REF!</definedName>
    <definedName name="FFFF" localSheetId="4">#REF!</definedName>
    <definedName name="FFFF" localSheetId="1">#REF!</definedName>
    <definedName name="FFFFF" localSheetId="4">#REF!</definedName>
    <definedName name="FFFFF" localSheetId="1">#REF!</definedName>
    <definedName name="FG" localSheetId="4">#REF!</definedName>
    <definedName name="FG" localSheetId="1">#REF!</definedName>
    <definedName name="FG28TBTB4RTDK" localSheetId="4">#REF!</definedName>
    <definedName name="FG28TBTB4RTDK" localSheetId="1">#REF!</definedName>
    <definedName name="FG44TBTB4RTDKDK" localSheetId="4">#REF!</definedName>
    <definedName name="FG44TBTB4RTDKDK" localSheetId="1">#REF!</definedName>
    <definedName name="FG46TBTB4RTDKDK" localSheetId="4">#REF!</definedName>
    <definedName name="FG46TBTB4RTDKDK" localSheetId="1">#REF!</definedName>
    <definedName name="FGD" localSheetId="4">#REF!</definedName>
    <definedName name="FGD" localSheetId="1">#REF!</definedName>
    <definedName name="fgf" localSheetId="4">#REF!</definedName>
    <definedName name="fgf" localSheetId="1">#REF!</definedName>
    <definedName name="FGGG" localSheetId="4">#REF!</definedName>
    <definedName name="FGGG" localSheetId="1">#REF!</definedName>
    <definedName name="FGHFHFHFHF" localSheetId="4">#REF!</definedName>
    <definedName name="FGHFHFHFHF" localSheetId="1">#REF!</definedName>
    <definedName name="FGRKRKRKRKRKRKRKRKRKRKRKRKRKRKR" localSheetId="4">#REF!</definedName>
    <definedName name="FGRKRKRKRKRKRKRKRKRKRKRKRKRKRKR" localSheetId="1">#REF!</definedName>
    <definedName name="FH" localSheetId="4">#REF!</definedName>
    <definedName name="FH" localSheetId="1">#REF!</definedName>
    <definedName name="FHFHFHFHFGHF" localSheetId="4">#REF!</definedName>
    <definedName name="FHFHFHFHFGHF" localSheetId="1">#REF!</definedName>
    <definedName name="fiudjt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IX" localSheetId="4">#REF!</definedName>
    <definedName name="FIX" localSheetId="1">#REF!</definedName>
    <definedName name="fjlmmj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K" localSheetId="1" hidden="1">{"'용역비'!$A$4:$C$8"}</definedName>
    <definedName name="fkalsjdioa" localSheetId="4">#REF!</definedName>
    <definedName name="fkalsjdioa" localSheetId="1">#REF!</definedName>
    <definedName name="FKDF" localSheetId="4">#REF!</definedName>
    <definedName name="FKDF" localSheetId="1">#REF!</definedName>
    <definedName name="flag" localSheetId="4">#REF!</definedName>
    <definedName name="flag" localSheetId="1">#REF!</definedName>
    <definedName name="flduy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luy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luylfuyl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lyu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SF" localSheetId="4">#REF!</definedName>
    <definedName name="FSF" localSheetId="1">#REF!</definedName>
    <definedName name="FSWADJK" localSheetId="4">#REF!</definedName>
    <definedName name="FSWADJK" localSheetId="1">#REF!</definedName>
    <definedName name="fuylm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uyluyuy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klu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ity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u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ulfuy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uuylluu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ullfyluy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ululy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" localSheetId="4">#REF!</definedName>
    <definedName name="G" localSheetId="1">#REF!</definedName>
    <definedName name="GEMCO" localSheetId="4" hidden="1">#REF!</definedName>
    <definedName name="GEMCO" localSheetId="1" hidden="1">#REF!</definedName>
    <definedName name="GEN_KVA" localSheetId="4">#REF!</definedName>
    <definedName name="GEN_KVA" localSheetId="1">#REF!</definedName>
    <definedName name="GEN_KW" localSheetId="4">#REF!</definedName>
    <definedName name="GEN_KW" localSheetId="1">#REF!</definedName>
    <definedName name="GFD" localSheetId="4">#REF!</definedName>
    <definedName name="GFD" localSheetId="1">#REF!</definedName>
    <definedName name="gfgdfg" localSheetId="1" hidden="1">#REF!</definedName>
    <definedName name="GGER" localSheetId="4">#REF!</definedName>
    <definedName name="GGER" localSheetId="1">#REF!</definedName>
    <definedName name="ggg" localSheetId="4">#REF!</definedName>
    <definedName name="ggg" localSheetId="1">#REF!</definedName>
    <definedName name="GGGG" localSheetId="4">#REF!</definedName>
    <definedName name="GGGG" localSheetId="1">#REF!</definedName>
    <definedName name="GGGTR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" localSheetId="4">#REF!</definedName>
    <definedName name="GH" localSheetId="1">#REF!</definedName>
    <definedName name="GHGDHGD" localSheetId="4">#REF!</definedName>
    <definedName name="GHGDHGD" localSheetId="1">#REF!</definedName>
    <definedName name="GHGFHFHF" localSheetId="4">#REF!</definedName>
    <definedName name="GHGFHFHF" localSheetId="1">#REF!</definedName>
    <definedName name="ghk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jhd" localSheetId="1">#N/A</definedName>
    <definedName name="gjhd">[0]!gjhd</definedName>
    <definedName name="glu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mgctkm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MLWD" localSheetId="4" hidden="1">#REF!</definedName>
    <definedName name="GMLWD" localSheetId="1" hidden="1">#REF!</definedName>
    <definedName name="gpc" localSheetId="4">#REF!</definedName>
    <definedName name="gpc" localSheetId="1">#REF!</definedName>
    <definedName name="graagr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rew" hidden="1">[3]BID!$C$1:$H$533</definedName>
    <definedName name="GROUND" localSheetId="4">#REF!</definedName>
    <definedName name="GROUND" localSheetId="1">#REF!</definedName>
    <definedName name="grrg" localSheetId="4">#REF!</definedName>
    <definedName name="grrg" localSheetId="1">#REF!</definedName>
    <definedName name="GRT" localSheetId="4" hidden="1">#REF!</definedName>
    <definedName name="GRT" localSheetId="1" hidden="1">#REF!</definedName>
    <definedName name="gsdf">#N/A</definedName>
    <definedName name="gu" localSheetId="4">#REF!,#REF!</definedName>
    <definedName name="gu" localSheetId="1">#REF!,#REF!</definedName>
    <definedName name="GUM_S">#N/A</definedName>
    <definedName name="guolgy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" localSheetId="4">#REF!</definedName>
    <definedName name="H" localSheetId="1">#REF!</definedName>
    <definedName name="H_1" localSheetId="4">#REF!</definedName>
    <definedName name="H_1" localSheetId="1">#REF!</definedName>
    <definedName name="H_2" localSheetId="4">#REF!</definedName>
    <definedName name="H_2" localSheetId="1">#REF!</definedName>
    <definedName name="h_pile" localSheetId="4">#REF!</definedName>
    <definedName name="h_pile" localSheetId="1">#REF!</definedName>
    <definedName name="h_pileea" localSheetId="4">#REF!</definedName>
    <definedName name="h_pileea" localSheetId="1">#REF!</definedName>
    <definedName name="H1H" localSheetId="4">#REF!</definedName>
    <definedName name="H1H" localSheetId="1">#REF!</definedName>
    <definedName name="H2H" localSheetId="4">#REF!</definedName>
    <definedName name="H2H" localSheetId="1">#REF!</definedName>
    <definedName name="H3H" localSheetId="4">#REF!</definedName>
    <definedName name="H3H" localSheetId="1">#REF!</definedName>
    <definedName name="H4H" localSheetId="4">#REF!</definedName>
    <definedName name="H4H" localSheetId="1">#REF!</definedName>
    <definedName name="HAFJDHO" localSheetId="4">#REF!</definedName>
    <definedName name="HAFJDHO" localSheetId="1">#REF!</definedName>
    <definedName name="han" localSheetId="1" hidden="1">#REF!</definedName>
    <definedName name="HapCKVA">#N/A</definedName>
    <definedName name="HapCKvar">#N/A</definedName>
    <definedName name="HapCKW">#N/A</definedName>
    <definedName name="HapIKVA">#N/A</definedName>
    <definedName name="HapIKvar">#N/A</definedName>
    <definedName name="HapIKW">#N/A</definedName>
    <definedName name="HapKVA">#N/A</definedName>
    <definedName name="HapSKVA">#N/A</definedName>
    <definedName name="HapSKW">#N/A</definedName>
    <definedName name="hgk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HH" localSheetId="4">#REF!</definedName>
    <definedName name="HHH" localSheetId="1">#REF!</definedName>
    <definedName name="HHHH" localSheetId="4" hidden="1">#REF!</definedName>
    <definedName name="HHHH" localSheetId="1" hidden="1">#REF!</definedName>
    <definedName name="hhhhhh" localSheetId="1">#N/A</definedName>
    <definedName name="hhhhhh">[0]!hhhhhh</definedName>
    <definedName name="HI_전선관" localSheetId="4">#REF!</definedName>
    <definedName name="HI_전선관" localSheetId="1">#REF!</definedName>
    <definedName name="hj" localSheetId="4">#REF!</definedName>
    <definedName name="hj" localSheetId="1">#REF!</definedName>
    <definedName name="HKDGDTY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kktytykyt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KYT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NHHKYT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ORI" localSheetId="4">#REF!</definedName>
    <definedName name="HORI" localSheetId="1">#REF!</definedName>
    <definedName name="hreahr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SR" localSheetId="1" hidden="1">{"'용역비'!$A$4:$C$8"}</definedName>
    <definedName name="htc_단가표_List" localSheetId="4">#REF!</definedName>
    <definedName name="htc_단가표_List" localSheetId="1">#REF!</definedName>
    <definedName name="HTML_CodePage">949</definedName>
    <definedName name="HTML_Control" localSheetId="4" hidden="1">{"'Firr(선)'!$AS$1:$AY$62","'Firr(사)'!$AS$1:$AY$62","'Firr(회)'!$AS$1:$AY$62","'Firr(선)'!$L$1:$V$62","'Firr(사)'!$L$1:$V$62","'Firr(회)'!$L$1:$V$62"}</definedName>
    <definedName name="HTML_Control" localSheetId="1">{"'고휘도교통표지4차선용'!$B$2:$O$14"}</definedName>
    <definedName name="HTML_Control" hidden="1">{"'자리배치도'!$AG$1:$CI$28"}</definedName>
    <definedName name="HTML_Description">""</definedName>
    <definedName name="HTML_Email">""</definedName>
    <definedName name="HTML_Header">"고휘도교통표지4차선용"</definedName>
    <definedName name="HTML_LastUpdate">"00-06-09"</definedName>
    <definedName name="HTML_LineAfter">FALSE</definedName>
    <definedName name="HTML_LineBefore">FALSE</definedName>
    <definedName name="HTML_Name">"오승환"</definedName>
    <definedName name="HTML_OBDlg2">TRUE</definedName>
    <definedName name="HTML_OBDlg3">TRUE</definedName>
    <definedName name="HTML_OBDlg4">TRUE</definedName>
    <definedName name="HTML_OS">0</definedName>
    <definedName name="HTML_PathFile">"C:\My Documents\MyHTML.htm"</definedName>
    <definedName name="HTML_PathTemplate">"C:\USERS\JHW\Kwangju\Distribution-Analysis\HTMLTemp.htm"</definedName>
    <definedName name="HTML_Title">"99"</definedName>
    <definedName name="HTML1_10">"Marihan@hitel.kol.co.kr"</definedName>
    <definedName name="HTML1_11">1</definedName>
    <definedName name="HTML1_2">1</definedName>
    <definedName name="HTML1_3">"엑셀 프로젝트"</definedName>
    <definedName name="HTML1_4">"인터넷 어시스턴트"</definedName>
    <definedName name="HTML1_6">1</definedName>
    <definedName name="HTML1_7">1</definedName>
    <definedName name="HTML1_8">"97-10-09"</definedName>
    <definedName name="HTML1_9">"김종완/어린왕자"</definedName>
    <definedName name="HTMLCount">1</definedName>
    <definedName name="HW설치사001" localSheetId="4">#REF!</definedName>
    <definedName name="HW설치사001" localSheetId="1">#REF!</definedName>
    <definedName name="HW설치사002" localSheetId="4">#REF!</definedName>
    <definedName name="HW설치사002" localSheetId="1">#REF!</definedName>
    <definedName name="HW설치사011" localSheetId="4">#REF!</definedName>
    <definedName name="HW설치사011" localSheetId="1">#REF!</definedName>
    <definedName name="HW설치사982" localSheetId="4">#REF!</definedName>
    <definedName name="HW설치사982" localSheetId="1">#REF!</definedName>
    <definedName name="HW설치사991" localSheetId="4">#REF!</definedName>
    <definedName name="HW설치사991" localSheetId="1">#REF!</definedName>
    <definedName name="HW설치사992" localSheetId="4">#REF!</definedName>
    <definedName name="HW설치사992" localSheetId="1">#REF!</definedName>
    <definedName name="HW시험사001" localSheetId="4">#REF!</definedName>
    <definedName name="HW시험사001" localSheetId="1">#REF!</definedName>
    <definedName name="HW시험사002" localSheetId="4">#REF!</definedName>
    <definedName name="HW시험사002" localSheetId="1">#REF!</definedName>
    <definedName name="HW시험사011" localSheetId="4">#REF!</definedName>
    <definedName name="HW시험사011" localSheetId="1">#REF!</definedName>
    <definedName name="HW시험사982" localSheetId="4">#REF!</definedName>
    <definedName name="HW시험사982" localSheetId="1">#REF!</definedName>
    <definedName name="HW시험사991" localSheetId="4">#REF!</definedName>
    <definedName name="HW시험사991" localSheetId="1">#REF!</definedName>
    <definedName name="HW시험사992" localSheetId="4">#REF!</definedName>
    <definedName name="HW시험사992" localSheetId="1">#REF!</definedName>
    <definedName name="I" localSheetId="4">#REF!</definedName>
    <definedName name="I" localSheetId="1">#REF!</definedName>
    <definedName name="I_BEAM" localSheetId="4">#REF!</definedName>
    <definedName name="I_BEAM" localSheetId="1">#REF!</definedName>
    <definedName name="I_EA" localSheetId="4">#REF!</definedName>
    <definedName name="I_EA" localSheetId="1">#REF!</definedName>
    <definedName name="IIII" localSheetId="1" hidden="1">{"'용역비'!$A$4:$C$8"}</definedName>
    <definedName name="IIIII" localSheetId="1" hidden="1">{"'용역비'!$A$4:$C$8"}</definedName>
    <definedName name="IIJELLS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L" localSheetId="4">#REF!</definedName>
    <definedName name="IL" localSheetId="1">#REF!</definedName>
    <definedName name="ilgu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LJIB_MOTO_PYO" localSheetId="4">#REF!</definedName>
    <definedName name="ILJIB_MOTO_PYO" localSheetId="1">#REF!</definedName>
    <definedName name="IND_조명율" localSheetId="4">#REF!</definedName>
    <definedName name="IND_조명율" localSheetId="1">#REF!</definedName>
    <definedName name="INPUT">[4]WORK!$A$22:$BE$381</definedName>
    <definedName name="IOI" localSheetId="1" hidden="1">{"'용역비'!$A$4:$C$8"}</definedName>
    <definedName name="ir2rtcfr3c1r4c26rtqu" localSheetId="4">#REF!</definedName>
    <definedName name="ir2rtcfr3c1r4c26rtqu" localSheetId="1">#REF!</definedName>
    <definedName name="item">[5]WORK!$22:$401</definedName>
    <definedName name="ITEM_">[5]WORK!$22:$401</definedName>
    <definedName name="iyr" localSheetId="4">#REF!</definedName>
    <definedName name="iyr" localSheetId="1">#REF!</definedName>
    <definedName name="J_1" localSheetId="4">#REF!</definedName>
    <definedName name="J_1" localSheetId="1">#REF!</definedName>
    <definedName name="J_D" localSheetId="4">#REF!</definedName>
    <definedName name="J_D" localSheetId="1">#REF!</definedName>
    <definedName name="J_K" localSheetId="4">#REF!</definedName>
    <definedName name="J_K" localSheetId="1">#REF!</definedName>
    <definedName name="J_L" localSheetId="4">#REF!</definedName>
    <definedName name="J_L" localSheetId="1">#REF!</definedName>
    <definedName name="J_M" localSheetId="4">#REF!</definedName>
    <definedName name="J_M" localSheetId="1">#REF!</definedName>
    <definedName name="j1_e" localSheetId="4">#REF!</definedName>
    <definedName name="j1_e" localSheetId="1">#REF!</definedName>
    <definedName name="j1_ea" localSheetId="4">#REF!</definedName>
    <definedName name="j1_ea" localSheetId="1">#REF!</definedName>
    <definedName name="JACK" localSheetId="4">#REF!</definedName>
    <definedName name="JACK" localSheetId="1">#REF!</definedName>
    <definedName name="jack_ea" localSheetId="4">#REF!</definedName>
    <definedName name="jack_ea" localSheetId="1">#REF!</definedName>
    <definedName name="jg" localSheetId="1" hidden="1">{#N/A,#N/A,FALSE,"부대2"}</definedName>
    <definedName name="JH" localSheetId="4">#REF!</definedName>
    <definedName name="JH" localSheetId="1">#REF!</definedName>
    <definedName name="JJFOR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 localSheetId="4" hidden="1">#REF!</definedName>
    <definedName name="JJJ" localSheetId="1" hidden="1">#REF!</definedName>
    <definedName name="JJJJ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J" localSheetId="4">#REF!</definedName>
    <definedName name="JJJJJ" localSheetId="1">#REF!</definedName>
    <definedName name="JJJJJJ" hidden="1">[3]BID!$A$1:$A$524</definedName>
    <definedName name="JJJJJJJJJ" localSheetId="4">#REF!</definedName>
    <definedName name="JJJJJJJJJ" localSheetId="1">#REF!</definedName>
    <definedName name="JJSUW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kh" localSheetId="1">#N/A</definedName>
    <definedName name="jkh">[0]!jkh</definedName>
    <definedName name="JSH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yguj" localSheetId="4">#REF!</definedName>
    <definedName name="jyguj" localSheetId="1">#REF!</definedName>
    <definedName name="J엄차현" localSheetId="4" hidden="1">#REF!</definedName>
    <definedName name="J엄차현" localSheetId="1" hidden="1">#REF!</definedName>
    <definedName name="K_D" localSheetId="4">#REF!</definedName>
    <definedName name="K_D" localSheetId="1">#REF!</definedName>
    <definedName name="K2_" localSheetId="4">#REF!</definedName>
    <definedName name="K2_" localSheetId="1">#REF!</definedName>
    <definedName name="KD" localSheetId="4">#REF!</definedName>
    <definedName name="KD" localSheetId="1">#REF!</definedName>
    <definedName name="kdf" localSheetId="4">#REF!</definedName>
    <definedName name="kdf" localSheetId="1">#REF!</definedName>
    <definedName name="kdfjaiow" localSheetId="4">#REF!</definedName>
    <definedName name="kdfjaiow" localSheetId="1">#REF!</definedName>
    <definedName name="KDJ" localSheetId="4">#REF!</definedName>
    <definedName name="KDJ" localSheetId="1">#REF!</definedName>
    <definedName name="kfjaje" localSheetId="4">#REF!</definedName>
    <definedName name="kfjaje" localSheetId="1">#REF!</definedName>
    <definedName name="KFJG" localSheetId="4">#REF!</definedName>
    <definedName name="KFJG" localSheetId="1">#REF!</definedName>
    <definedName name="kgjf" localSheetId="1" hidden="1">{#N/A,#N/A,FALSE,"이정표"}</definedName>
    <definedName name="KIM" localSheetId="4">#REF!</definedName>
    <definedName name="KIM" localSheetId="1">#REF!</definedName>
    <definedName name="KIT" localSheetId="4">#REF!</definedName>
    <definedName name="KIT" localSheetId="1">#REF!</definedName>
    <definedName name="kjkcm" localSheetId="4">#REF!</definedName>
    <definedName name="kjkcm" localSheetId="1">#REF!</definedName>
    <definedName name="KKA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lkl" localSheetId="1">[0]!BlankMacro1</definedName>
    <definedName name="ksjafie" localSheetId="4">#REF!</definedName>
    <definedName name="ksjafie" localSheetId="1">#REF!</definedName>
    <definedName name="L" localSheetId="4">#REF!</definedName>
    <definedName name="L" localSheetId="1">#REF!</definedName>
    <definedName name="L_1" localSheetId="4">#REF!</definedName>
    <definedName name="L_1" localSheetId="1">#REF!</definedName>
    <definedName name="l1_ea" localSheetId="4">#REF!</definedName>
    <definedName name="l1_ea" localSheetId="1">#REF!</definedName>
    <definedName name="L1L" localSheetId="4">#REF!</definedName>
    <definedName name="L1L" localSheetId="1">#REF!</definedName>
    <definedName name="L2L" localSheetId="4">#REF!</definedName>
    <definedName name="L2L" localSheetId="1">#REF!</definedName>
    <definedName name="L3L" localSheetId="4">#REF!</definedName>
    <definedName name="L3L" localSheetId="1">#REF!</definedName>
    <definedName name="L4L" localSheetId="4">#REF!</definedName>
    <definedName name="L4L" localSheetId="1">#REF!</definedName>
    <definedName name="LAK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MP" localSheetId="4">#REF!</definedName>
    <definedName name="LAMP" localSheetId="1">#REF!</definedName>
    <definedName name="lasdkj" localSheetId="4">#REF!</definedName>
    <definedName name="lasdkj" localSheetId="1">#REF!</definedName>
    <definedName name="LAST" localSheetId="4">#REF!</definedName>
    <definedName name="LAST" localSheetId="1">#REF!</definedName>
    <definedName name="ldskjf" localSheetId="4">#REF!</definedName>
    <definedName name="ldskjf" localSheetId="1">#REF!</definedName>
    <definedName name="LED" localSheetId="4">#REF!</definedName>
    <definedName name="LED" localSheetId="1">#REF!</definedName>
    <definedName name="LEVEL5전등전열" localSheetId="4">#REF!</definedName>
    <definedName name="LEVEL5전등전열" localSheetId="1">#REF!</definedName>
    <definedName name="lfyuyul" localSheetId="1" hidden="1">{#N/A,#N/A,TRUE,"토적및재료집계";#N/A,#N/A,TRUE,"토적및재료집계";#N/A,#N/A,TRUE,"단위량"}</definedName>
    <definedName name="li" localSheetId="1" hidden="1">{"'용역비'!$A$4:$C$8"}</definedName>
    <definedName name="light">"Picture 1"</definedName>
    <definedName name="LLDIEKK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 localSheetId="1">[0]!BlankMacro1</definedName>
    <definedName name="LLL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OADT" localSheetId="4">#REF!</definedName>
    <definedName name="LOADT" localSheetId="1">#REF!</definedName>
    <definedName name="LP___4" localSheetId="4">#REF!</definedName>
    <definedName name="LP___4" localSheetId="1">#REF!</definedName>
    <definedName name="LS" localSheetId="4">#REF!</definedName>
    <definedName name="LS" localSheetId="1">#REF!</definedName>
    <definedName name="ls_ea" localSheetId="4">#REF!</definedName>
    <definedName name="ls_ea" localSheetId="1">#REF!</definedName>
    <definedName name="lumen" localSheetId="4">#REF!</definedName>
    <definedName name="lumen" localSheetId="1">#REF!</definedName>
    <definedName name="L형옹벽" localSheetId="4">#REF!</definedName>
    <definedName name="L형옹벽" localSheetId="1">#REF!</definedName>
    <definedName name="m" localSheetId="4">#REF!</definedName>
    <definedName name="m" localSheetId="1">#REF!</definedName>
    <definedName name="Macro4">[0]!Macro4</definedName>
    <definedName name="Macro5">[0]!Macro5</definedName>
    <definedName name="MAIN_COM_소계" localSheetId="4">#REF!</definedName>
    <definedName name="MAIN_COM_소계" localSheetId="1">#REF!</definedName>
    <definedName name="MCB" localSheetId="4">#REF!</definedName>
    <definedName name="MCB" localSheetId="1">#REF!</definedName>
    <definedName name="MCCB_AF2" localSheetId="4">#REF!</definedName>
    <definedName name="MCCB_AF2" localSheetId="1">#REF!</definedName>
    <definedName name="MD" localSheetId="4">#REF!</definedName>
    <definedName name="MD" localSheetId="1">#REF!</definedName>
    <definedName name="MHL175W" localSheetId="4">#REF!</definedName>
    <definedName name="MHL175W" localSheetId="1">#REF!</definedName>
    <definedName name="MHL250W" localSheetId="4">#REF!</definedName>
    <definedName name="MHL250W" localSheetId="1">#REF!</definedName>
    <definedName name="MHL400W" localSheetId="4">#REF!</definedName>
    <definedName name="MHL400W" localSheetId="1">#REF!</definedName>
    <definedName name="MMM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OTER_1" localSheetId="4">#REF!</definedName>
    <definedName name="MOTER_1" localSheetId="1">#REF!</definedName>
    <definedName name="MOTER_3" localSheetId="4">#REF!</definedName>
    <definedName name="MOTER_3" localSheetId="1">#REF!</definedName>
    <definedName name="MOTOR__농형_전폐" localSheetId="4">#REF!</definedName>
    <definedName name="MOTOR__농형_전폐" localSheetId="1">#REF!</definedName>
    <definedName name="mylfylu" localSheetId="1" hidden="1">{#N/A,#N/A,TRUE,"토적및재료집계";#N/A,#N/A,TRUE,"토적및재료집계";#N/A,#N/A,TRUE,"단위량"}</definedName>
    <definedName name="n">#N/A</definedName>
    <definedName name="N_D" localSheetId="4">#REF!</definedName>
    <definedName name="N_D" localSheetId="1">#REF!</definedName>
    <definedName name="NAM" localSheetId="4">#REF!</definedName>
    <definedName name="NAM" localSheetId="1">#REF!</definedName>
    <definedName name="ＮＥＹＯＫ" localSheetId="4">#REF!</definedName>
    <definedName name="ＮＥＹＯＫ" localSheetId="1">#REF!</definedName>
    <definedName name="NHJKDTK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KDTTY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MB" localSheetId="4">#REF!</definedName>
    <definedName name="NMB" localSheetId="1">#REF!</definedName>
    <definedName name="NO" localSheetId="4">#REF!</definedName>
    <definedName name="NO" localSheetId="1">#REF!</definedName>
    <definedName name="NOMUBY" localSheetId="4">#REF!</definedName>
    <definedName name="NOMUBY" localSheetId="1">#REF!</definedName>
    <definedName name="NUMBER" localSheetId="4">#REF!</definedName>
    <definedName name="NUMBER" localSheetId="1">#REF!</definedName>
    <definedName name="OIL" localSheetId="1" hidden="1">{"'용역비'!$A$4:$C$8"}</definedName>
    <definedName name="OIOPIPOPOPPOIPOOOIP" localSheetId="4">#REF!</definedName>
    <definedName name="OIOPIPOPOPPOIPOOOIP" localSheetId="1">#REF!</definedName>
    <definedName name="OOO" localSheetId="4">#REF!</definedName>
    <definedName name="OOO" localSheetId="1">#REF!</definedName>
    <definedName name="OP" localSheetId="4" hidden="1">#REF!</definedName>
    <definedName name="OP" localSheetId="1" hidden="1">#REF!</definedName>
    <definedName name="OPP" localSheetId="4" hidden="1">#REF!</definedName>
    <definedName name="OPP" localSheetId="1" hidden="1">#REF!</definedName>
    <definedName name="Out_of_Scope" localSheetId="4">#REF!</definedName>
    <definedName name="Out_of_Scope" localSheetId="1">#REF!</definedName>
    <definedName name="P_NAE" localSheetId="4">#REF!</definedName>
    <definedName name="P_NAE" localSheetId="1">#REF!</definedName>
    <definedName name="P01_" localSheetId="4">#REF!</definedName>
    <definedName name="P01_" localSheetId="1">#REF!</definedName>
    <definedName name="P02_" localSheetId="4">#REF!</definedName>
    <definedName name="P02_" localSheetId="1">#REF!</definedName>
    <definedName name="PASS" localSheetId="4">#REF!</definedName>
    <definedName name="PASS" localSheetId="1">#REF!</definedName>
    <definedName name="PD" localSheetId="4">#REF!</definedName>
    <definedName name="PD" localSheetId="1">#REF!</definedName>
    <definedName name="PD2101S">#N/A</definedName>
    <definedName name="PE" localSheetId="4">#REF!</definedName>
    <definedName name="PE" localSheetId="1">#REF!</definedName>
    <definedName name="Period_Const" localSheetId="4">#REF!</definedName>
    <definedName name="Period_Const" localSheetId="1">#REF!</definedName>
    <definedName name="PH" localSheetId="4">#REF!</definedName>
    <definedName name="PH" localSheetId="1">#REF!</definedName>
    <definedName name="pi_e" localSheetId="4">#REF!</definedName>
    <definedName name="pi_e" localSheetId="1">#REF!</definedName>
    <definedName name="pi_ea" localSheetId="4">#REF!</definedName>
    <definedName name="pi_ea" localSheetId="1">#REF!</definedName>
    <definedName name="piece" localSheetId="4">#REF!</definedName>
    <definedName name="piece" localSheetId="1">#REF!</definedName>
    <definedName name="PILE_LENG" localSheetId="4">#REF!</definedName>
    <definedName name="PILE_LENG" localSheetId="1">#REF!</definedName>
    <definedName name="PILE_TYPE" localSheetId="4">#REF!</definedName>
    <definedName name="PILE_TYPE" localSheetId="1">#REF!</definedName>
    <definedName name="pile길이" localSheetId="4">#REF!</definedName>
    <definedName name="pile길이" localSheetId="1">#REF!</definedName>
    <definedName name="PIP_4" localSheetId="4">#REF!</definedName>
    <definedName name="PIP_4" localSheetId="1">#REF!</definedName>
    <definedName name="pipe" localSheetId="4">#REF!</definedName>
    <definedName name="pipe" localSheetId="1">#REF!</definedName>
    <definedName name="PIPE_2" localSheetId="4">#REF!</definedName>
    <definedName name="PIPE_2" localSheetId="1">#REF!</definedName>
    <definedName name="PIPE_3" localSheetId="4">#REF!</definedName>
    <definedName name="PIPE_3" localSheetId="1">#REF!</definedName>
    <definedName name="PIPE_4" localSheetId="4">#REF!</definedName>
    <definedName name="PIPE_4" localSheetId="1">#REF!</definedName>
    <definedName name="piph" localSheetId="4">#REF!</definedName>
    <definedName name="piph" localSheetId="1">#REF!</definedName>
    <definedName name="POI" localSheetId="4" hidden="1">#REF!</definedName>
    <definedName name="POI" localSheetId="1" hidden="1">#REF!</definedName>
    <definedName name="POOM" localSheetId="4">#REF!</definedName>
    <definedName name="POOM" localSheetId="1">#REF!</definedName>
    <definedName name="POR121175C2054RTSKS15C6LRTHDLRT" localSheetId="4">#REF!</definedName>
    <definedName name="POR121175C2054RTSKS15C6LRTHDLRT" localSheetId="1">#REF!</definedName>
    <definedName name="POR3C41R52C44RTSKS13C5LRTHDLTBD" localSheetId="4">#REF!</definedName>
    <definedName name="POR3C41R52C44RTSKS13C5LRTHDLTBD" localSheetId="1">#REF!</definedName>
    <definedName name="POR3C56R44C76RTSKS15C5LRTHDLTBD" localSheetId="4">#REF!</definedName>
    <definedName name="POR3C56R44C76RTSKS15C5LRTHDLTBD" localSheetId="1">#REF!</definedName>
    <definedName name="POR458C2054RTSKS15C6LRTHDLRTM4T" localSheetId="4">#REF!</definedName>
    <definedName name="POR458C2054RTSKS15C6LRTHDLRTM4T" localSheetId="1">#REF!</definedName>
    <definedName name="POR6C20R55C38RTSKS13C5LRTHDLTBD" localSheetId="4">#REF!</definedName>
    <definedName name="POR6C20R55C38RTSKS13C5LRTHDLTBD" localSheetId="1">#REF!</definedName>
    <definedName name="POR7280C116RTSKS15C6LRTHR26C116" localSheetId="4">#REF!</definedName>
    <definedName name="POR7280C116RTSKS15C6LRTHR26C116" localSheetId="1">#REF!</definedName>
    <definedName name="POR7C2R55C18RTSKS13C5LRTHDLTBDL" localSheetId="4">#REF!</definedName>
    <definedName name="POR7C2R55C18RTSKS13C5LRTHDLTBDL" localSheetId="1">#REF!</definedName>
    <definedName name="POR7C77R72C83RTSKS13C5LRTHDLTBD" localSheetId="4">#REF!</definedName>
    <definedName name="POR7C77R72C83RTSKS13C5LRTHDLTBD" localSheetId="1">#REF!</definedName>
    <definedName name="por840c3542RTsks12c4lRTm1TB0TB5" localSheetId="4">#REF!</definedName>
    <definedName name="por840c3542RTsks12c4lRTm1TB0TB5" localSheetId="1">#REF!</definedName>
    <definedName name="POR8C46R200C54RTSKS13C6LRTHR3C4" localSheetId="4">#REF!</definedName>
    <definedName name="POR8C46R200C54RTSKS13C6LRTHR3C4" localSheetId="1">#REF!</definedName>
    <definedName name="pp" localSheetId="4">#REF!,#REF!</definedName>
    <definedName name="pp" localSheetId="1">#REF!,#REF!</definedName>
    <definedName name="PPA" localSheetId="4">#REF!</definedName>
    <definedName name="PPA" localSheetId="1">#REF!</definedName>
    <definedName name="PPP" localSheetId="4">#REF!</definedName>
    <definedName name="PPP" localSheetId="1">#REF!</definedName>
    <definedName name="print" localSheetId="4">#REF!</definedName>
    <definedName name="print" localSheetId="1">#REF!</definedName>
    <definedName name="PRINT.AREA.MI" localSheetId="4">#REF!</definedName>
    <definedName name="PRINT.AREA.MI" localSheetId="1">#REF!</definedName>
    <definedName name="_xlnm.Print_Area" localSheetId="0">갑지!$A$1:$K$21</definedName>
    <definedName name="_xlnm.Print_Area" localSheetId="4">고재처리비!$A$1:$M$29</definedName>
    <definedName name="_xlnm.Print_Area" localSheetId="3">공종별내역서!$A$1:$M$702</definedName>
    <definedName name="_xlnm.Print_Area" localSheetId="2">공종별집계표!$A$1:$M$52</definedName>
    <definedName name="_xlnm.Print_Area" localSheetId="9">단가대비표!$A$1:$X$168</definedName>
    <definedName name="_xlnm.Print_Area" localSheetId="1">원가계산서!$A$1:$H$35</definedName>
    <definedName name="_xlnm.Print_Area" localSheetId="6">일위대가!$A$1:$M$854</definedName>
    <definedName name="_xlnm.Print_Area" localSheetId="5">일위대가목록!$A$1:$L$147</definedName>
    <definedName name="_xlnm.Print_Area" localSheetId="7">중기단가목록!$A$1:$K$21</definedName>
    <definedName name="_xlnm.Print_Area" localSheetId="8">중기단가산출서!$A$1:$F$84</definedName>
    <definedName name="_xlnm.Print_Area">#REF!</definedName>
    <definedName name="PRINT_AREA_MI" localSheetId="4">#REF!</definedName>
    <definedName name="PRINT_AREA_MI" localSheetId="1">#REF!</definedName>
    <definedName name="PRINT_AREA_MI1" localSheetId="4">#REF!</definedName>
    <definedName name="PRINT_AREA_MI1" localSheetId="1">#REF!</definedName>
    <definedName name="PRINT_TILTES" localSheetId="4">#REF!</definedName>
    <definedName name="PRINT_TILTES" localSheetId="1">#REF!</definedName>
    <definedName name="PRINT_TITLE" localSheetId="4">#REF!</definedName>
    <definedName name="PRINT_TITLE" localSheetId="1">#REF!</definedName>
    <definedName name="_xlnm.Print_Titles" localSheetId="4">고재처리비!$1:$4</definedName>
    <definedName name="_xlnm.Print_Titles" localSheetId="3">공종별내역서!$1:$4</definedName>
    <definedName name="_xlnm.Print_Titles" localSheetId="2">공종별집계표!$1:$4</definedName>
    <definedName name="_xlnm.Print_Titles" localSheetId="9">단가대비표!$1:$4</definedName>
    <definedName name="_xlnm.Print_Titles" localSheetId="1">원가계산서!$1:$3</definedName>
    <definedName name="_xlnm.Print_Titles" localSheetId="6">일위대가!$1:$4</definedName>
    <definedName name="_xlnm.Print_Titles" localSheetId="5">일위대가목록!$1:$3</definedName>
    <definedName name="_xlnm.Print_Titles" localSheetId="7">중기단가목록!$1:$3</definedName>
    <definedName name="_xlnm.Print_Titles" localSheetId="8">중기단가산출서!$1:$3</definedName>
    <definedName name="_xlnm.Print_Titles">#N/A</definedName>
    <definedName name="PRINT_TITLES_MI">#N/A</definedName>
    <definedName name="PRINT_TITLES_MI1" localSheetId="4">#REF!</definedName>
    <definedName name="PRINT_TITLES_MI1" localSheetId="1">#REF!</definedName>
    <definedName name="Print_TitlLes" localSheetId="4">#REF!</definedName>
    <definedName name="Print_TitlLes" localSheetId="1">#REF!</definedName>
    <definedName name="PRINT_TITSES" localSheetId="4">#REF!</definedName>
    <definedName name="PRINT_TITSES" localSheetId="1">#REF!</definedName>
    <definedName name="PRO" localSheetId="4">#REF!</definedName>
    <definedName name="PRO" localSheetId="1">#REF!</definedName>
    <definedName name="ps" localSheetId="4">#REF!</definedName>
    <definedName name="ps" localSheetId="1">#REF!</definedName>
    <definedName name="PS15C4LRTOR5C1R1000C10RTHR3C1R4" localSheetId="4">#REF!</definedName>
    <definedName name="PS15C4LRTOR5C1R1000C10RTHR3C1R4" localSheetId="1">#REF!</definedName>
    <definedName name="PSKS12C4LRTOR6C73R45C74RTHDLRTM" localSheetId="4">#REF!</definedName>
    <definedName name="PSKS12C4LRTOR6C73R45C74RTHDLRTM" localSheetId="1">#REF!</definedName>
    <definedName name="PSKS12C4LRTOR9C1R47C10RTHDLRTM3" localSheetId="4">#REF!</definedName>
    <definedName name="PSKS12C4LRTOR9C1R47C10RTHDLRTM3" localSheetId="1">#REF!</definedName>
    <definedName name="PSKS15C6LRTOR3C76R62C88RTM1TB0T" localSheetId="4">#REF!</definedName>
    <definedName name="PSKS15C6LRTOR3C76R62C88RTM1TB0T" localSheetId="1">#REF!</definedName>
    <definedName name="Psqlbp4lRTOR6C15R45C16RTHDLRTM0" localSheetId="4">#REF!</definedName>
    <definedName name="Psqlbp4lRTOR6C15R45C16RTHDLRTM0" localSheetId="1">#REF!</definedName>
    <definedName name="Psqlbp4lRTOR6C15R45C16RTHDLRTM7" localSheetId="4">#REF!</definedName>
    <definedName name="Psqlbp4lRTOR6C15R45C16RTHDLRTM7" localSheetId="1">#REF!</definedName>
    <definedName name="PUM" localSheetId="4">#REF!</definedName>
    <definedName name="PUM" localSheetId="1">#REF!</definedName>
    <definedName name="Pump1" localSheetId="4">#REF!</definedName>
    <definedName name="Pump1" localSheetId="1">#REF!</definedName>
    <definedName name="Pump2" localSheetId="4">#REF!</definedName>
    <definedName name="Pump2" localSheetId="1">#REF!</definedName>
    <definedName name="Pump3" localSheetId="4">#REF!</definedName>
    <definedName name="Pump3" localSheetId="1">#REF!</definedName>
    <definedName name="q" hidden="1">[3]BID!$C$1:$H$533</definedName>
    <definedName name="q234562456" localSheetId="1" hidden="1">{"'용역비'!$A$4:$C$8"}</definedName>
    <definedName name="QA" localSheetId="4" hidden="1">#REF!</definedName>
    <definedName name="QA" localSheetId="1" hidden="1">#REF!</definedName>
    <definedName name="QFQF" localSheetId="4" hidden="1">#REF!</definedName>
    <definedName name="QFQF" localSheetId="1" hidden="1">#REF!</definedName>
    <definedName name="QLQL" localSheetId="4">#REF!</definedName>
    <definedName name="QLQL" localSheetId="1">#REF!</definedName>
    <definedName name="qor" hidden="1">[3]BID!$A$1:$A$4</definedName>
    <definedName name="qq" localSheetId="4">#REF!</definedName>
    <definedName name="qq" localSheetId="1" hidden="1">{#N/A,#N/A,FALSE,"단가표지"}</definedName>
    <definedName name="QQQ" localSheetId="4" hidden="1">#REF!</definedName>
    <definedName name="qqq" localSheetId="1" hidden="1">#REF!</definedName>
    <definedName name="qu" localSheetId="4">BlankMacro1</definedName>
    <definedName name="qu" localSheetId="1">BlankMacro1</definedName>
    <definedName name="Query1" localSheetId="4">#REF!</definedName>
    <definedName name="Query1" localSheetId="1">#REF!</definedName>
    <definedName name="qw" localSheetId="4">#REF!</definedName>
    <definedName name="qw" localSheetId="1" hidden="1">{#N/A,#N/A,FALSE,"단가표지"}</definedName>
    <definedName name="QWE" localSheetId="4" hidden="1">#REF!</definedName>
    <definedName name="QWE" localSheetId="1" hidden="1">#REF!</definedName>
    <definedName name="QWS" localSheetId="4" hidden="1">#REF!</definedName>
    <definedName name="QWS" localSheetId="1" hidden="1">#REF!</definedName>
    <definedName name="qyk" localSheetId="1" hidden="1">{"'용역비'!$A$4:$C$8"}</definedName>
    <definedName name="rdj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djy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DTJ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xlnm.Recorder" localSheetId="4">#REF!</definedName>
    <definedName name="_xlnm.Recorder" localSheetId="1">#REF!</definedName>
    <definedName name="_xlnm.Recorder">#REF!</definedName>
    <definedName name="REFF" localSheetId="4">#REF!</definedName>
    <definedName name="REFF" localSheetId="1">#REF!</definedName>
    <definedName name="rehh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F" localSheetId="4">BlankMacro1</definedName>
    <definedName name="RF" localSheetId="1">BlankMacro1</definedName>
    <definedName name="RH" localSheetId="1" hidden="1">{"'용역비'!$A$4:$C$8"}</definedName>
    <definedName name="riipd" localSheetId="4">#REF!</definedName>
    <definedName name="riipd" localSheetId="1">#REF!</definedName>
    <definedName name="RJRJ" localSheetId="4">BlankMacro1</definedName>
    <definedName name="RJRJ" localSheetId="1">BlankMacro1</definedName>
    <definedName name="RJRKJRKJR" localSheetId="4">BlankMacro1</definedName>
    <definedName name="RJRKJRKJR" localSheetId="1">BlankMacro1</definedName>
    <definedName name="rjrtj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KFL" localSheetId="4">#REF!</definedName>
    <definedName name="RKFL" localSheetId="1">#REF!</definedName>
    <definedName name="RL" localSheetId="4">BlankMacro1</definedName>
    <definedName name="RL" localSheetId="1">BlankMacro1</definedName>
    <definedName name="rlr" localSheetId="4">#REF!</definedName>
    <definedName name="rlr" localSheetId="1">#REF!</definedName>
    <definedName name="RLTJD" localSheetId="4">BlankMacro1</definedName>
    <definedName name="RLTJD" localSheetId="1">BlankMacro1</definedName>
    <definedName name="RM_D" localSheetId="4">#REF!</definedName>
    <definedName name="RM_D" localSheetId="1">#REF!</definedName>
    <definedName name="ROCK1" localSheetId="4">#REF!</definedName>
    <definedName name="ROCK1" localSheetId="1">#REF!</definedName>
    <definedName name="rock1_e" localSheetId="4">#REF!</definedName>
    <definedName name="rock1_e" localSheetId="1">#REF!</definedName>
    <definedName name="rock1_ea" localSheetId="4">#REF!</definedName>
    <definedName name="rock1_ea" localSheetId="1">#REF!</definedName>
    <definedName name="ROCK2" localSheetId="4">#REF!</definedName>
    <definedName name="ROCK2" localSheetId="1">#REF!</definedName>
    <definedName name="rock2_e" localSheetId="4">#REF!</definedName>
    <definedName name="rock2_e" localSheetId="1">#REF!</definedName>
    <definedName name="rock2_ea" localSheetId="4">#REF!</definedName>
    <definedName name="rock2_ea" localSheetId="1">#REF!</definedName>
    <definedName name="ROCK3" localSheetId="4">#REF!</definedName>
    <definedName name="ROCK3" localSheetId="1">#REF!</definedName>
    <definedName name="rock3_e" localSheetId="4">#REF!</definedName>
    <definedName name="rock3_e" localSheetId="1">#REF!</definedName>
    <definedName name="rock3_ea" localSheetId="4">#REF!</definedName>
    <definedName name="rock3_ea" localSheetId="1">#REF!</definedName>
    <definedName name="ROCK4" localSheetId="4">#REF!</definedName>
    <definedName name="ROCK4" localSheetId="1">#REF!</definedName>
    <definedName name="rock4_e" localSheetId="4">#REF!</definedName>
    <definedName name="rock4_e" localSheetId="1">#REF!</definedName>
    <definedName name="rock4_ea" localSheetId="4">#REF!</definedName>
    <definedName name="rock4_ea" localSheetId="1">#REF!</definedName>
    <definedName name="Royalty" localSheetId="1" hidden="1">{#N/A,#N/A,FALSE,"Sheet1"}</definedName>
    <definedName name="Royalty1" localSheetId="4">#REF!</definedName>
    <definedName name="Royalty1" localSheetId="1">#REF!</definedName>
    <definedName name="RRR" localSheetId="4">#REF!</definedName>
    <definedName name="RRR" localSheetId="1">#REF!</definedName>
    <definedName name="RT" localSheetId="4">#REF!,#REF!,#REF!</definedName>
    <definedName name="RT" localSheetId="1">#REF!,#REF!,#REF!</definedName>
    <definedName name="RTGH" localSheetId="1" hidden="1">{"'용역비'!$A$4:$C$8"}</definedName>
    <definedName name="rth" localSheetId="4" hidden="1">#REF!</definedName>
    <definedName name="rth" localSheetId="1" hidden="1">#REF!</definedName>
    <definedName name="rtssj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ty" localSheetId="4">#REF!,#REF!</definedName>
    <definedName name="rty" localSheetId="1">#REF!,#REF!</definedName>
    <definedName name="RYUIRYU" localSheetId="1" hidden="1">{"'용역비'!$A$4:$C$8"}</definedName>
    <definedName name="ryuk" localSheetId="1" hidden="1">{"'용역비'!$A$4:$C$8"}</definedName>
    <definedName name="S.C" localSheetId="4">#REF!</definedName>
    <definedName name="S.C" localSheetId="1">#REF!</definedName>
    <definedName name="S_1" localSheetId="4">#REF!</definedName>
    <definedName name="S_1" localSheetId="1">#REF!</definedName>
    <definedName name="S2L" localSheetId="4">#REF!</definedName>
    <definedName name="S2L" localSheetId="1">#REF!</definedName>
    <definedName name="sample" localSheetId="4">#REF!</definedName>
    <definedName name="sample" localSheetId="1">#REF!</definedName>
    <definedName name="sanch_2" localSheetId="4">#REF!</definedName>
    <definedName name="sanch_2" localSheetId="1">#REF!</definedName>
    <definedName name="sanch_3" localSheetId="4">#REF!</definedName>
    <definedName name="sanch_3" localSheetId="1">#REF!</definedName>
    <definedName name="sanch_4" localSheetId="4">#REF!</definedName>
    <definedName name="sanch_4" localSheetId="1">#REF!</definedName>
    <definedName name="sc" localSheetId="4">#REF!</definedName>
    <definedName name="sc" localSheetId="1">#REF!</definedName>
    <definedName name="SD" localSheetId="4">#REF!</definedName>
    <definedName name="sd" localSheetId="1">#N/A</definedName>
    <definedName name="sd">[0]!sd</definedName>
    <definedName name="sdakfj" localSheetId="4">#REF!</definedName>
    <definedName name="sdakfj" localSheetId="1">#REF!</definedName>
    <definedName name="SDAS" localSheetId="1">{"'Firr(선)'!$AS$1:$AY$62","'Firr(사)'!$AS$1:$AY$62","'Firr(회)'!$AS$1:$AY$62","'Firr(선)'!$L$1:$V$62","'Firr(사)'!$L$1:$V$62","'Firr(회)'!$L$1:$V$62"}</definedName>
    <definedName name="SDF" localSheetId="4">#REF!</definedName>
    <definedName name="SDF" localSheetId="1">#REF!</definedName>
    <definedName name="SDFHK" localSheetId="4">#REF!</definedName>
    <definedName name="SDFHK" localSheetId="1">#REF!</definedName>
    <definedName name="sdfjk" localSheetId="4">#REF!</definedName>
    <definedName name="sdfjk" localSheetId="1">#REF!</definedName>
    <definedName name="sdg" hidden="1">[3]BID!$A$1:$A$1714</definedName>
    <definedName name="sdjfkl" localSheetId="4">#REF!</definedName>
    <definedName name="sdjfkl" localSheetId="1">#REF!</definedName>
    <definedName name="SDJI" localSheetId="4">#REF!</definedName>
    <definedName name="SDJI" localSheetId="1">#REF!</definedName>
    <definedName name="sdryhj" localSheetId="1" hidden="1">{"'용역비'!$A$4:$C$8"}</definedName>
    <definedName name="SE" localSheetId="1" hidden="1">{"'용역비'!$A$4:$C$8"}</definedName>
    <definedName name="SF">#N/A</definedName>
    <definedName name="SGP" localSheetId="4">#REF!</definedName>
    <definedName name="SGP" localSheetId="1">#REF!</definedName>
    <definedName name="SHEET56" localSheetId="4">#REF!</definedName>
    <definedName name="SHEET56" localSheetId="1">#REF!</definedName>
    <definedName name="SHT" localSheetId="4">#REF!</definedName>
    <definedName name="SHT" localSheetId="1">#REF!</definedName>
    <definedName name="SIDE" localSheetId="4">#REF!</definedName>
    <definedName name="SIDE" localSheetId="1">#REF!</definedName>
    <definedName name="sj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r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rhei" localSheetId="4">#REF!</definedName>
    <definedName name="sjrhei" localSheetId="1">#REF!</definedName>
    <definedName name="sjrt" localSheetId="1" hidden="1">{#N/A,#N/A,TRUE,"토적및재료집계";#N/A,#N/A,TRUE,"토적및재료집계";#N/A,#N/A,TRUE,"단위량"}</definedName>
    <definedName name="sjrtj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t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trjrtj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kadjf" localSheetId="4">#REF!</definedName>
    <definedName name="skadjf" localSheetId="1">#REF!</definedName>
    <definedName name="SKDFP" localSheetId="4">#REF!</definedName>
    <definedName name="SKDFP" localSheetId="1">#REF!</definedName>
    <definedName name="SKYTK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LID" localSheetId="4">#REF!</definedName>
    <definedName name="SLID" localSheetId="1">#REF!</definedName>
    <definedName name="SODURTJ" localSheetId="1">Dlog_Show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eg" hidden="1">2</definedName>
    <definedName name="solver_num" hidden="1">1</definedName>
    <definedName name="solver_nwt" hidden="1">1</definedName>
    <definedName name="solver_opt" localSheetId="4" hidden="1">#REF!</definedName>
    <definedName name="solver_opt" localSheetId="1" hidden="1">#REF!</definedName>
    <definedName name="solver_pre" hidden="1">0.000001</definedName>
    <definedName name="solver_rel1" hidden="1">1</definedName>
    <definedName name="solver_rhs1" hidden="1">500000000</definedName>
    <definedName name="solver_scl" hidden="1">2</definedName>
    <definedName name="solver_sho" hidden="1">2</definedName>
    <definedName name="solver_tim" hidden="1">100</definedName>
    <definedName name="solver_tmp" hidden="1">500000000</definedName>
    <definedName name="solver_tol" hidden="1">0.05</definedName>
    <definedName name="solver_typ" hidden="1">1</definedName>
    <definedName name="solver_val" hidden="1">0</definedName>
    <definedName name="SPLICE" localSheetId="4">#REF!</definedName>
    <definedName name="SPLICE" localSheetId="1">#REF!</definedName>
    <definedName name="sr" localSheetId="4">#REF!,#REF!</definedName>
    <definedName name="sr" localSheetId="1">#REF!,#REF!</definedName>
    <definedName name="srht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jjr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KRKY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th" localSheetId="1" hidden="1">{"'용역비'!$A$4:$C$8"}</definedName>
    <definedName name="SRTJ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yk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s" localSheetId="4">#REF!</definedName>
    <definedName name="ss" localSheetId="1">#N/A</definedName>
    <definedName name="ss">[0]!ss</definedName>
    <definedName name="sss" localSheetId="1" hidden="1">{#N/A,#N/A,FALSE,"전력간선"}</definedName>
    <definedName name="SSSS" localSheetId="4">#REF!</definedName>
    <definedName name="SSSS" localSheetId="1">#REF!</definedName>
    <definedName name="SSSSS" localSheetId="4">#REF!</definedName>
    <definedName name="SSSSS" localSheetId="1">#REF!</definedName>
    <definedName name="SSSSSS" localSheetId="4">#REF!</definedName>
    <definedName name="SSSSSS" localSheetId="1">#REF!</definedName>
    <definedName name="ST" localSheetId="4">#REF!</definedName>
    <definedName name="ST" localSheetId="1">#REF!</definedName>
    <definedName name="Story_Total" localSheetId="4">#REF!</definedName>
    <definedName name="Story_Total" localSheetId="1">#REF!</definedName>
    <definedName name="Struct_Type" localSheetId="4">#REF!</definedName>
    <definedName name="Struct_Type" localSheetId="1">#REF!</definedName>
    <definedName name="STRUT" localSheetId="4">#REF!</definedName>
    <definedName name="STRUT" localSheetId="1">#REF!</definedName>
    <definedName name="STRUT_E" localSheetId="4">#REF!</definedName>
    <definedName name="STRUT_E" localSheetId="1">#REF!</definedName>
    <definedName name="STRUT_EA" localSheetId="4">#REF!</definedName>
    <definedName name="STRUT_EA" localSheetId="1">#REF!</definedName>
    <definedName name="STRUT_EA1" localSheetId="4">#REF!</definedName>
    <definedName name="STRUT_EA1" localSheetId="1">#REF!</definedName>
    <definedName name="STS" localSheetId="1" hidden="1">{"'용역비'!$A$4:$C$8"}</definedName>
    <definedName name="ST산출" localSheetId="1">[0]!BlankMacro1</definedName>
    <definedName name="st산출1" localSheetId="1">[0]!BlankMacro1</definedName>
    <definedName name="SU_S">#N/A</definedName>
    <definedName name="SWS" localSheetId="4" hidden="1">#REF!</definedName>
    <definedName name="SWS" localSheetId="1" hidden="1">#REF!</definedName>
    <definedName name="SW시험사001" localSheetId="4">#REF!</definedName>
    <definedName name="SW시험사001" localSheetId="1">#REF!</definedName>
    <definedName name="SW시험사002" localSheetId="4">#REF!</definedName>
    <definedName name="SW시험사002" localSheetId="1">#REF!</definedName>
    <definedName name="SW시험사011" localSheetId="4">#REF!</definedName>
    <definedName name="SW시험사011" localSheetId="1">#REF!</definedName>
    <definedName name="SW시험사982" localSheetId="4">#REF!</definedName>
    <definedName name="SW시험사982" localSheetId="1">#REF!</definedName>
    <definedName name="SW시험사991" localSheetId="4">#REF!</definedName>
    <definedName name="SW시험사991" localSheetId="1">#REF!</definedName>
    <definedName name="SW시험사992" localSheetId="4">#REF!</definedName>
    <definedName name="SW시험사992" localSheetId="1">#REF!</definedName>
    <definedName name="T._A._B_____공___사" localSheetId="4">#REF!</definedName>
    <definedName name="T._A._B_____공___사" localSheetId="1">#REF!</definedName>
    <definedName name="T10M" localSheetId="4">#REF!</definedName>
    <definedName name="T10M" localSheetId="1">#REF!</definedName>
    <definedName name="T10P" localSheetId="4">#REF!</definedName>
    <definedName name="T10P" localSheetId="1">#REF!</definedName>
    <definedName name="T11M" localSheetId="4">#REF!</definedName>
    <definedName name="T11M" localSheetId="1">#REF!</definedName>
    <definedName name="T11P" localSheetId="4">#REF!</definedName>
    <definedName name="T11P" localSheetId="1">#REF!</definedName>
    <definedName name="T12M" localSheetId="4">#REF!</definedName>
    <definedName name="T12M" localSheetId="1">#REF!</definedName>
    <definedName name="T12P" localSheetId="4">#REF!</definedName>
    <definedName name="T12P" localSheetId="1">#REF!</definedName>
    <definedName name="T13M" localSheetId="4">#REF!</definedName>
    <definedName name="T13M" localSheetId="1">#REF!</definedName>
    <definedName name="T13P" localSheetId="4">#REF!</definedName>
    <definedName name="T13P" localSheetId="1">#REF!</definedName>
    <definedName name="T14M" localSheetId="4">#REF!</definedName>
    <definedName name="T14M" localSheetId="1">#REF!</definedName>
    <definedName name="T14P" localSheetId="4">#REF!</definedName>
    <definedName name="T14P" localSheetId="1">#REF!</definedName>
    <definedName name="T15M" localSheetId="4">#REF!</definedName>
    <definedName name="T15M" localSheetId="1">#REF!</definedName>
    <definedName name="T15P" localSheetId="4">#REF!</definedName>
    <definedName name="T15P" localSheetId="1">#REF!</definedName>
    <definedName name="T16M" localSheetId="4">#REF!</definedName>
    <definedName name="T16M" localSheetId="1">#REF!</definedName>
    <definedName name="T16P" localSheetId="4">#REF!</definedName>
    <definedName name="T16P" localSheetId="1">#REF!</definedName>
    <definedName name="T17M" localSheetId="4">#REF!</definedName>
    <definedName name="T17M" localSheetId="1">#REF!</definedName>
    <definedName name="T17P" localSheetId="4">#REF!</definedName>
    <definedName name="T17P" localSheetId="1">#REF!</definedName>
    <definedName name="T18M" localSheetId="4">#REF!</definedName>
    <definedName name="T18M" localSheetId="1">#REF!</definedName>
    <definedName name="T18P" localSheetId="4">#REF!</definedName>
    <definedName name="T18P" localSheetId="1">#REF!</definedName>
    <definedName name="T19M" localSheetId="4">#REF!</definedName>
    <definedName name="T19M" localSheetId="1">#REF!</definedName>
    <definedName name="T19P" localSheetId="4">#REF!</definedName>
    <definedName name="T19P" localSheetId="1">#REF!</definedName>
    <definedName name="T1E" localSheetId="4">#REF!</definedName>
    <definedName name="T1E" localSheetId="1">#REF!</definedName>
    <definedName name="T1M" localSheetId="4">#REF!</definedName>
    <definedName name="T1M" localSheetId="1">#REF!</definedName>
    <definedName name="T1P" localSheetId="4">#REF!</definedName>
    <definedName name="T1P" localSheetId="1">#REF!</definedName>
    <definedName name="T20M" localSheetId="4">#REF!</definedName>
    <definedName name="T20M" localSheetId="1">#REF!</definedName>
    <definedName name="T20P" localSheetId="4">#REF!</definedName>
    <definedName name="T20P" localSheetId="1">#REF!</definedName>
    <definedName name="T21M" localSheetId="4">#REF!</definedName>
    <definedName name="T21M" localSheetId="1">#REF!</definedName>
    <definedName name="T21P" localSheetId="4">#REF!</definedName>
    <definedName name="T21P" localSheetId="1">#REF!</definedName>
    <definedName name="T22E" localSheetId="4">#REF!</definedName>
    <definedName name="T22E" localSheetId="1">#REF!</definedName>
    <definedName name="T23M" localSheetId="4">#REF!</definedName>
    <definedName name="T23M" localSheetId="1">#REF!</definedName>
    <definedName name="T23P" localSheetId="4">#REF!</definedName>
    <definedName name="T23P" localSheetId="1">#REF!</definedName>
    <definedName name="T24M" localSheetId="4">#REF!</definedName>
    <definedName name="T24M" localSheetId="1">#REF!</definedName>
    <definedName name="T24P" localSheetId="4">#REF!</definedName>
    <definedName name="T24P" localSheetId="1">#REF!</definedName>
    <definedName name="T2E" localSheetId="4">#REF!</definedName>
    <definedName name="T2E" localSheetId="1">#REF!</definedName>
    <definedName name="T2M" localSheetId="4">#REF!</definedName>
    <definedName name="T2M" localSheetId="1">#REF!</definedName>
    <definedName name="T2P" localSheetId="4">#REF!</definedName>
    <definedName name="T2P" localSheetId="1">#REF!</definedName>
    <definedName name="T3P" localSheetId="4">#REF!</definedName>
    <definedName name="T3P" localSheetId="1">#REF!</definedName>
    <definedName name="T4M" localSheetId="4">#REF!</definedName>
    <definedName name="T4M" localSheetId="1">#REF!</definedName>
    <definedName name="T4P" localSheetId="4">#REF!</definedName>
    <definedName name="T4P" localSheetId="1">#REF!</definedName>
    <definedName name="T5M" localSheetId="4">#REF!</definedName>
    <definedName name="T5M" localSheetId="1">#REF!</definedName>
    <definedName name="T5P" localSheetId="4">#REF!</definedName>
    <definedName name="T5P" localSheetId="1">#REF!</definedName>
    <definedName name="T6M" localSheetId="4">#REF!</definedName>
    <definedName name="T6M" localSheetId="1">#REF!</definedName>
    <definedName name="T6P" localSheetId="4">#REF!</definedName>
    <definedName name="T6P" localSheetId="1">#REF!</definedName>
    <definedName name="T7M" localSheetId="4">#REF!</definedName>
    <definedName name="T7M" localSheetId="1">#REF!</definedName>
    <definedName name="T7P" localSheetId="4">#REF!</definedName>
    <definedName name="T7P" localSheetId="1">#REF!</definedName>
    <definedName name="T8M" localSheetId="4">#REF!</definedName>
    <definedName name="T8M" localSheetId="1">#REF!</definedName>
    <definedName name="T8P" localSheetId="4">#REF!</definedName>
    <definedName name="T8P" localSheetId="1">#REF!</definedName>
    <definedName name="T9M" localSheetId="4">#REF!</definedName>
    <definedName name="T9M" localSheetId="1">#REF!</definedName>
    <definedName name="T9P" localSheetId="4">#REF!</definedName>
    <definedName name="T9P" localSheetId="1">#REF!</definedName>
    <definedName name="TABLE" localSheetId="4">#REF!</definedName>
    <definedName name="TABLE" localSheetId="1">#REF!</definedName>
    <definedName name="TABLE_10" localSheetId="4">#REF!</definedName>
    <definedName name="TABLE_10" localSheetId="1">#REF!</definedName>
    <definedName name="TABLE_11" localSheetId="4">#REF!</definedName>
    <definedName name="TABLE_11" localSheetId="1">#REF!</definedName>
    <definedName name="TABLE_12" localSheetId="4">#REF!</definedName>
    <definedName name="TABLE_12" localSheetId="1">#REF!</definedName>
    <definedName name="TABLE_13" localSheetId="4">#REF!</definedName>
    <definedName name="TABLE_13" localSheetId="1">#REF!</definedName>
    <definedName name="TABLE_14" localSheetId="4">#REF!</definedName>
    <definedName name="TABLE_14" localSheetId="1">#REF!</definedName>
    <definedName name="TABLE_15" localSheetId="4">#REF!</definedName>
    <definedName name="TABLE_15" localSheetId="1">#REF!</definedName>
    <definedName name="TABLE_16" localSheetId="4">#REF!</definedName>
    <definedName name="TABLE_16" localSheetId="1">#REF!</definedName>
    <definedName name="TABLE_17" localSheetId="4">#REF!</definedName>
    <definedName name="TABLE_17" localSheetId="1">#REF!</definedName>
    <definedName name="TABLE_18" localSheetId="4">#REF!</definedName>
    <definedName name="TABLE_18" localSheetId="1">#REF!</definedName>
    <definedName name="TABLE_19" localSheetId="4">#REF!</definedName>
    <definedName name="TABLE_19" localSheetId="1">#REF!</definedName>
    <definedName name="TABLE_2" localSheetId="4">#REF!</definedName>
    <definedName name="TABLE_2" localSheetId="1">#REF!</definedName>
    <definedName name="TABLE_20" localSheetId="4">#REF!</definedName>
    <definedName name="TABLE_20" localSheetId="1">#REF!</definedName>
    <definedName name="TABLE_21" localSheetId="4">#REF!</definedName>
    <definedName name="TABLE_21" localSheetId="1">#REF!</definedName>
    <definedName name="TABLE_22" localSheetId="4">#REF!</definedName>
    <definedName name="TABLE_22" localSheetId="1">#REF!</definedName>
    <definedName name="TABLE_23" localSheetId="4">#REF!</definedName>
    <definedName name="TABLE_23" localSheetId="1">#REF!</definedName>
    <definedName name="TABLE_24" localSheetId="4">#REF!</definedName>
    <definedName name="TABLE_24" localSheetId="1">#REF!</definedName>
    <definedName name="TABLE_25" localSheetId="4">#REF!</definedName>
    <definedName name="TABLE_25" localSheetId="1">#REF!</definedName>
    <definedName name="TABLE_26" localSheetId="4">#REF!</definedName>
    <definedName name="TABLE_26" localSheetId="1">#REF!</definedName>
    <definedName name="TABLE_27" localSheetId="4">#REF!</definedName>
    <definedName name="TABLE_27" localSheetId="1">#REF!</definedName>
    <definedName name="TABLE_28" localSheetId="4">#REF!</definedName>
    <definedName name="TABLE_28" localSheetId="1">#REF!</definedName>
    <definedName name="TABLE_29" localSheetId="4">#REF!</definedName>
    <definedName name="TABLE_29" localSheetId="1">#REF!</definedName>
    <definedName name="TABLE_3" localSheetId="4">#REF!</definedName>
    <definedName name="TABLE_3" localSheetId="1">#REF!</definedName>
    <definedName name="TABLE_30" localSheetId="4">#REF!</definedName>
    <definedName name="TABLE_30" localSheetId="1">#REF!</definedName>
    <definedName name="TABLE_31" localSheetId="4">#REF!</definedName>
    <definedName name="TABLE_31" localSheetId="1">#REF!</definedName>
    <definedName name="TABLE_32" localSheetId="4">#REF!</definedName>
    <definedName name="TABLE_32" localSheetId="1">#REF!</definedName>
    <definedName name="TABLE_33" localSheetId="4">#REF!</definedName>
    <definedName name="TABLE_33" localSheetId="1">#REF!</definedName>
    <definedName name="TABLE_34" localSheetId="4">#REF!</definedName>
    <definedName name="TABLE_34" localSheetId="1">#REF!</definedName>
    <definedName name="TABLE_35" localSheetId="4">#REF!</definedName>
    <definedName name="TABLE_35" localSheetId="1">#REF!</definedName>
    <definedName name="TABLE_36" localSheetId="4">#REF!</definedName>
    <definedName name="TABLE_36" localSheetId="1">#REF!</definedName>
    <definedName name="TABLE_37" localSheetId="4">#REF!</definedName>
    <definedName name="TABLE_37" localSheetId="1">#REF!</definedName>
    <definedName name="TABLE_38" localSheetId="4">#REF!</definedName>
    <definedName name="TABLE_38" localSheetId="1">#REF!</definedName>
    <definedName name="TABLE_39" localSheetId="4">#REF!</definedName>
    <definedName name="TABLE_39" localSheetId="1">#REF!</definedName>
    <definedName name="TABLE_4" localSheetId="4">#REF!</definedName>
    <definedName name="TABLE_4" localSheetId="1">#REF!</definedName>
    <definedName name="TABLE_40" localSheetId="4">#REF!</definedName>
    <definedName name="TABLE_40" localSheetId="1">#REF!</definedName>
    <definedName name="TABLE_41" localSheetId="4">#REF!</definedName>
    <definedName name="TABLE_41" localSheetId="1">#REF!</definedName>
    <definedName name="TABLE_42" localSheetId="4">#REF!</definedName>
    <definedName name="TABLE_42" localSheetId="1">#REF!</definedName>
    <definedName name="TABLE_43" localSheetId="4">#REF!</definedName>
    <definedName name="TABLE_43" localSheetId="1">#REF!</definedName>
    <definedName name="TABLE_44" localSheetId="4">#REF!</definedName>
    <definedName name="TABLE_44" localSheetId="1">#REF!</definedName>
    <definedName name="TABLE_45" localSheetId="4">#REF!</definedName>
    <definedName name="TABLE_45" localSheetId="1">#REF!</definedName>
    <definedName name="TABLE_46" localSheetId="4">#REF!</definedName>
    <definedName name="TABLE_46" localSheetId="1">#REF!</definedName>
    <definedName name="TABLE_47" localSheetId="4">#REF!</definedName>
    <definedName name="TABLE_47" localSheetId="1">#REF!</definedName>
    <definedName name="TABLE_48" localSheetId="4">#REF!</definedName>
    <definedName name="TABLE_48" localSheetId="1">#REF!</definedName>
    <definedName name="TABLE_49" localSheetId="4">#REF!</definedName>
    <definedName name="TABLE_49" localSheetId="1">#REF!</definedName>
    <definedName name="TABLE_5" localSheetId="4">#REF!</definedName>
    <definedName name="TABLE_5" localSheetId="1">#REF!</definedName>
    <definedName name="TABLE_50" localSheetId="4">#REF!</definedName>
    <definedName name="TABLE_50" localSheetId="1">#REF!</definedName>
    <definedName name="TABLE_51" localSheetId="4">#REF!</definedName>
    <definedName name="TABLE_51" localSheetId="1">#REF!</definedName>
    <definedName name="TABLE_52" localSheetId="4">#REF!</definedName>
    <definedName name="TABLE_52" localSheetId="1">#REF!</definedName>
    <definedName name="TABLE_53" localSheetId="4">#REF!</definedName>
    <definedName name="TABLE_53" localSheetId="1">#REF!</definedName>
    <definedName name="TABLE_54" localSheetId="4">#REF!</definedName>
    <definedName name="TABLE_54" localSheetId="1">#REF!</definedName>
    <definedName name="TABLE_55" localSheetId="4">#REF!</definedName>
    <definedName name="TABLE_55" localSheetId="1">#REF!</definedName>
    <definedName name="TABLE_56" localSheetId="4">#REF!</definedName>
    <definedName name="TABLE_56" localSheetId="1">#REF!</definedName>
    <definedName name="TABLE_57" localSheetId="4">#REF!</definedName>
    <definedName name="TABLE_57" localSheetId="1">#REF!</definedName>
    <definedName name="TABLE_58" localSheetId="4">#REF!</definedName>
    <definedName name="TABLE_58" localSheetId="1">#REF!</definedName>
    <definedName name="TABLE_59" localSheetId="4">#REF!</definedName>
    <definedName name="TABLE_59" localSheetId="1">#REF!</definedName>
    <definedName name="TABLE_6" localSheetId="4">#REF!</definedName>
    <definedName name="TABLE_6" localSheetId="1">#REF!</definedName>
    <definedName name="TABLE_60" localSheetId="4">#REF!</definedName>
    <definedName name="TABLE_60" localSheetId="1">#REF!</definedName>
    <definedName name="TABLE_61" localSheetId="4">#REF!</definedName>
    <definedName name="TABLE_61" localSheetId="1">#REF!</definedName>
    <definedName name="TABLE_62" localSheetId="4">#REF!</definedName>
    <definedName name="TABLE_62" localSheetId="1">#REF!</definedName>
    <definedName name="TABLE_63" localSheetId="4">#REF!</definedName>
    <definedName name="TABLE_63" localSheetId="1">#REF!</definedName>
    <definedName name="TABLE_64" localSheetId="4">#REF!</definedName>
    <definedName name="TABLE_64" localSheetId="1">#REF!</definedName>
    <definedName name="TABLE_65" localSheetId="4">#REF!</definedName>
    <definedName name="TABLE_65" localSheetId="1">#REF!</definedName>
    <definedName name="TABLE_66" localSheetId="4">#REF!</definedName>
    <definedName name="TABLE_66" localSheetId="1">#REF!</definedName>
    <definedName name="TABLE_67" localSheetId="4">#REF!</definedName>
    <definedName name="TABLE_67" localSheetId="1">#REF!</definedName>
    <definedName name="TABLE_68" localSheetId="4">#REF!</definedName>
    <definedName name="TABLE_68" localSheetId="1">#REF!</definedName>
    <definedName name="TABLE_69" localSheetId="4">#REF!</definedName>
    <definedName name="TABLE_69" localSheetId="1">#REF!</definedName>
    <definedName name="TABLE_7" localSheetId="4">#REF!</definedName>
    <definedName name="TABLE_7" localSheetId="1">#REF!</definedName>
    <definedName name="TABLE_8" localSheetId="4">#REF!</definedName>
    <definedName name="TABLE_8" localSheetId="1">#REF!</definedName>
    <definedName name="TABLE_9" localSheetId="4">#REF!</definedName>
    <definedName name="TABLE_9" localSheetId="1">#REF!</definedName>
    <definedName name="tbv" localSheetId="1" hidden="1">{#N/A,#N/A,FALSE,"구조1"}</definedName>
    <definedName name="tdtyjdrtj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dyk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est">#N/A</definedName>
    <definedName name="TEU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EYJ" localSheetId="1" hidden="1">{"'용역비'!$A$4:$C$8"}</definedName>
    <definedName name="tfk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FUI" localSheetId="1" hidden="1">{"'용역비'!$A$4:$C$8"}</definedName>
    <definedName name="TIT" localSheetId="4">#REF!</definedName>
    <definedName name="TIT" localSheetId="1">#REF!</definedName>
    <definedName name="TITLES_PRINT" localSheetId="4">#REF!</definedName>
    <definedName name="TITLES_PRINT" localSheetId="1">#REF!</definedName>
    <definedName name="TN" localSheetId="4" hidden="1">#REF!</definedName>
    <definedName name="TN" localSheetId="1" hidden="1">#REF!</definedName>
    <definedName name="TOTAL">#N/A</definedName>
    <definedName name="Total_Floor_Area" localSheetId="4">#REF!</definedName>
    <definedName name="Total_Floor_Area" localSheetId="1">#REF!</definedName>
    <definedName name="tr" hidden="1">[3]BID!$A$1:$A$1714</definedName>
    <definedName name="Trans_Func" localSheetId="4">#REF!</definedName>
    <definedName name="Trans_Func" localSheetId="1">#REF!</definedName>
    <definedName name="TRHB" localSheetId="4">#REF!</definedName>
    <definedName name="TRHB" localSheetId="1">#REF!</definedName>
    <definedName name="tt" localSheetId="4">#REF!</definedName>
    <definedName name="tt" localSheetId="1">#REF!</definedName>
    <definedName name="TTT" localSheetId="4">#REF!</definedName>
    <definedName name="TTT" localSheetId="1">#REF!</definedName>
    <definedName name="TTTT" localSheetId="4" hidden="1">#REF!</definedName>
    <definedName name="TTTT" localSheetId="1" hidden="1">#REF!</definedName>
    <definedName name="tu" localSheetId="1" hidden="1">{"'용역비'!$A$4:$C$8"}</definedName>
    <definedName name="tuilol" localSheetId="1" hidden="1">{"'용역비'!$A$4:$C$8"}</definedName>
    <definedName name="TUIO" localSheetId="1" hidden="1">{"'용역비'!$A$4:$C$8"}</definedName>
    <definedName name="TUIO.L" localSheetId="1" hidden="1">{"'용역비'!$A$4:$C$8"}</definedName>
    <definedName name="TUIOTUI" localSheetId="1" hidden="1">{"'용역비'!$A$4:$C$8"}</definedName>
    <definedName name="TV설비" localSheetId="4">#REF!</definedName>
    <definedName name="TV설비" localSheetId="1">#REF!</definedName>
    <definedName name="ty" localSheetId="1" hidden="1">{#N/A,#N/A,FALSE,"부대2"}</definedName>
    <definedName name="TYJ" localSheetId="1" hidden="1">{"'용역비'!$A$4:$C$8"}</definedName>
    <definedName name="tyje" localSheetId="1" hidden="1">{"'용역비'!$A$4:$C$8"}</definedName>
    <definedName name="tyjet" localSheetId="1" hidden="1">{"'용역비'!$A$4:$C$8"}</definedName>
    <definedName name="tykd" localSheetId="1">{"'제10장(표)'!$A$5:$L$10"}</definedName>
    <definedName name="type" localSheetId="4">#REF!</definedName>
    <definedName name="type" localSheetId="1">#REF!</definedName>
    <definedName name="tyu" localSheetId="1" hidden="1">{"'용역비'!$A$4:$C$8"}</definedName>
    <definedName name="UD" localSheetId="4">#REF!</definedName>
    <definedName name="UD" localSheetId="1">#REF!</definedName>
    <definedName name="UH" localSheetId="4">#REF!</definedName>
    <definedName name="UH" localSheetId="1">#REF!</definedName>
    <definedName name="UJI">[6]DATE!$I$24:$I$85</definedName>
    <definedName name="ulo" localSheetId="1" hidden="1">{"'용역비'!$A$4:$C$8"}</definedName>
    <definedName name="uluyldtudyu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UNIT_1" localSheetId="4">#REF!</definedName>
    <definedName name="UNIT_1" localSheetId="1">#REF!</definedName>
    <definedName name="UNIT_3" localSheetId="4">#REF!</definedName>
    <definedName name="UNIT_3" localSheetId="1">#REF!</definedName>
    <definedName name="Unix_Sum94" localSheetId="4">#REF!</definedName>
    <definedName name="Unix_Sum94" localSheetId="1">#REF!</definedName>
    <definedName name="UTI" localSheetId="1" hidden="1">{"'용역비'!$A$4:$C$8"}</definedName>
    <definedName name="UTIOL" localSheetId="1" hidden="1">{"'용역비'!$A$4:$C$8"}</definedName>
    <definedName name="v" localSheetId="4">BlankMacro1</definedName>
    <definedName name="v" localSheetId="1">BlankMacro1</definedName>
    <definedName name="Value">401.106502805424</definedName>
    <definedName name="VBRBRWBR" localSheetId="4">#REF!</definedName>
    <definedName name="VBRBRWBR" localSheetId="1">#REF!</definedName>
    <definedName name="VVV" localSheetId="4">#REF!</definedName>
    <definedName name="VVV" localSheetId="1">#REF!</definedName>
    <definedName name="W" localSheetId="4">#REF!</definedName>
    <definedName name="W" localSheetId="1">#REF!</definedName>
    <definedName name="W2_P1" localSheetId="4">#REF!</definedName>
    <definedName name="W2_P1" localSheetId="1">#REF!</definedName>
    <definedName name="W3_P3" localSheetId="4">#REF!</definedName>
    <definedName name="W3_P3" localSheetId="1">#REF!</definedName>
    <definedName name="W4_P3" localSheetId="4">#REF!</definedName>
    <definedName name="W4_P3" localSheetId="1">#REF!</definedName>
    <definedName name="WALE" localSheetId="4">#REF!</definedName>
    <definedName name="WALE" localSheetId="1">#REF!</definedName>
    <definedName name="wale_e" localSheetId="4">#REF!</definedName>
    <definedName name="wale_e" localSheetId="1">#REF!</definedName>
    <definedName name="wale_ea" localSheetId="4">#REF!</definedName>
    <definedName name="wale_ea" localSheetId="1">#REF!</definedName>
    <definedName name="WALL_FIN" localSheetId="4">#REF!</definedName>
    <definedName name="WALL_FIN" localSheetId="1">#REF!</definedName>
    <definedName name="WD" localSheetId="4">#REF!</definedName>
    <definedName name="WD" localSheetId="1">#REF!</definedName>
    <definedName name="WEQ" localSheetId="4">#REF!</definedName>
    <definedName name="WEQ" localSheetId="1">#REF!</definedName>
    <definedName name="wessdd" localSheetId="4">#REF!</definedName>
    <definedName name="wessdd" localSheetId="1">#REF!</definedName>
    <definedName name="WEW" localSheetId="4">#REF!</definedName>
    <definedName name="WEW" localSheetId="1">#REF!</definedName>
    <definedName name="WIDE" localSheetId="4">#REF!</definedName>
    <definedName name="WIDE" localSheetId="1">#REF!</definedName>
    <definedName name="WIND1_H" localSheetId="4">#REF!</definedName>
    <definedName name="WIND1_H" localSheetId="1">#REF!</definedName>
    <definedName name="WIND1_W" localSheetId="4">#REF!</definedName>
    <definedName name="WIND1_W" localSheetId="1">#REF!</definedName>
    <definedName name="WIND2_H" localSheetId="4">#REF!</definedName>
    <definedName name="WIND2_H" localSheetId="1">#REF!</definedName>
    <definedName name="WIND2_W" localSheetId="4">#REF!</definedName>
    <definedName name="WIND2_W" localSheetId="1">#REF!</definedName>
    <definedName name="wing_l" localSheetId="4">#REF!</definedName>
    <definedName name="wing_l" localSheetId="1">#REF!</definedName>
    <definedName name="WING_T" localSheetId="4">#REF!</definedName>
    <definedName name="WING_T" localSheetId="1">#REF!</definedName>
    <definedName name="WIRE" localSheetId="4">#REF!</definedName>
    <definedName name="WIRE" localSheetId="1">#REF!</definedName>
    <definedName name="WIRE_1" localSheetId="4">#REF!</definedName>
    <definedName name="WIRE_1" localSheetId="1">#REF!</definedName>
    <definedName name="WIRE_3" localSheetId="4">#REF!</definedName>
    <definedName name="WIRE_3" localSheetId="1">#REF!</definedName>
    <definedName name="wj5j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KD" localSheetId="4">#REF!</definedName>
    <definedName name="WKD" localSheetId="1">#REF!</definedName>
    <definedName name="wm.조골재1" localSheetId="1" hidden="1">{#N/A,#N/A,FALSE,"조골재"}</definedName>
    <definedName name="WQR" localSheetId="1" hidden="1">{#N/A,#N/A,FALSE,"Sheet1"}</definedName>
    <definedName name="WRM" localSheetId="1" hidden="1">{#N/A,#N/A,FALSE,"전력간선"}</definedName>
    <definedName name="wrn.2번." localSheetId="1" hidden="1">{#N/A,#N/A,FALSE,"2~8번"}</definedName>
    <definedName name="wrn.test1." localSheetId="1" hidden="1">{#N/A,#N/A,FALSE,"명세표"}</definedName>
    <definedName name="wrn.골재소요량." localSheetId="1" hidden="1">{#N/A,#N/A,FALSE,"골재소요량";#N/A,#N/A,FALSE,"골재소요량"}</definedName>
    <definedName name="wrn.교육청." localSheetId="1" hidden="1">{#N/A,#N/A,FALSE,"전력간선"}</definedName>
    <definedName name="wrn.구조2." localSheetId="1" hidden="1">{#N/A,#N/A,FALSE,"구조2"}</definedName>
    <definedName name="wrn.단가표지." localSheetId="1" hidden="1">{#N/A,#N/A,FALSE,"단가표지"}</definedName>
    <definedName name="wrn.배수1." localSheetId="1" hidden="1">{#N/A,#N/A,FALSE,"배수1"}</definedName>
    <definedName name="wrn.배수2." localSheetId="1" hidden="1">{#N/A,#N/A,FALSE,"배수2"}</definedName>
    <definedName name="wrn.부대1." localSheetId="1" hidden="1">{#N/A,#N/A,FALSE,"부대1"}</definedName>
    <definedName name="wrn.부대2." localSheetId="1" hidden="1">{#N/A,#N/A,FALSE,"부대2"}</definedName>
    <definedName name="wrn.부산주경기장.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localSheetId="1" hidden="1">{#N/A,#N/A,FALSE,"속도"}</definedName>
    <definedName name="wrn.신용찬." localSheetId="1" hidden="1">{#N/A,#N/A,TRUE,"토적및재료집계";#N/A,#N/A,TRUE,"토적및재료집계";#N/A,#N/A,TRUE,"단위량"}</definedName>
    <definedName name="wrn.운반시간." localSheetId="1" hidden="1">{#N/A,#N/A,FALSE,"운반시간"}</definedName>
    <definedName name="wrn.이정표." localSheetId="1" hidden="1">{#N/A,#N/A,FALSE,"이정표"}</definedName>
    <definedName name="wrn.전열선출서." localSheetId="1" hidden="1">{#N/A,#N/A,FALSE,"전열산출서"}</definedName>
    <definedName name="wrn.조골재." localSheetId="1" hidden="1">{#N/A,#N/A,FALSE,"조골재"}</definedName>
    <definedName name="wrn.토공1." localSheetId="1" hidden="1">{#N/A,#N/A,FALSE,"구조1"}</definedName>
    <definedName name="wrn.토공2." localSheetId="1" hidden="1">{#N/A,#N/A,FALSE,"토공2"}</definedName>
    <definedName name="wrn.포장1." localSheetId="1" hidden="1">{#N/A,#N/A,FALSE,"포장1";#N/A,#N/A,FALSE,"포장1"}</definedName>
    <definedName name="wrn.포장2." localSheetId="1" hidden="1">{#N/A,#N/A,FALSE,"포장2"}</definedName>
    <definedName name="wrn.표지목차." localSheetId="1" hidden="1">{#N/A,#N/A,FALSE,"표지목차"}</definedName>
    <definedName name="wrn.현장._.NCR._.분석." localSheetId="1" hidden="1">{#N/A,#N/A,FALSE,"현장 NCR 분석";#N/A,#N/A,FALSE,"현장품질감사";#N/A,#N/A,FALSE,"현장품질감사"}</definedName>
    <definedName name="wrn.혼합골재." localSheetId="1" hidden="1">{#N/A,#N/A,FALSE,"혼합골재"}</definedName>
    <definedName name="wrty" localSheetId="1" hidden="1">{"'용역비'!$A$4:$C$8"}</definedName>
    <definedName name="wrtyrtyrt" localSheetId="1" hidden="1">{"'용역비'!$A$4:$C$8"}</definedName>
    <definedName name="wrtywrtywr" localSheetId="1" hidden="1">{"'용역비'!$A$4:$C$8"}</definedName>
    <definedName name="wuy" localSheetId="1" hidden="1">{"'용역비'!$A$4:$C$8"}</definedName>
    <definedName name="WW" localSheetId="4">#REF!</definedName>
    <definedName name="WW" localSheetId="1">#REF!</definedName>
    <definedName name="WWW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" localSheetId="4">#REF!</definedName>
    <definedName name="x" localSheetId="1">#REF!</definedName>
    <definedName name="X9701D_일위대가_List" localSheetId="4">#REF!</definedName>
    <definedName name="X9701D_일위대가_List" localSheetId="1">#REF!</definedName>
    <definedName name="xmrrlwhrjs" localSheetId="1" hidden="1">{#N/A,#N/A,FALSE,"현장 NCR 분석";#N/A,#N/A,FALSE,"현장품질감사";#N/A,#N/A,FALSE,"현장품질감사"}</definedName>
    <definedName name="XX" localSheetId="4">#REF!</definedName>
    <definedName name="XX" localSheetId="1">#REF!</definedName>
    <definedName name="xxx" localSheetId="4">#REF!</definedName>
    <definedName name="xxx" localSheetId="1">#REF!</definedName>
    <definedName name="Y" localSheetId="4">#REF!</definedName>
    <definedName name="Y" localSheetId="1">#REF!</definedName>
    <definedName name="YD" localSheetId="4">#REF!</definedName>
    <definedName name="YD" localSheetId="1">#REF!</definedName>
    <definedName name="YFU" localSheetId="1" hidden="1">{"'용역비'!$A$4:$C$8"}</definedName>
    <definedName name="yful.gku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KT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L" localSheetId="1" hidden="1">{"'용역비'!$A$4:$C$8"}</definedName>
    <definedName name="ytdkn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TKYKYTK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u" localSheetId="1" hidden="1">{"'용역비'!$A$4:$C$8"}</definedName>
    <definedName name="YUK" localSheetId="1" hidden="1">{"'용역비'!$A$4:$C$8"}</definedName>
    <definedName name="YUKOI" localSheetId="1" hidden="1">{"'용역비'!$A$4:$C$8"}</definedName>
    <definedName name="yulylfu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" localSheetId="4">#REF!</definedName>
    <definedName name="Z" localSheetId="1">#REF!</definedName>
    <definedName name="za" hidden="1">[3]BID!$A$1:$A$4</definedName>
    <definedName name="ZP" localSheetId="4">#REF!</definedName>
    <definedName name="ZP" localSheetId="1">#REF!</definedName>
    <definedName name="zz" localSheetId="4">#REF!</definedName>
    <definedName name="zz" localSheetId="1">#REF!</definedName>
    <definedName name="ZZZ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π" localSheetId="4">#REF!</definedName>
    <definedName name="π" localSheetId="1">#REF!</definedName>
    <definedName name="πF3" localSheetId="4">#REF!</definedName>
    <definedName name="πF3" localSheetId="1">#REF!</definedName>
    <definedName name="ㄱ" localSheetId="4">#REF!</definedName>
    <definedName name="ㄱ" localSheetId="1" hidden="1">{#N/A,#N/A,FALSE,"부대2"}</definedName>
    <definedName name="ㄱ." localSheetId="4">#REF!</definedName>
    <definedName name="ㄱ." localSheetId="1">#REF!</definedName>
    <definedName name="ㄱㄱ" localSheetId="1" hidden="1">{#N/A,#N/A,FALSE,"명세표"}</definedName>
    <definedName name="ㄱㄱㄱ" localSheetId="4">#REF!</definedName>
    <definedName name="ㄱㄱㄱ" localSheetId="1">#REF!</definedName>
    <definedName name="ㄱㄱㄱㄱㄱ" localSheetId="4">#REF!</definedName>
    <definedName name="ㄱㄱㄱㄱㄱ" localSheetId="1">#REF!</definedName>
    <definedName name="ㄱㄱㄱㄱㄱㄱ" localSheetId="1" hidden="1">{"'용역비'!$A$4:$C$8"}</definedName>
    <definedName name="ㄱㄷㅈ" localSheetId="4">#REF!</definedName>
    <definedName name="ㄱㄷㅈ" localSheetId="1">#REF!</definedName>
    <definedName name="ㄱㄹ" localSheetId="4">#REF!</definedName>
    <definedName name="ㄱㄹ" localSheetId="1">#REF!</definedName>
    <definedName name="ㄱㄿ" localSheetId="4">#REF!</definedName>
    <definedName name="ㄱㄿ" localSheetId="1">#REF!</definedName>
    <definedName name="ㄱㄿㅍ" localSheetId="4">#REF!</definedName>
    <definedName name="ㄱㄿㅍ" localSheetId="1">#REF!</definedName>
    <definedName name="ㄱㅈㅎ" hidden="1">[3]BID!$A$1:$A$1714</definedName>
    <definedName name="ㄱ홍" localSheetId="1" hidden="1">{#N/A,#N/A,FALSE,"현장 NCR 분석";#N/A,#N/A,FALSE,"현장품질감사";#N/A,#N/A,FALSE,"현장품질감사"}</definedName>
    <definedName name="ㄱ홍ㅎ" localSheetId="1">#N/A</definedName>
    <definedName name="ㄱ홍ㅎ">[0]!ㄱ홍ㅎ</definedName>
    <definedName name="가" localSheetId="4">#REF!</definedName>
    <definedName name="가" localSheetId="1">#REF!</definedName>
    <definedName name="가격" localSheetId="4">#REF!</definedName>
    <definedName name="가격" localSheetId="1">#REF!</definedName>
    <definedName name="가나" localSheetId="4">#REF!</definedName>
    <definedName name="가나" localSheetId="1">#REF!</definedName>
    <definedName name="가노" localSheetId="4">#REF!</definedName>
    <definedName name="가노" localSheetId="1">#REF!</definedName>
    <definedName name="가로" localSheetId="1" hidden="1">{#N/A,#N/A,FALSE,"전력간선"}</definedName>
    <definedName name="가로등부표2" localSheetId="4">#REF!,#REF!</definedName>
    <definedName name="가로등부표2" localSheetId="1">#REF!,#REF!</definedName>
    <definedName name="가로등주" localSheetId="4">#REF!</definedName>
    <definedName name="가로등주" localSheetId="1">#REF!</definedName>
    <definedName name="가링" localSheetId="4">#REF!</definedName>
    <definedName name="가링" localSheetId="1">#REF!</definedName>
    <definedName name="가설공사" localSheetId="4">#REF!</definedName>
    <definedName name="가설공사" localSheetId="1">#REF!</definedName>
    <definedName name="가설공사노무비합계" localSheetId="4">#REF!</definedName>
    <definedName name="가설공사노무비합계" localSheetId="1">#REF!</definedName>
    <definedName name="가설공사비" localSheetId="4">#REF!</definedName>
    <definedName name="가설공사비" localSheetId="1">#REF!</definedName>
    <definedName name="가설공사재료비합계" localSheetId="4">#REF!</definedName>
    <definedName name="가설공사재료비합계" localSheetId="1">#REF!</definedName>
    <definedName name="가설비" localSheetId="4">#REF!</definedName>
    <definedName name="가설비" localSheetId="1">#REF!</definedName>
    <definedName name="가시R4" localSheetId="4">#REF!</definedName>
    <definedName name="가시R4" localSheetId="1">#REF!</definedName>
    <definedName name="가시R4경" localSheetId="4">#REF!</definedName>
    <definedName name="가시R4경" localSheetId="1">#REF!</definedName>
    <definedName name="가시R4노" localSheetId="4">#REF!</definedName>
    <definedName name="가시R4노" localSheetId="1">#REF!</definedName>
    <definedName name="가시R4재" localSheetId="4">#REF!</definedName>
    <definedName name="가시R4재" localSheetId="1">#REF!</definedName>
    <definedName name="가시나무H4.5" localSheetId="4">#REF!</definedName>
    <definedName name="가시나무H4.5" localSheetId="1">#REF!</definedName>
    <definedName name="가합" localSheetId="4">#REF!</definedName>
    <definedName name="가합" localSheetId="1">#REF!</definedName>
    <definedName name="각" localSheetId="1" hidden="1">{#N/A,#N/A,FALSE,"부대2"}</definedName>
    <definedName name="각량" localSheetId="1">{"'제10장(표)'!$A$5:$L$10"}</definedName>
    <definedName name="간노율">#N/A</definedName>
    <definedName name="간비울">#N/A</definedName>
    <definedName name="간선물량산출REV.3" localSheetId="4">#REF!</definedName>
    <definedName name="간선물량산출REV.3" localSheetId="1">#REF!</definedName>
    <definedName name="간접노무" localSheetId="4">#REF!</definedName>
    <definedName name="간접노무" localSheetId="1">#REF!</definedName>
    <definedName name="간접노무비" localSheetId="4">#REF!</definedName>
    <definedName name="간접노무비" localSheetId="1">#REF!</definedName>
    <definedName name="간접노무비율" localSheetId="4">#REF!</definedName>
    <definedName name="간접노무비율" localSheetId="1">#REF!</definedName>
    <definedName name="간접재료비" localSheetId="4">#REF!</definedName>
    <definedName name="간접재료비" localSheetId="1">#REF!</definedName>
    <definedName name="감가상각비" localSheetId="4">#REF!</definedName>
    <definedName name="감가상각비" localSheetId="1">#REF!</definedName>
    <definedName name="감나무" localSheetId="4">#REF!</definedName>
    <definedName name="감나무" localSheetId="1">#REF!</definedName>
    <definedName name="감나무H2.5" localSheetId="4">#REF!</definedName>
    <definedName name="감나무H2.5" localSheetId="1">#REF!</definedName>
    <definedName name="감나무H3.0" localSheetId="4">#REF!</definedName>
    <definedName name="감나무H3.0" localSheetId="1">#REF!</definedName>
    <definedName name="감사.." localSheetId="4">#REF!</definedName>
    <definedName name="감사.." localSheetId="1">#REF!</definedName>
    <definedName name="갑" localSheetId="4">#REF!</definedName>
    <definedName name="갑" localSheetId="1">#REF!</definedName>
    <definedName name="갑03" localSheetId="4">#REF!</definedName>
    <definedName name="갑03" localSheetId="1">#REF!</definedName>
    <definedName name="갑지" localSheetId="4">#REF!</definedName>
    <definedName name="갑지" localSheetId="1">#N/A</definedName>
    <definedName name="갑지">[0]!갑지</definedName>
    <definedName name="갑지총계" localSheetId="4">#REF!</definedName>
    <definedName name="갑지총계" localSheetId="1">#REF!</definedName>
    <definedName name="강" localSheetId="1">{"'제10장(표)'!$A$5:$L$10"}</definedName>
    <definedName name="강강" localSheetId="4">#REF!</definedName>
    <definedName name="강강" localSheetId="1">#REF!</definedName>
    <definedName name="강당내역" localSheetId="4">#REF!</definedName>
    <definedName name="강당내역" localSheetId="1">#REF!</definedName>
    <definedName name="강아지" localSheetId="4" hidden="1">#REF!</definedName>
    <definedName name="강아지" localSheetId="1" hidden="1">#REF!</definedName>
    <definedName name="강원도" localSheetId="1">{"'제10장(표)'!$A$5:$L$10"}</definedName>
    <definedName name="강의" localSheetId="4">#REF!</definedName>
    <definedName name="강의" localSheetId="1">#REF!</definedName>
    <definedName name="개나리" localSheetId="4">#REF!</definedName>
    <definedName name="개나리" localSheetId="1">#REF!</definedName>
    <definedName name="개요" localSheetId="4">#REF!</definedName>
    <definedName name="개요" localSheetId="1">#REF!</definedName>
    <definedName name="갱부001" localSheetId="4">#REF!</definedName>
    <definedName name="갱부001" localSheetId="1">#REF!</definedName>
    <definedName name="갱부002" localSheetId="4">#REF!</definedName>
    <definedName name="갱부002" localSheetId="1">#REF!</definedName>
    <definedName name="갱부011" localSheetId="4">#REF!</definedName>
    <definedName name="갱부011" localSheetId="1">#REF!</definedName>
    <definedName name="갱부982" localSheetId="4">#REF!</definedName>
    <definedName name="갱부982" localSheetId="1">#REF!</definedName>
    <definedName name="갱부991" localSheetId="4">#REF!</definedName>
    <definedName name="갱부991" localSheetId="1">#REF!</definedName>
    <definedName name="갱부992" localSheetId="4">#REF!</definedName>
    <definedName name="갱부992" localSheetId="1">#REF!</definedName>
    <definedName name="건목">53461</definedName>
    <definedName name="건설기계운전기사001" localSheetId="4">#REF!</definedName>
    <definedName name="건설기계운전기사001" localSheetId="1">#REF!</definedName>
    <definedName name="건설기계운전기사002" localSheetId="4">#REF!</definedName>
    <definedName name="건설기계운전기사002" localSheetId="1">#REF!</definedName>
    <definedName name="건설기계운전기사011" localSheetId="4">#REF!</definedName>
    <definedName name="건설기계운전기사011" localSheetId="1">#REF!</definedName>
    <definedName name="건설기계운전기사982" localSheetId="4">#REF!</definedName>
    <definedName name="건설기계운전기사982" localSheetId="1">#REF!</definedName>
    <definedName name="건설기계운전기사991" localSheetId="4">#REF!</definedName>
    <definedName name="건설기계운전기사991" localSheetId="1">#REF!</definedName>
    <definedName name="건설기계운전기사992" localSheetId="4">#REF!</definedName>
    <definedName name="건설기계운전기사992" localSheetId="1">#REF!</definedName>
    <definedName name="건설기계운전조수001" localSheetId="4">#REF!</definedName>
    <definedName name="건설기계운전조수001" localSheetId="1">#REF!</definedName>
    <definedName name="건설기계운전조수002" localSheetId="4">#REF!</definedName>
    <definedName name="건설기계운전조수002" localSheetId="1">#REF!</definedName>
    <definedName name="건설기계운전조수011" localSheetId="4">#REF!</definedName>
    <definedName name="건설기계운전조수011" localSheetId="1">#REF!</definedName>
    <definedName name="건설기계운전조수982" localSheetId="4">#REF!</definedName>
    <definedName name="건설기계운전조수982" localSheetId="1">#REF!</definedName>
    <definedName name="건설기계운전조수991" localSheetId="4">#REF!</definedName>
    <definedName name="건설기계운전조수991" localSheetId="1">#REF!</definedName>
    <definedName name="건설기계운전조수992" localSheetId="4">#REF!</definedName>
    <definedName name="건설기계운전조수992" localSheetId="1">#REF!</definedName>
    <definedName name="건설기계조장001" localSheetId="4">#REF!</definedName>
    <definedName name="건설기계조장001" localSheetId="1">#REF!</definedName>
    <definedName name="건설기계조장002" localSheetId="4">#REF!</definedName>
    <definedName name="건설기계조장002" localSheetId="1">#REF!</definedName>
    <definedName name="건설기계조장011" localSheetId="4">#REF!</definedName>
    <definedName name="건설기계조장011" localSheetId="1">#REF!</definedName>
    <definedName name="건설기계조장982" localSheetId="4">#REF!</definedName>
    <definedName name="건설기계조장982" localSheetId="1">#REF!</definedName>
    <definedName name="건설기계조장991" localSheetId="4">#REF!</definedName>
    <definedName name="건설기계조장991" localSheetId="1">#REF!</definedName>
    <definedName name="건설기계조장992" localSheetId="4">#REF!</definedName>
    <definedName name="건설기계조장992" localSheetId="1">#REF!</definedName>
    <definedName name="건장" localSheetId="4">#REF!</definedName>
    <definedName name="건장" localSheetId="1">#REF!</definedName>
    <definedName name="건축" localSheetId="4">#REF!</definedName>
    <definedName name="건축" localSheetId="1">#REF!</definedName>
    <definedName name="건축목공001" localSheetId="4">#REF!</definedName>
    <definedName name="건축목공001" localSheetId="1">#REF!</definedName>
    <definedName name="건축목공002" localSheetId="4">#REF!</definedName>
    <definedName name="건축목공002" localSheetId="1">#REF!</definedName>
    <definedName name="건축목공011" localSheetId="4">#REF!</definedName>
    <definedName name="건축목공011" localSheetId="1">#REF!</definedName>
    <definedName name="건축목공982" localSheetId="4">#REF!</definedName>
    <definedName name="건축목공982" localSheetId="1">#REF!</definedName>
    <definedName name="건축목공991" localSheetId="4">#REF!</definedName>
    <definedName name="건축목공991" localSheetId="1">#REF!</definedName>
    <definedName name="건축목공992" localSheetId="4">#REF!</definedName>
    <definedName name="건축목공992" localSheetId="1">#REF!</definedName>
    <definedName name="검ㄴ" localSheetId="1" hidden="1">{#N/A,#N/A,FALSE,"이정표"}</definedName>
    <definedName name="겉표지" localSheetId="4">#REF!</definedName>
    <definedName name="겉표지" localSheetId="1">#REF!</definedName>
    <definedName name="겨" localSheetId="1" hidden="1">{#N/A,#N/A,FALSE,"부대2"}</definedName>
    <definedName name="견적" localSheetId="4">#REF!</definedName>
    <definedName name="견적" localSheetId="1">#REF!</definedName>
    <definedName name="견적LIST" localSheetId="1">Dlog_Show</definedName>
    <definedName name="견적금액">#N/A</definedName>
    <definedName name="견적서1" localSheetId="4">#REF!</definedName>
    <definedName name="견적서1" localSheetId="1">#REF!</definedName>
    <definedName name="견적탱크" localSheetId="4">#REF!</definedName>
    <definedName name="견적탱크" localSheetId="1">#REF!</definedName>
    <definedName name="견출공001" localSheetId="4">#REF!</definedName>
    <definedName name="견출공001" localSheetId="1">#REF!</definedName>
    <definedName name="견출공002" localSheetId="4">#REF!</definedName>
    <definedName name="견출공002" localSheetId="1">#REF!</definedName>
    <definedName name="견출공011" localSheetId="4">#REF!</definedName>
    <definedName name="견출공011" localSheetId="1">#REF!</definedName>
    <definedName name="견출공982" localSheetId="4">#REF!</definedName>
    <definedName name="견출공982" localSheetId="1">#REF!</definedName>
    <definedName name="견출공991" localSheetId="4">#REF!</definedName>
    <definedName name="견출공991" localSheetId="1">#REF!</definedName>
    <definedName name="견출공992" localSheetId="4">#REF!</definedName>
    <definedName name="견출공992" localSheetId="1">#REF!</definedName>
    <definedName name="결제">#N/A</definedName>
    <definedName name="결제금액">#N/A</definedName>
    <definedName name="경" localSheetId="4">#REF!</definedName>
    <definedName name="경" localSheetId="1">#REF!</definedName>
    <definedName name="경관석" localSheetId="4">#REF!</definedName>
    <definedName name="경관석" localSheetId="1">#REF!</definedName>
    <definedName name="경기노임" localSheetId="4">#REF!</definedName>
    <definedName name="경기노임" localSheetId="1">#REF!</definedName>
    <definedName name="경비율" localSheetId="4">#REF!</definedName>
    <definedName name="경비율" localSheetId="1">#REF!</definedName>
    <definedName name="경비집계" localSheetId="1" hidden="1">{"'용역비'!$A$4:$C$8"}</definedName>
    <definedName name="경암" localSheetId="4">#REF!</definedName>
    <definedName name="경암" localSheetId="1">#REF!</definedName>
    <definedName name="경호" localSheetId="1">{"'관경확장'!$A$79:$M$98","'관경확장'!$A$54:$M$78"}</definedName>
    <definedName name="계" localSheetId="4">#REF!</definedName>
    <definedName name="계" localSheetId="1">#REF!</definedName>
    <definedName name="계산조건" localSheetId="4">#REF!,#REF!</definedName>
    <definedName name="계산조건" localSheetId="1">#REF!,#REF!</definedName>
    <definedName name="계장공001" localSheetId="4">#REF!</definedName>
    <definedName name="계장공001" localSheetId="1">#REF!</definedName>
    <definedName name="계장공002" localSheetId="4">#REF!</definedName>
    <definedName name="계장공002" localSheetId="1">#REF!</definedName>
    <definedName name="계장공011" localSheetId="4">#REF!</definedName>
    <definedName name="계장공011" localSheetId="1">#REF!</definedName>
    <definedName name="계장공982" localSheetId="4">#REF!</definedName>
    <definedName name="계장공982" localSheetId="1">#REF!</definedName>
    <definedName name="계장공991" localSheetId="4">#REF!</definedName>
    <definedName name="계장공991" localSheetId="1">#REF!</definedName>
    <definedName name="계장공992" localSheetId="4">#REF!</definedName>
    <definedName name="계장공992" localSheetId="1">#REF!</definedName>
    <definedName name="계측기기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" localSheetId="1">#N/A</definedName>
    <definedName name="고">[0]!고</definedName>
    <definedName name="고급선원001" localSheetId="4">#REF!</definedName>
    <definedName name="고급선원001" localSheetId="1">#REF!</definedName>
    <definedName name="고급선원002" localSheetId="4">#REF!</definedName>
    <definedName name="고급선원002" localSheetId="1">#REF!</definedName>
    <definedName name="고급선원011" localSheetId="4">#REF!</definedName>
    <definedName name="고급선원011" localSheetId="1">#REF!</definedName>
    <definedName name="고급선원982" localSheetId="4">#REF!</definedName>
    <definedName name="고급선원982" localSheetId="1">#REF!</definedName>
    <definedName name="고급선원991" localSheetId="4">#REF!</definedName>
    <definedName name="고급선원991" localSheetId="1">#REF!</definedName>
    <definedName name="고급선원992" localSheetId="4">#REF!</definedName>
    <definedName name="고급선원992" localSheetId="1">#REF!</definedName>
    <definedName name="고급원자력비파괴시험공001" localSheetId="4">#REF!</definedName>
    <definedName name="고급원자력비파괴시험공001" localSheetId="1">#REF!</definedName>
    <definedName name="고급원자력비파괴시험공002" localSheetId="4">#REF!</definedName>
    <definedName name="고급원자력비파괴시험공002" localSheetId="1">#REF!</definedName>
    <definedName name="고급원자력비파괴시험공011" localSheetId="4">#REF!</definedName>
    <definedName name="고급원자력비파괴시험공011" localSheetId="1">#REF!</definedName>
    <definedName name="고급원자력비파괴시험공982" localSheetId="4">#REF!</definedName>
    <definedName name="고급원자력비파괴시험공982" localSheetId="1">#REF!</definedName>
    <definedName name="고급원자력비파괴시험공991" localSheetId="4">#REF!</definedName>
    <definedName name="고급원자력비파괴시험공991" localSheetId="1">#REF!</definedName>
    <definedName name="고급원자력비파괴시험공992" localSheetId="4">#REF!</definedName>
    <definedName name="고급원자력비파괴시험공992" localSheetId="1">#REF!</definedName>
    <definedName name="고압" localSheetId="4">#REF!</definedName>
    <definedName name="고압" localSheetId="1">#REF!</definedName>
    <definedName name="고압케이블전공001" localSheetId="4">#REF!</definedName>
    <definedName name="고압케이블전공001" localSheetId="1">#REF!</definedName>
    <definedName name="고압케이블전공002" localSheetId="4">#REF!</definedName>
    <definedName name="고압케이블전공002" localSheetId="1">#REF!</definedName>
    <definedName name="고압케이블전공011" localSheetId="4">#REF!</definedName>
    <definedName name="고압케이블전공011" localSheetId="1">#REF!</definedName>
    <definedName name="고압케이블전공982" localSheetId="4">#REF!</definedName>
    <definedName name="고압케이블전공982" localSheetId="1">#REF!</definedName>
    <definedName name="고압케이블전공991" localSheetId="4">#REF!</definedName>
    <definedName name="고압케이블전공991" localSheetId="1">#REF!</definedName>
    <definedName name="고압케이블전공992" localSheetId="4">#REF!</definedName>
    <definedName name="고압케이블전공992" localSheetId="1">#REF!</definedName>
    <definedName name="고양시성라공원" localSheetId="1">Dlog_Show</definedName>
    <definedName name="고장" localSheetId="4">#REF!</definedName>
    <definedName name="고장" localSheetId="1">#REF!</definedName>
    <definedName name="고재" localSheetId="4">#REF!</definedName>
    <definedName name="고재" localSheetId="1">#REF!</definedName>
    <definedName name="고정경비" localSheetId="4">#REF!</definedName>
    <definedName name="고정경비" localSheetId="1">#REF!</definedName>
    <definedName name="고케" localSheetId="4">#REF!</definedName>
    <definedName name="고케" localSheetId="1">#REF!</definedName>
    <definedName name="곡동" localSheetId="1">{"'Firr(선)'!$AS$1:$AY$62","'Firr(사)'!$AS$1:$AY$62","'Firr(회)'!$AS$1:$AY$62","'Firr(선)'!$L$1:$V$62","'Firr(사)'!$L$1:$V$62","'Firr(회)'!$L$1:$V$62"}</definedName>
    <definedName name="곤도라" localSheetId="4">#REF!</definedName>
    <definedName name="곤도라" localSheetId="1">#REF!</definedName>
    <definedName name="곤ㅇ" localSheetId="1" hidden="1">{#N/A,#N/A,FALSE,"전력간선"}</definedName>
    <definedName name="골뱅이" localSheetId="4">#REF!</definedName>
    <definedName name="골뱅이" localSheetId="1">#REF!</definedName>
    <definedName name="골조공사" localSheetId="4">#REF!</definedName>
    <definedName name="골조공사" localSheetId="1">#REF!</definedName>
    <definedName name="골조상진" localSheetId="4">#REF!</definedName>
    <definedName name="골조상진" localSheetId="1">#REF!</definedName>
    <definedName name="골조우장" localSheetId="4">#REF!</definedName>
    <definedName name="골조우장" localSheetId="1">#REF!</definedName>
    <definedName name="곰" localSheetId="1" hidden="1">{#N/A,#N/A,FALSE,"구조1"}</definedName>
    <definedName name="곰솔H3.0xW1.0" localSheetId="4">#REF!</definedName>
    <definedName name="곰솔H3.0xW1.0" localSheetId="1">#REF!</definedName>
    <definedName name="곰솔H3.0xW1.2xR10" localSheetId="4">#REF!</definedName>
    <definedName name="곰솔H3.0xW1.2xR10" localSheetId="1">#REF!</definedName>
    <definedName name="곰솔H3.5xW1.5xR12" localSheetId="4">#REF!</definedName>
    <definedName name="곰솔H3.5xW1.5xR12" localSheetId="1">#REF!</definedName>
    <definedName name="곱곱">[7]DATE!$I$24:$I$85</definedName>
    <definedName name="공" localSheetId="4">#REF!</definedName>
    <definedName name="공" localSheetId="1" hidden="1">{#N/A,#N/A,FALSE,"속도"}</definedName>
    <definedName name="공">[0]!공</definedName>
    <definedName name="공______사______명" localSheetId="4">#REF!</definedName>
    <definedName name="공______사______명" localSheetId="1">#REF!</definedName>
    <definedName name="공___사____원____가" localSheetId="4">#REF!</definedName>
    <definedName name="공___사____원____가" localSheetId="1">#REF!</definedName>
    <definedName name="공_종_명" localSheetId="4">#REF!</definedName>
    <definedName name="공_종_명" localSheetId="1">#REF!</definedName>
    <definedName name="공간노">#N/A</definedName>
    <definedName name="공공도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구">[0]!공구</definedName>
    <definedName name="공구손료" localSheetId="4">#REF!</definedName>
    <definedName name="공급가액" localSheetId="4">#REF!</definedName>
    <definedName name="공급가액" localSheetId="1">#REF!</definedName>
    <definedName name="공ㄴㅁ" localSheetId="1">#N/A</definedName>
    <definedName name="공ㄴㅁ">[0]!공ㄴㅁ</definedName>
    <definedName name="공무팀" localSheetId="4">#REF!</definedName>
    <definedName name="공무팀" localSheetId="1">#REF!</definedName>
    <definedName name="공비" localSheetId="4">#REF!</definedName>
    <definedName name="공비" localSheetId="1">#REF!</definedName>
    <definedName name="공비산출서" localSheetId="4">#REF!</definedName>
    <definedName name="공비산출서" localSheetId="1">#REF!</definedName>
    <definedName name="공사감독자" localSheetId="4">#REF!</definedName>
    <definedName name="공사감독자" localSheetId="1">#REF!</definedName>
    <definedName name="공사계획서" localSheetId="4">#REF!</definedName>
    <definedName name="공사계획서" localSheetId="1">#REF!</definedName>
    <definedName name="공사노임" localSheetId="4">#REF!</definedName>
    <definedName name="공사노임" localSheetId="1">#REF!</definedName>
    <definedName name="공사명" localSheetId="4">#REF!</definedName>
    <definedName name="공사명" localSheetId="1">#REF!</definedName>
    <definedName name="공사명____2001._도시고속도로_터널_지하차도_전기공사" localSheetId="4">#REF!</definedName>
    <definedName name="공사명____2001._도시고속도로_터널_지하차도_전기공사" localSheetId="1">#REF!</definedName>
    <definedName name="공사비" localSheetId="4">#REF!</definedName>
    <definedName name="공사비" localSheetId="1">#REF!</definedName>
    <definedName name="공사비산출" localSheetId="4">#REF!</definedName>
    <definedName name="공사비산출" localSheetId="1">#REF!</definedName>
    <definedName name="공사원가명세서" localSheetId="4">#REF!</definedName>
    <definedName name="공사원가명세서" localSheetId="1">#REF!</definedName>
    <definedName name="공사임율산출" localSheetId="4">#REF!</definedName>
    <definedName name="공사임율산출" localSheetId="1">#REF!</definedName>
    <definedName name="공사잔금">#N/A</definedName>
    <definedName name="공원등">[0]!공원등</definedName>
    <definedName name="공원등ㅁㄴㅇㄻㄴㄹ">[0]!공원등ㅁㄴㅇㄻㄴㄹ</definedName>
    <definedName name="공일" localSheetId="4">#REF!</definedName>
    <definedName name="공일" localSheetId="1">#REF!</definedName>
    <definedName name="공정">[0]!공정</definedName>
    <definedName name="공정수량" localSheetId="4">#REF!</definedName>
    <definedName name="공정수량" localSheetId="1">#REF!</definedName>
    <definedName name="공정집계" localSheetId="4">#REF!</definedName>
    <definedName name="공정집계" localSheetId="1">#REF!</definedName>
    <definedName name="공조실급수2" localSheetId="4">#REF!</definedName>
    <definedName name="공조실급수2" localSheetId="1">#REF!</definedName>
    <definedName name="공종10" localSheetId="4">#REF!</definedName>
    <definedName name="공종10" localSheetId="1">#REF!</definedName>
    <definedName name="공통" localSheetId="4">#REF!</definedName>
    <definedName name="공통" localSheetId="1">#REF!</definedName>
    <definedName name="공통배부" localSheetId="4">#REF!</definedName>
    <definedName name="공통배부" localSheetId="1">#REF!</definedName>
    <definedName name="공통상각" localSheetId="4">#REF!</definedName>
    <definedName name="공통상각" localSheetId="1">#REF!</definedName>
    <definedName name="공통일위" localSheetId="4">#REF!</definedName>
    <definedName name="공통일위" localSheetId="1">#REF!</definedName>
    <definedName name="곸" localSheetId="1" hidden="1">{#N/A,#N/A,FALSE,"현장 NCR 분석";#N/A,#N/A,FALSE,"현장품질감사";#N/A,#N/A,FALSE,"현장품질감사"}</definedName>
    <definedName name="곽동준" localSheetId="1">{"'Firr(선)'!$AS$1:$AY$62","'Firr(사)'!$AS$1:$AY$62","'Firr(회)'!$AS$1:$AY$62","'Firr(선)'!$L$1:$V$62","'Firr(사)'!$L$1:$V$62","'Firr(회)'!$L$1:$V$62"}</definedName>
    <definedName name="곽동중" localSheetId="1">{"'Firr(선)'!$AS$1:$AY$62","'Firr(사)'!$AS$1:$AY$62","'Firr(회)'!$AS$1:$AY$62","'Firr(선)'!$L$1:$V$62","'Firr(사)'!$L$1:$V$62","'Firr(회)'!$L$1:$V$62"}</definedName>
    <definedName name="관급" localSheetId="4">#REF!,#REF!,#REF!</definedName>
    <definedName name="관급" localSheetId="1">#REF!,#REF!,#REF!</definedName>
    <definedName name="관급단가" localSheetId="4">#REF!</definedName>
    <definedName name="관급단가" localSheetId="1">#REF!</definedName>
    <definedName name="관급자재" localSheetId="4">#REF!</definedName>
    <definedName name="관급자재" localSheetId="1">#REF!</definedName>
    <definedName name="관급자재비" localSheetId="4">#REF!</definedName>
    <definedName name="관급자재비" localSheetId="1">#REF!</definedName>
    <definedName name="관목계" localSheetId="4">#REF!</definedName>
    <definedName name="관목계" localSheetId="1">#REF!</definedName>
    <definedName name="광나무H1.0" localSheetId="4">#REF!</definedName>
    <definedName name="광나무H1.0" localSheetId="1">#REF!</definedName>
    <definedName name="광나무H1.0경" localSheetId="4">#REF!</definedName>
    <definedName name="광나무H1.0경" localSheetId="1">#REF!</definedName>
    <definedName name="광나무H1.0노" localSheetId="4">#REF!</definedName>
    <definedName name="광나무H1.0노" localSheetId="1">#REF!</definedName>
    <definedName name="광나무H1.0재" localSheetId="4">#REF!</definedName>
    <definedName name="광나무H1.0재" localSheetId="1">#REF!</definedName>
    <definedName name="광섬유일위" localSheetId="4">#REF!</definedName>
    <definedName name="광섬유일위" localSheetId="1">#REF!</definedName>
    <definedName name="광원기" localSheetId="4">#REF!</definedName>
    <definedName name="광원기" localSheetId="1">#REF!</definedName>
    <definedName name="광케이블설치사001" localSheetId="4">#REF!</definedName>
    <definedName name="광케이블설치사001" localSheetId="1">#REF!</definedName>
    <definedName name="광케이블설치사002" localSheetId="4">#REF!</definedName>
    <definedName name="광케이블설치사002" localSheetId="1">#REF!</definedName>
    <definedName name="광케이블설치사011" localSheetId="4">#REF!</definedName>
    <definedName name="광케이블설치사011" localSheetId="1">#REF!</definedName>
    <definedName name="광케이블설치사982" localSheetId="4">#REF!</definedName>
    <definedName name="광케이블설치사982" localSheetId="1">#REF!</definedName>
    <definedName name="광케이블설치사991" localSheetId="4">#REF!</definedName>
    <definedName name="광케이블설치사991" localSheetId="1">#REF!</definedName>
    <definedName name="광케이블설치사992" localSheetId="4">#REF!</definedName>
    <definedName name="광케이블설치사992" localSheetId="1">#REF!</definedName>
    <definedName name="광통신설치사001" localSheetId="4">#REF!</definedName>
    <definedName name="광통신설치사001" localSheetId="1">#REF!</definedName>
    <definedName name="광통신설치사002" localSheetId="4">#REF!</definedName>
    <definedName name="광통신설치사002" localSheetId="1">#REF!</definedName>
    <definedName name="광통신설치사011" localSheetId="4">#REF!</definedName>
    <definedName name="광통신설치사011" localSheetId="1">#REF!</definedName>
    <definedName name="광통신설치사982" localSheetId="4">#REF!</definedName>
    <definedName name="광통신설치사982" localSheetId="1">#REF!</definedName>
    <definedName name="광통신설치사991" localSheetId="4">#REF!</definedName>
    <definedName name="광통신설치사991" localSheetId="1">#REF!</definedName>
    <definedName name="광통신설치사992" localSheetId="4">#REF!</definedName>
    <definedName name="광통신설치사992" localSheetId="1">#REF!</definedName>
    <definedName name="괴물" localSheetId="1">{"'제10장(표)'!$A$5:$L$10"}</definedName>
    <definedName name="괴뭉" localSheetId="1">{"'제10장(표)'!$A$5:$L$10"}</definedName>
    <definedName name="교" localSheetId="1" hidden="1">{#N/A,#N/A,FALSE,"현장 NCR 분석";#N/A,#N/A,FALSE,"현장품질감사";#N/A,#N/A,FALSE,"현장품질감사"}</definedName>
    <definedName name="교목계" localSheetId="4">#REF!</definedName>
    <definedName name="교목계" localSheetId="1">#REF!</definedName>
    <definedName name="굡" localSheetId="1" hidden="1">{#N/A,#N/A,FALSE,"현장 NCR 분석";#N/A,#N/A,FALSE,"현장품질감사";#N/A,#N/A,FALSE,"현장품질감사"}</definedName>
    <definedName name="굥" localSheetId="1" hidden="1">{#N/A,#N/A,FALSE,"현장 NCR 분석";#N/A,#N/A,FALSE,"현장품질감사";#N/A,#N/A,FALSE,"현장품질감사"}</definedName>
    <definedName name="구산갑지" localSheetId="1" hidden="1">#REF!</definedName>
    <definedName name="구성비" localSheetId="4">#REF!</definedName>
    <definedName name="구성비" localSheetId="1">#REF!</definedName>
    <definedName name="구실R12경" localSheetId="4">#REF!</definedName>
    <definedName name="구실R12경" localSheetId="1">#REF!</definedName>
    <definedName name="구실R12노" localSheetId="4">#REF!</definedName>
    <definedName name="구실R12노" localSheetId="1">#REF!</definedName>
    <definedName name="구실R12재" localSheetId="4">#REF!</definedName>
    <definedName name="구실R12재" localSheetId="1">#REF!</definedName>
    <definedName name="구실잣밤R8" localSheetId="4">#REF!</definedName>
    <definedName name="구실잣밤R8" localSheetId="1">#REF!</definedName>
    <definedName name="구실잣밤R8경" localSheetId="4">#REF!</definedName>
    <definedName name="구실잣밤R8경" localSheetId="1">#REF!</definedName>
    <definedName name="구실잣밤R8노" localSheetId="4">#REF!</definedName>
    <definedName name="구실잣밤R8노" localSheetId="1">#REF!</definedName>
    <definedName name="구실잣밤R8재" localSheetId="4">#REF!</definedName>
    <definedName name="구실잣밤R8재" localSheetId="1">#REF!</definedName>
    <definedName name="궁" localSheetId="1" hidden="1">{#N/A,#N/A,FALSE,"현장 NCR 분석";#N/A,#N/A,FALSE,"현장품질감사";#N/A,#N/A,FALSE,"현장품질감사"}</definedName>
    <definedName name="권권">[8]DATE!$I$24:$I$85</definedName>
    <definedName name="궤도공001" localSheetId="4">#REF!</definedName>
    <definedName name="궤도공001" localSheetId="1">#REF!</definedName>
    <definedName name="궤도공002" localSheetId="4">#REF!</definedName>
    <definedName name="궤도공002" localSheetId="1">#REF!</definedName>
    <definedName name="궤도공011" localSheetId="4">#REF!</definedName>
    <definedName name="궤도공011" localSheetId="1">#REF!</definedName>
    <definedName name="궤도공982" localSheetId="4">#REF!</definedName>
    <definedName name="궤도공982" localSheetId="1">#REF!</definedName>
    <definedName name="궤도공991" localSheetId="4">#REF!</definedName>
    <definedName name="궤도공991" localSheetId="1">#REF!</definedName>
    <definedName name="궤도공992" localSheetId="4">#REF!</definedName>
    <definedName name="궤도공992" localSheetId="1">#REF!</definedName>
    <definedName name="규" localSheetId="1" hidden="1">{#N/A,#N/A,FALSE,"전력간선"}</definedName>
    <definedName name="규격">#N/A</definedName>
    <definedName name="균" localSheetId="1" hidden="1">{#N/A,#N/A,FALSE,"현장 NCR 분석";#N/A,#N/A,FALSE,"현장품질감사";#N/A,#N/A,FALSE,"현장품질감사"}</definedName>
    <definedName name="귱" localSheetId="1" hidden="1">{#N/A,#N/A,FALSE,"현장 NCR 분석";#N/A,#N/A,FALSE,"현장품질감사";#N/A,#N/A,FALSE,"현장품질감사"}</definedName>
    <definedName name="근" localSheetId="1">{"'제10장(표)'!$A$5:$L$10"}</definedName>
    <definedName name="근01" localSheetId="4">#REF!</definedName>
    <definedName name="근01" localSheetId="1">#REF!</definedName>
    <definedName name="근거1" localSheetId="4">#REF!</definedName>
    <definedName name="근거1" localSheetId="1">#REF!</definedName>
    <definedName name="금마타리" localSheetId="4">#REF!</definedName>
    <definedName name="금마타리" localSheetId="1">#REF!</definedName>
    <definedName name="금속" localSheetId="4">#REF!</definedName>
    <definedName name="금속" localSheetId="1">#REF!</definedName>
    <definedName name="금연" localSheetId="1">{"'제10장(표)'!$A$5:$L$10"}</definedName>
    <definedName name="금영" localSheetId="1">{"'제10장(표)'!$A$5:$L$10"}</definedName>
    <definedName name="금회수량" localSheetId="4">#REF!</definedName>
    <definedName name="금회수량" localSheetId="1">#REF!</definedName>
    <definedName name="기1997" localSheetId="4">#REF!</definedName>
    <definedName name="기1997" localSheetId="1">#REF!</definedName>
    <definedName name="기3" localSheetId="4">BlankMacro1</definedName>
    <definedName name="기3" localSheetId="1">BlankMacro1</definedName>
    <definedName name="기96083" localSheetId="4">#REF!</definedName>
    <definedName name="기96083" localSheetId="1">#REF!</definedName>
    <definedName name="기96091" localSheetId="4">#REF!</definedName>
    <definedName name="기96091" localSheetId="1">#REF!</definedName>
    <definedName name="기96093" localSheetId="4">#REF!</definedName>
    <definedName name="기96093" localSheetId="1">#REF!</definedName>
    <definedName name="기96101" localSheetId="4">#REF!</definedName>
    <definedName name="기96101" localSheetId="1">#REF!</definedName>
    <definedName name="기96103" localSheetId="4">#REF!</definedName>
    <definedName name="기96103" localSheetId="1">#REF!</definedName>
    <definedName name="기96111" localSheetId="4">#REF!</definedName>
    <definedName name="기96111" localSheetId="1">#REF!</definedName>
    <definedName name="기96113" localSheetId="4">#REF!</definedName>
    <definedName name="기96113" localSheetId="1">#REF!</definedName>
    <definedName name="기96121" localSheetId="4">#REF!</definedName>
    <definedName name="기96121" localSheetId="1">#REF!</definedName>
    <definedName name="기96123" localSheetId="4">#REF!</definedName>
    <definedName name="기96123" localSheetId="1">#REF!</definedName>
    <definedName name="기97011" localSheetId="4">#REF!</definedName>
    <definedName name="기97011" localSheetId="1">#REF!</definedName>
    <definedName name="기97013" localSheetId="4">#REF!</definedName>
    <definedName name="기97013" localSheetId="1">#REF!</definedName>
    <definedName name="기Q">"기성세부내역서!$B$89"</definedName>
    <definedName name="기경" localSheetId="4">#REF!</definedName>
    <definedName name="기경" localSheetId="1">#REF!</definedName>
    <definedName name="기경1" localSheetId="4">#REF!</definedName>
    <definedName name="기경1" localSheetId="1">#REF!</definedName>
    <definedName name="기경1.1" localSheetId="4">#REF!</definedName>
    <definedName name="기경1.1" localSheetId="1">#REF!</definedName>
    <definedName name="기경10" localSheetId="4">#REF!</definedName>
    <definedName name="기경10" localSheetId="1">#REF!</definedName>
    <definedName name="기경10.1" localSheetId="4">#REF!</definedName>
    <definedName name="기경10.1" localSheetId="1">#REF!</definedName>
    <definedName name="기경100" localSheetId="4">#REF!</definedName>
    <definedName name="기경100" localSheetId="1">#REF!</definedName>
    <definedName name="기경100.1" localSheetId="4">#REF!</definedName>
    <definedName name="기경100.1" localSheetId="1">#REF!</definedName>
    <definedName name="기경101" localSheetId="4">#REF!</definedName>
    <definedName name="기경101" localSheetId="1">#REF!</definedName>
    <definedName name="기경101.1" localSheetId="4">#REF!</definedName>
    <definedName name="기경101.1" localSheetId="1">#REF!</definedName>
    <definedName name="기경102" localSheetId="4">#REF!</definedName>
    <definedName name="기경102" localSheetId="1">#REF!</definedName>
    <definedName name="기경102.1" localSheetId="4">#REF!</definedName>
    <definedName name="기경102.1" localSheetId="1">#REF!</definedName>
    <definedName name="기경103" localSheetId="4">#REF!</definedName>
    <definedName name="기경103" localSheetId="1">#REF!</definedName>
    <definedName name="기경103.1" localSheetId="4">#REF!</definedName>
    <definedName name="기경103.1" localSheetId="1">#REF!</definedName>
    <definedName name="기경104" localSheetId="4">#REF!</definedName>
    <definedName name="기경104" localSheetId="1">#REF!</definedName>
    <definedName name="기경104.1" localSheetId="4">#REF!</definedName>
    <definedName name="기경104.1" localSheetId="1">#REF!</definedName>
    <definedName name="기경105" localSheetId="4">#REF!</definedName>
    <definedName name="기경105" localSheetId="1">#REF!</definedName>
    <definedName name="기경105.1" localSheetId="4">#REF!</definedName>
    <definedName name="기경105.1" localSheetId="1">#REF!</definedName>
    <definedName name="기경106" localSheetId="4">#REF!</definedName>
    <definedName name="기경106" localSheetId="1">#REF!</definedName>
    <definedName name="기경106.1" localSheetId="4">#REF!</definedName>
    <definedName name="기경106.1" localSheetId="1">#REF!</definedName>
    <definedName name="기경107" localSheetId="4">#REF!</definedName>
    <definedName name="기경107" localSheetId="1">#REF!</definedName>
    <definedName name="기경107.1" localSheetId="4">#REF!</definedName>
    <definedName name="기경107.1" localSheetId="1">#REF!</definedName>
    <definedName name="기경108" localSheetId="4">#REF!</definedName>
    <definedName name="기경108" localSheetId="1">#REF!</definedName>
    <definedName name="기경108.1" localSheetId="4">#REF!</definedName>
    <definedName name="기경108.1" localSheetId="1">#REF!</definedName>
    <definedName name="기경109" localSheetId="4">#REF!</definedName>
    <definedName name="기경109" localSheetId="1">#REF!</definedName>
    <definedName name="기경109.1" localSheetId="4">#REF!</definedName>
    <definedName name="기경109.1" localSheetId="1">#REF!</definedName>
    <definedName name="기경11" localSheetId="4">#REF!</definedName>
    <definedName name="기경11" localSheetId="1">#REF!</definedName>
    <definedName name="기경11.1" localSheetId="4">#REF!</definedName>
    <definedName name="기경11.1" localSheetId="1">#REF!</definedName>
    <definedName name="기경110" localSheetId="4">#REF!</definedName>
    <definedName name="기경110" localSheetId="1">#REF!</definedName>
    <definedName name="기경110.1" localSheetId="4">#REF!</definedName>
    <definedName name="기경110.1" localSheetId="1">#REF!</definedName>
    <definedName name="기경111" localSheetId="4">#REF!</definedName>
    <definedName name="기경111" localSheetId="1">#REF!</definedName>
    <definedName name="기경111.1" localSheetId="4">#REF!</definedName>
    <definedName name="기경111.1" localSheetId="1">#REF!</definedName>
    <definedName name="기경112" localSheetId="4">#REF!</definedName>
    <definedName name="기경112" localSheetId="1">#REF!</definedName>
    <definedName name="기경112.1" localSheetId="4">#REF!</definedName>
    <definedName name="기경112.1" localSheetId="1">#REF!</definedName>
    <definedName name="기경113" localSheetId="4">#REF!</definedName>
    <definedName name="기경113" localSheetId="1">#REF!</definedName>
    <definedName name="기경113.1" localSheetId="4">#REF!</definedName>
    <definedName name="기경113.1" localSheetId="1">#REF!</definedName>
    <definedName name="기경114" localSheetId="4">#REF!</definedName>
    <definedName name="기경114" localSheetId="1">#REF!</definedName>
    <definedName name="기경114.1" localSheetId="4">#REF!</definedName>
    <definedName name="기경114.1" localSheetId="1">#REF!</definedName>
    <definedName name="기경115" localSheetId="4">#REF!</definedName>
    <definedName name="기경115" localSheetId="1">#REF!</definedName>
    <definedName name="기경115.1" localSheetId="4">#REF!</definedName>
    <definedName name="기경115.1" localSheetId="1">#REF!</definedName>
    <definedName name="기경116" localSheetId="4">#REF!</definedName>
    <definedName name="기경116" localSheetId="1">#REF!</definedName>
    <definedName name="기경116.1" localSheetId="4">#REF!</definedName>
    <definedName name="기경116.1" localSheetId="1">#REF!</definedName>
    <definedName name="기경117" localSheetId="4">#REF!</definedName>
    <definedName name="기경117" localSheetId="1">#REF!</definedName>
    <definedName name="기경117.1" localSheetId="4">#REF!</definedName>
    <definedName name="기경117.1" localSheetId="1">#REF!</definedName>
    <definedName name="기경118" localSheetId="4">#REF!</definedName>
    <definedName name="기경118" localSheetId="1">#REF!</definedName>
    <definedName name="기경118.1" localSheetId="4">#REF!</definedName>
    <definedName name="기경118.1" localSheetId="1">#REF!</definedName>
    <definedName name="기경119" localSheetId="4">#REF!</definedName>
    <definedName name="기경119" localSheetId="1">#REF!</definedName>
    <definedName name="기경119.1" localSheetId="4">#REF!</definedName>
    <definedName name="기경119.1" localSheetId="1">#REF!</definedName>
    <definedName name="기경12" localSheetId="4">#REF!</definedName>
    <definedName name="기경12" localSheetId="1">#REF!</definedName>
    <definedName name="기경12.1" localSheetId="4">#REF!</definedName>
    <definedName name="기경12.1" localSheetId="1">#REF!</definedName>
    <definedName name="기경120" localSheetId="4">#REF!</definedName>
    <definedName name="기경120" localSheetId="1">#REF!</definedName>
    <definedName name="기경120.1" localSheetId="4">#REF!</definedName>
    <definedName name="기경120.1" localSheetId="1">#REF!</definedName>
    <definedName name="기경121" localSheetId="4">#REF!</definedName>
    <definedName name="기경121" localSheetId="1">#REF!</definedName>
    <definedName name="기경121.1" localSheetId="4">#REF!</definedName>
    <definedName name="기경121.1" localSheetId="1">#REF!</definedName>
    <definedName name="기경122" localSheetId="4">#REF!</definedName>
    <definedName name="기경122" localSheetId="1">#REF!</definedName>
    <definedName name="기경122.1" localSheetId="4">#REF!</definedName>
    <definedName name="기경122.1" localSheetId="1">#REF!</definedName>
    <definedName name="기경123" localSheetId="4">#REF!</definedName>
    <definedName name="기경123" localSheetId="1">#REF!</definedName>
    <definedName name="기경123.1" localSheetId="4">#REF!</definedName>
    <definedName name="기경123.1" localSheetId="1">#REF!</definedName>
    <definedName name="기경124" localSheetId="4">#REF!</definedName>
    <definedName name="기경124" localSheetId="1">#REF!</definedName>
    <definedName name="기경124.1" localSheetId="4">#REF!</definedName>
    <definedName name="기경124.1" localSheetId="1">#REF!</definedName>
    <definedName name="기경125" localSheetId="4">#REF!</definedName>
    <definedName name="기경125" localSheetId="1">#REF!</definedName>
    <definedName name="기경125.1" localSheetId="4">#REF!</definedName>
    <definedName name="기경125.1" localSheetId="1">#REF!</definedName>
    <definedName name="기경126" localSheetId="4">#REF!</definedName>
    <definedName name="기경126" localSheetId="1">#REF!</definedName>
    <definedName name="기경126.1" localSheetId="4">#REF!</definedName>
    <definedName name="기경126.1" localSheetId="1">#REF!</definedName>
    <definedName name="기경127" localSheetId="4">#REF!</definedName>
    <definedName name="기경127" localSheetId="1">#REF!</definedName>
    <definedName name="기경127.1" localSheetId="4">#REF!</definedName>
    <definedName name="기경127.1" localSheetId="1">#REF!</definedName>
    <definedName name="기경128" localSheetId="4">#REF!</definedName>
    <definedName name="기경128" localSheetId="1">#REF!</definedName>
    <definedName name="기경128.1" localSheetId="4">#REF!</definedName>
    <definedName name="기경128.1" localSheetId="1">#REF!</definedName>
    <definedName name="기경129" localSheetId="4">#REF!</definedName>
    <definedName name="기경129" localSheetId="1">#REF!</definedName>
    <definedName name="기경129.1" localSheetId="4">#REF!</definedName>
    <definedName name="기경129.1" localSheetId="1">#REF!</definedName>
    <definedName name="기경13" localSheetId="4">#REF!</definedName>
    <definedName name="기경13" localSheetId="1">#REF!</definedName>
    <definedName name="기경13.1" localSheetId="4">#REF!</definedName>
    <definedName name="기경13.1" localSheetId="1">#REF!</definedName>
    <definedName name="기경130" localSheetId="4">#REF!</definedName>
    <definedName name="기경130" localSheetId="1">#REF!</definedName>
    <definedName name="기경130.1" localSheetId="4">#REF!</definedName>
    <definedName name="기경130.1" localSheetId="1">#REF!</definedName>
    <definedName name="기경131" localSheetId="4">#REF!</definedName>
    <definedName name="기경131" localSheetId="1">#REF!</definedName>
    <definedName name="기경131.1" localSheetId="4">#REF!</definedName>
    <definedName name="기경131.1" localSheetId="1">#REF!</definedName>
    <definedName name="기경132" localSheetId="4">#REF!</definedName>
    <definedName name="기경132" localSheetId="1">#REF!</definedName>
    <definedName name="기경132.1" localSheetId="4">#REF!</definedName>
    <definedName name="기경132.1" localSheetId="1">#REF!</definedName>
    <definedName name="기경133" localSheetId="4">#REF!</definedName>
    <definedName name="기경133" localSheetId="1">#REF!</definedName>
    <definedName name="기경133.1" localSheetId="4">#REF!</definedName>
    <definedName name="기경133.1" localSheetId="1">#REF!</definedName>
    <definedName name="기경134" localSheetId="4">#REF!</definedName>
    <definedName name="기경134" localSheetId="1">#REF!</definedName>
    <definedName name="기경134.1" localSheetId="4">#REF!</definedName>
    <definedName name="기경134.1" localSheetId="1">#REF!</definedName>
    <definedName name="기경135" localSheetId="4">#REF!</definedName>
    <definedName name="기경135" localSheetId="1">#REF!</definedName>
    <definedName name="기경135.1" localSheetId="4">#REF!</definedName>
    <definedName name="기경135.1" localSheetId="1">#REF!</definedName>
    <definedName name="기경136" localSheetId="4">#REF!</definedName>
    <definedName name="기경136" localSheetId="1">#REF!</definedName>
    <definedName name="기경136.1" localSheetId="4">#REF!</definedName>
    <definedName name="기경136.1" localSheetId="1">#REF!</definedName>
    <definedName name="기경137" localSheetId="4">#REF!</definedName>
    <definedName name="기경137" localSheetId="1">#REF!</definedName>
    <definedName name="기경137.1" localSheetId="4">#REF!</definedName>
    <definedName name="기경137.1" localSheetId="1">#REF!</definedName>
    <definedName name="기경138" localSheetId="4">#REF!</definedName>
    <definedName name="기경138" localSheetId="1">#REF!</definedName>
    <definedName name="기경138.1" localSheetId="4">#REF!</definedName>
    <definedName name="기경138.1" localSheetId="1">#REF!</definedName>
    <definedName name="기경139" localSheetId="4">#REF!</definedName>
    <definedName name="기경139" localSheetId="1">#REF!</definedName>
    <definedName name="기경139.1" localSheetId="4">#REF!</definedName>
    <definedName name="기경139.1" localSheetId="1">#REF!</definedName>
    <definedName name="기경14" localSheetId="4">#REF!</definedName>
    <definedName name="기경14" localSheetId="1">#REF!</definedName>
    <definedName name="기경14.1" localSheetId="4">#REF!</definedName>
    <definedName name="기경14.1" localSheetId="1">#REF!</definedName>
    <definedName name="기경140" localSheetId="4">#REF!</definedName>
    <definedName name="기경140" localSheetId="1">#REF!</definedName>
    <definedName name="기경140.1" localSheetId="4">#REF!</definedName>
    <definedName name="기경140.1" localSheetId="1">#REF!</definedName>
    <definedName name="기경141" localSheetId="4">#REF!</definedName>
    <definedName name="기경141" localSheetId="1">#REF!</definedName>
    <definedName name="기경141.1" localSheetId="4">#REF!</definedName>
    <definedName name="기경141.1" localSheetId="1">#REF!</definedName>
    <definedName name="기경142" localSheetId="4">#REF!</definedName>
    <definedName name="기경142" localSheetId="1">#REF!</definedName>
    <definedName name="기경142.1" localSheetId="4">#REF!</definedName>
    <definedName name="기경142.1" localSheetId="1">#REF!</definedName>
    <definedName name="기경143" localSheetId="4">#REF!</definedName>
    <definedName name="기경143" localSheetId="1">#REF!</definedName>
    <definedName name="기경143.1" localSheetId="4">#REF!</definedName>
    <definedName name="기경143.1" localSheetId="1">#REF!</definedName>
    <definedName name="기경144" localSheetId="4">#REF!</definedName>
    <definedName name="기경144" localSheetId="1">#REF!</definedName>
    <definedName name="기경144.1" localSheetId="4">#REF!</definedName>
    <definedName name="기경144.1" localSheetId="1">#REF!</definedName>
    <definedName name="기경145" localSheetId="4">#REF!</definedName>
    <definedName name="기경145" localSheetId="1">#REF!</definedName>
    <definedName name="기경145.1" localSheetId="4">#REF!</definedName>
    <definedName name="기경145.1" localSheetId="1">#REF!</definedName>
    <definedName name="기경146" localSheetId="4">#REF!</definedName>
    <definedName name="기경146" localSheetId="1">#REF!</definedName>
    <definedName name="기경146.1" localSheetId="4">#REF!</definedName>
    <definedName name="기경146.1" localSheetId="1">#REF!</definedName>
    <definedName name="기경147" localSheetId="4">#REF!</definedName>
    <definedName name="기경147" localSheetId="1">#REF!</definedName>
    <definedName name="기경147.1" localSheetId="4">#REF!</definedName>
    <definedName name="기경147.1" localSheetId="1">#REF!</definedName>
    <definedName name="기경148" localSheetId="4">#REF!</definedName>
    <definedName name="기경148" localSheetId="1">#REF!</definedName>
    <definedName name="기경148.1" localSheetId="4">#REF!</definedName>
    <definedName name="기경148.1" localSheetId="1">#REF!</definedName>
    <definedName name="기경149" localSheetId="4">#REF!</definedName>
    <definedName name="기경149" localSheetId="1">#REF!</definedName>
    <definedName name="기경149.1" localSheetId="4">#REF!</definedName>
    <definedName name="기경149.1" localSheetId="1">#REF!</definedName>
    <definedName name="기경15" localSheetId="4">#REF!</definedName>
    <definedName name="기경15" localSheetId="1">#REF!</definedName>
    <definedName name="기경15.1" localSheetId="4">#REF!</definedName>
    <definedName name="기경15.1" localSheetId="1">#REF!</definedName>
    <definedName name="기경150" localSheetId="4">#REF!</definedName>
    <definedName name="기경150" localSheetId="1">#REF!</definedName>
    <definedName name="기경150.1" localSheetId="4">#REF!</definedName>
    <definedName name="기경150.1" localSheetId="1">#REF!</definedName>
    <definedName name="기경151" localSheetId="4">#REF!</definedName>
    <definedName name="기경151" localSheetId="1">#REF!</definedName>
    <definedName name="기경151.1" localSheetId="4">#REF!</definedName>
    <definedName name="기경151.1" localSheetId="1">#REF!</definedName>
    <definedName name="기경152" localSheetId="4">#REF!</definedName>
    <definedName name="기경152" localSheetId="1">#REF!</definedName>
    <definedName name="기경152.1" localSheetId="4">#REF!</definedName>
    <definedName name="기경152.1" localSheetId="1">#REF!</definedName>
    <definedName name="기경153" localSheetId="4">#REF!</definedName>
    <definedName name="기경153" localSheetId="1">#REF!</definedName>
    <definedName name="기경153.1" localSheetId="4">#REF!</definedName>
    <definedName name="기경153.1" localSheetId="1">#REF!</definedName>
    <definedName name="기경154" localSheetId="4">#REF!</definedName>
    <definedName name="기경154" localSheetId="1">#REF!</definedName>
    <definedName name="기경154.1" localSheetId="4">#REF!</definedName>
    <definedName name="기경154.1" localSheetId="1">#REF!</definedName>
    <definedName name="기경155" localSheetId="4">#REF!</definedName>
    <definedName name="기경155" localSheetId="1">#REF!</definedName>
    <definedName name="기경155.1" localSheetId="4">#REF!</definedName>
    <definedName name="기경155.1" localSheetId="1">#REF!</definedName>
    <definedName name="기경156" localSheetId="4">#REF!</definedName>
    <definedName name="기경156" localSheetId="1">#REF!</definedName>
    <definedName name="기경156.1" localSheetId="4">#REF!</definedName>
    <definedName name="기경156.1" localSheetId="1">#REF!</definedName>
    <definedName name="기경157" localSheetId="4">#REF!</definedName>
    <definedName name="기경157" localSheetId="1">#REF!</definedName>
    <definedName name="기경157.1" localSheetId="4">#REF!</definedName>
    <definedName name="기경157.1" localSheetId="1">#REF!</definedName>
    <definedName name="기경158" localSheetId="4">#REF!</definedName>
    <definedName name="기경158" localSheetId="1">#REF!</definedName>
    <definedName name="기경158.1" localSheetId="4">#REF!</definedName>
    <definedName name="기경158.1" localSheetId="1">#REF!</definedName>
    <definedName name="기경159" localSheetId="4">#REF!</definedName>
    <definedName name="기경159" localSheetId="1">#REF!</definedName>
    <definedName name="기경159.1" localSheetId="4">#REF!</definedName>
    <definedName name="기경159.1" localSheetId="1">#REF!</definedName>
    <definedName name="기경16" localSheetId="4">#REF!</definedName>
    <definedName name="기경16" localSheetId="1">#REF!</definedName>
    <definedName name="기경16.1" localSheetId="4">#REF!</definedName>
    <definedName name="기경16.1" localSheetId="1">#REF!</definedName>
    <definedName name="기경160" localSheetId="4">#REF!</definedName>
    <definedName name="기경160" localSheetId="1">#REF!</definedName>
    <definedName name="기경160.1" localSheetId="4">#REF!</definedName>
    <definedName name="기경160.1" localSheetId="1">#REF!</definedName>
    <definedName name="기경161" localSheetId="4">#REF!</definedName>
    <definedName name="기경161" localSheetId="1">#REF!</definedName>
    <definedName name="기경161.1" localSheetId="4">#REF!</definedName>
    <definedName name="기경161.1" localSheetId="1">#REF!</definedName>
    <definedName name="기경162" localSheetId="4">#REF!</definedName>
    <definedName name="기경162" localSheetId="1">#REF!</definedName>
    <definedName name="기경162.1" localSheetId="4">#REF!</definedName>
    <definedName name="기경162.1" localSheetId="1">#REF!</definedName>
    <definedName name="기경163" localSheetId="4">#REF!</definedName>
    <definedName name="기경163" localSheetId="1">#REF!</definedName>
    <definedName name="기경163.1" localSheetId="4">#REF!</definedName>
    <definedName name="기경163.1" localSheetId="1">#REF!</definedName>
    <definedName name="기경164" localSheetId="4">#REF!</definedName>
    <definedName name="기경164" localSheetId="1">#REF!</definedName>
    <definedName name="기경164.1" localSheetId="4">#REF!</definedName>
    <definedName name="기경164.1" localSheetId="1">#REF!</definedName>
    <definedName name="기경165" localSheetId="4">#REF!</definedName>
    <definedName name="기경165" localSheetId="1">#REF!</definedName>
    <definedName name="기경165.1" localSheetId="4">#REF!</definedName>
    <definedName name="기경165.1" localSheetId="1">#REF!</definedName>
    <definedName name="기경166" localSheetId="4">#REF!</definedName>
    <definedName name="기경166" localSheetId="1">#REF!</definedName>
    <definedName name="기경166.1" localSheetId="4">#REF!</definedName>
    <definedName name="기경166.1" localSheetId="1">#REF!</definedName>
    <definedName name="기경167" localSheetId="4">#REF!</definedName>
    <definedName name="기경167" localSheetId="1">#REF!</definedName>
    <definedName name="기경167.1" localSheetId="4">#REF!</definedName>
    <definedName name="기경167.1" localSheetId="1">#REF!</definedName>
    <definedName name="기경168" localSheetId="4">#REF!</definedName>
    <definedName name="기경168" localSheetId="1">#REF!</definedName>
    <definedName name="기경168.1" localSheetId="4">#REF!</definedName>
    <definedName name="기경168.1" localSheetId="1">#REF!</definedName>
    <definedName name="기경169" localSheetId="4">#REF!</definedName>
    <definedName name="기경169" localSheetId="1">#REF!</definedName>
    <definedName name="기경169.1" localSheetId="4">#REF!</definedName>
    <definedName name="기경169.1" localSheetId="1">#REF!</definedName>
    <definedName name="기경17" localSheetId="4">#REF!</definedName>
    <definedName name="기경17" localSheetId="1">#REF!</definedName>
    <definedName name="기경17.1" localSheetId="4">#REF!</definedName>
    <definedName name="기경17.1" localSheetId="1">#REF!</definedName>
    <definedName name="기경170" localSheetId="4">#REF!</definedName>
    <definedName name="기경170" localSheetId="1">#REF!</definedName>
    <definedName name="기경170.1" localSheetId="4">#REF!</definedName>
    <definedName name="기경170.1" localSheetId="1">#REF!</definedName>
    <definedName name="기경171" localSheetId="4">#REF!</definedName>
    <definedName name="기경171" localSheetId="1">#REF!</definedName>
    <definedName name="기경171.1" localSheetId="4">#REF!</definedName>
    <definedName name="기경171.1" localSheetId="1">#REF!</definedName>
    <definedName name="기경172" localSheetId="4">#REF!</definedName>
    <definedName name="기경172" localSheetId="1">#REF!</definedName>
    <definedName name="기경172.1" localSheetId="4">#REF!</definedName>
    <definedName name="기경172.1" localSheetId="1">#REF!</definedName>
    <definedName name="기경173" localSheetId="4">#REF!</definedName>
    <definedName name="기경173" localSheetId="1">#REF!</definedName>
    <definedName name="기경173.1" localSheetId="4">#REF!</definedName>
    <definedName name="기경173.1" localSheetId="1">#REF!</definedName>
    <definedName name="기경174" localSheetId="4">#REF!</definedName>
    <definedName name="기경174" localSheetId="1">#REF!</definedName>
    <definedName name="기경174.1" localSheetId="4">#REF!</definedName>
    <definedName name="기경174.1" localSheetId="1">#REF!</definedName>
    <definedName name="기경175" localSheetId="4">#REF!</definedName>
    <definedName name="기경175" localSheetId="1">#REF!</definedName>
    <definedName name="기경175.1" localSheetId="4">#REF!</definedName>
    <definedName name="기경175.1" localSheetId="1">#REF!</definedName>
    <definedName name="기경176" localSheetId="4">#REF!</definedName>
    <definedName name="기경176" localSheetId="1">#REF!</definedName>
    <definedName name="기경176.1" localSheetId="4">#REF!</definedName>
    <definedName name="기경176.1" localSheetId="1">#REF!</definedName>
    <definedName name="기경177" localSheetId="4">#REF!</definedName>
    <definedName name="기경177" localSheetId="1">#REF!</definedName>
    <definedName name="기경177.1" localSheetId="4">#REF!</definedName>
    <definedName name="기경177.1" localSheetId="1">#REF!</definedName>
    <definedName name="기경178" localSheetId="4">#REF!</definedName>
    <definedName name="기경178" localSheetId="1">#REF!</definedName>
    <definedName name="기경178.1" localSheetId="4">#REF!</definedName>
    <definedName name="기경178.1" localSheetId="1">#REF!</definedName>
    <definedName name="기경179" localSheetId="4">#REF!</definedName>
    <definedName name="기경179" localSheetId="1">#REF!</definedName>
    <definedName name="기경179.1" localSheetId="4">#REF!</definedName>
    <definedName name="기경179.1" localSheetId="1">#REF!</definedName>
    <definedName name="기경18" localSheetId="4">#REF!</definedName>
    <definedName name="기경18" localSheetId="1">#REF!</definedName>
    <definedName name="기경18.1" localSheetId="4">#REF!</definedName>
    <definedName name="기경18.1" localSheetId="1">#REF!</definedName>
    <definedName name="기경180" localSheetId="4">#REF!</definedName>
    <definedName name="기경180" localSheetId="1">#REF!</definedName>
    <definedName name="기경180.1" localSheetId="4">#REF!</definedName>
    <definedName name="기경180.1" localSheetId="1">#REF!</definedName>
    <definedName name="기경181" localSheetId="4">#REF!</definedName>
    <definedName name="기경181" localSheetId="1">#REF!</definedName>
    <definedName name="기경181.1" localSheetId="4">#REF!</definedName>
    <definedName name="기경181.1" localSheetId="1">#REF!</definedName>
    <definedName name="기경182" localSheetId="4">#REF!</definedName>
    <definedName name="기경182" localSheetId="1">#REF!</definedName>
    <definedName name="기경182.1" localSheetId="4">#REF!</definedName>
    <definedName name="기경182.1" localSheetId="1">#REF!</definedName>
    <definedName name="기경183" localSheetId="4">#REF!</definedName>
    <definedName name="기경183" localSheetId="1">#REF!</definedName>
    <definedName name="기경183.1" localSheetId="4">#REF!</definedName>
    <definedName name="기경183.1" localSheetId="1">#REF!</definedName>
    <definedName name="기경184" localSheetId="4">#REF!</definedName>
    <definedName name="기경184" localSheetId="1">#REF!</definedName>
    <definedName name="기경184.1" localSheetId="4">#REF!</definedName>
    <definedName name="기경184.1" localSheetId="1">#REF!</definedName>
    <definedName name="기경185" localSheetId="4">#REF!</definedName>
    <definedName name="기경185" localSheetId="1">#REF!</definedName>
    <definedName name="기경185.1" localSheetId="4">#REF!</definedName>
    <definedName name="기경185.1" localSheetId="1">#REF!</definedName>
    <definedName name="기경186" localSheetId="4">#REF!</definedName>
    <definedName name="기경186" localSheetId="1">#REF!</definedName>
    <definedName name="기경186.1" localSheetId="4">#REF!</definedName>
    <definedName name="기경186.1" localSheetId="1">#REF!</definedName>
    <definedName name="기경187" localSheetId="4">#REF!</definedName>
    <definedName name="기경187" localSheetId="1">#REF!</definedName>
    <definedName name="기경187.1" localSheetId="4">#REF!</definedName>
    <definedName name="기경187.1" localSheetId="1">#REF!</definedName>
    <definedName name="기경188" localSheetId="4">#REF!</definedName>
    <definedName name="기경188" localSheetId="1">#REF!</definedName>
    <definedName name="기경188.1" localSheetId="4">#REF!</definedName>
    <definedName name="기경188.1" localSheetId="1">#REF!</definedName>
    <definedName name="기경189" localSheetId="4">#REF!</definedName>
    <definedName name="기경189" localSheetId="1">#REF!</definedName>
    <definedName name="기경189.1" localSheetId="4">#REF!</definedName>
    <definedName name="기경189.1" localSheetId="1">#REF!</definedName>
    <definedName name="기경19" localSheetId="4">#REF!</definedName>
    <definedName name="기경19" localSheetId="1">#REF!</definedName>
    <definedName name="기경19.1" localSheetId="4">#REF!</definedName>
    <definedName name="기경19.1" localSheetId="1">#REF!</definedName>
    <definedName name="기경190" localSheetId="4">#REF!</definedName>
    <definedName name="기경190" localSheetId="1">#REF!</definedName>
    <definedName name="기경190.1" localSheetId="4">#REF!</definedName>
    <definedName name="기경190.1" localSheetId="1">#REF!</definedName>
    <definedName name="기경191" localSheetId="4">#REF!</definedName>
    <definedName name="기경191" localSheetId="1">#REF!</definedName>
    <definedName name="기경191.1" localSheetId="4">#REF!</definedName>
    <definedName name="기경191.1" localSheetId="1">#REF!</definedName>
    <definedName name="기경192" localSheetId="4">#REF!</definedName>
    <definedName name="기경192" localSheetId="1">#REF!</definedName>
    <definedName name="기경192.1" localSheetId="4">#REF!</definedName>
    <definedName name="기경192.1" localSheetId="1">#REF!</definedName>
    <definedName name="기경193" localSheetId="4">#REF!</definedName>
    <definedName name="기경193" localSheetId="1">#REF!</definedName>
    <definedName name="기경193.1" localSheetId="4">#REF!</definedName>
    <definedName name="기경193.1" localSheetId="1">#REF!</definedName>
    <definedName name="기경194" localSheetId="4">#REF!</definedName>
    <definedName name="기경194" localSheetId="1">#REF!</definedName>
    <definedName name="기경194.1" localSheetId="4">#REF!</definedName>
    <definedName name="기경194.1" localSheetId="1">#REF!</definedName>
    <definedName name="기경195" localSheetId="4">#REF!</definedName>
    <definedName name="기경195" localSheetId="1">#REF!</definedName>
    <definedName name="기경195.1" localSheetId="4">#REF!</definedName>
    <definedName name="기경195.1" localSheetId="1">#REF!</definedName>
    <definedName name="기경196" localSheetId="4">#REF!</definedName>
    <definedName name="기경196" localSheetId="1">#REF!</definedName>
    <definedName name="기경196.1" localSheetId="4">#REF!</definedName>
    <definedName name="기경196.1" localSheetId="1">#REF!</definedName>
    <definedName name="기경197" localSheetId="4">#REF!</definedName>
    <definedName name="기경197" localSheetId="1">#REF!</definedName>
    <definedName name="기경197.1" localSheetId="4">#REF!</definedName>
    <definedName name="기경197.1" localSheetId="1">#REF!</definedName>
    <definedName name="기경198" localSheetId="4">#REF!</definedName>
    <definedName name="기경198" localSheetId="1">#REF!</definedName>
    <definedName name="기경198.1" localSheetId="4">#REF!</definedName>
    <definedName name="기경198.1" localSheetId="1">#REF!</definedName>
    <definedName name="기경199" localSheetId="4">#REF!</definedName>
    <definedName name="기경199" localSheetId="1">#REF!</definedName>
    <definedName name="기경199.1" localSheetId="4">#REF!</definedName>
    <definedName name="기경199.1" localSheetId="1">#REF!</definedName>
    <definedName name="기경2" localSheetId="4">#REF!</definedName>
    <definedName name="기경2" localSheetId="1">#REF!</definedName>
    <definedName name="기경2.1" localSheetId="4">#REF!</definedName>
    <definedName name="기경2.1" localSheetId="1">#REF!</definedName>
    <definedName name="기경20" localSheetId="4">#REF!</definedName>
    <definedName name="기경20" localSheetId="1">#REF!</definedName>
    <definedName name="기경20.1" localSheetId="4">#REF!</definedName>
    <definedName name="기경20.1" localSheetId="1">#REF!</definedName>
    <definedName name="기경200" localSheetId="4">#REF!</definedName>
    <definedName name="기경200" localSheetId="1">#REF!</definedName>
    <definedName name="기경200.1" localSheetId="4">#REF!</definedName>
    <definedName name="기경200.1" localSheetId="1">#REF!</definedName>
    <definedName name="기경201" localSheetId="4">#REF!</definedName>
    <definedName name="기경201" localSheetId="1">#REF!</definedName>
    <definedName name="기경201.1" localSheetId="4">#REF!</definedName>
    <definedName name="기경201.1" localSheetId="1">#REF!</definedName>
    <definedName name="기경202" localSheetId="4">#REF!</definedName>
    <definedName name="기경202" localSheetId="1">#REF!</definedName>
    <definedName name="기경202.1" localSheetId="4">#REF!</definedName>
    <definedName name="기경202.1" localSheetId="1">#REF!</definedName>
    <definedName name="기경203" localSheetId="4">#REF!</definedName>
    <definedName name="기경203" localSheetId="1">#REF!</definedName>
    <definedName name="기경203.1" localSheetId="4">#REF!</definedName>
    <definedName name="기경203.1" localSheetId="1">#REF!</definedName>
    <definedName name="기경204" localSheetId="4">#REF!</definedName>
    <definedName name="기경204" localSheetId="1">#REF!</definedName>
    <definedName name="기경204.1" localSheetId="4">#REF!</definedName>
    <definedName name="기경204.1" localSheetId="1">#REF!</definedName>
    <definedName name="기경205" localSheetId="4">#REF!</definedName>
    <definedName name="기경205" localSheetId="1">#REF!</definedName>
    <definedName name="기경205.1" localSheetId="4">#REF!</definedName>
    <definedName name="기경205.1" localSheetId="1">#REF!</definedName>
    <definedName name="기경206" localSheetId="4">#REF!</definedName>
    <definedName name="기경206" localSheetId="1">#REF!</definedName>
    <definedName name="기경206.1" localSheetId="4">#REF!</definedName>
    <definedName name="기경206.1" localSheetId="1">#REF!</definedName>
    <definedName name="기경207" localSheetId="4">#REF!</definedName>
    <definedName name="기경207" localSheetId="1">#REF!</definedName>
    <definedName name="기경207.1" localSheetId="4">#REF!</definedName>
    <definedName name="기경207.1" localSheetId="1">#REF!</definedName>
    <definedName name="기경208" localSheetId="4">#REF!</definedName>
    <definedName name="기경208" localSheetId="1">#REF!</definedName>
    <definedName name="기경208.1" localSheetId="4">#REF!</definedName>
    <definedName name="기경208.1" localSheetId="1">#REF!</definedName>
    <definedName name="기경209" localSheetId="4">#REF!</definedName>
    <definedName name="기경209" localSheetId="1">#REF!</definedName>
    <definedName name="기경209.1" localSheetId="4">#REF!</definedName>
    <definedName name="기경209.1" localSheetId="1">#REF!</definedName>
    <definedName name="기경21" localSheetId="4">#REF!</definedName>
    <definedName name="기경21" localSheetId="1">#REF!</definedName>
    <definedName name="기경21.1" localSheetId="4">#REF!</definedName>
    <definedName name="기경21.1" localSheetId="1">#REF!</definedName>
    <definedName name="기경210" localSheetId="4">#REF!</definedName>
    <definedName name="기경210" localSheetId="1">#REF!</definedName>
    <definedName name="기경210.1" localSheetId="4">#REF!</definedName>
    <definedName name="기경210.1" localSheetId="1">#REF!</definedName>
    <definedName name="기경211" localSheetId="4">#REF!</definedName>
    <definedName name="기경211" localSheetId="1">#REF!</definedName>
    <definedName name="기경211.1" localSheetId="4">#REF!</definedName>
    <definedName name="기경211.1" localSheetId="1">#REF!</definedName>
    <definedName name="기경212" localSheetId="4">#REF!</definedName>
    <definedName name="기경212" localSheetId="1">#REF!</definedName>
    <definedName name="기경212.1" localSheetId="4">#REF!</definedName>
    <definedName name="기경212.1" localSheetId="1">#REF!</definedName>
    <definedName name="기경213" localSheetId="4">#REF!</definedName>
    <definedName name="기경213" localSheetId="1">#REF!</definedName>
    <definedName name="기경213.1" localSheetId="4">#REF!</definedName>
    <definedName name="기경213.1" localSheetId="1">#REF!</definedName>
    <definedName name="기경214" localSheetId="4">#REF!</definedName>
    <definedName name="기경214" localSheetId="1">#REF!</definedName>
    <definedName name="기경214.1" localSheetId="4">#REF!</definedName>
    <definedName name="기경214.1" localSheetId="1">#REF!</definedName>
    <definedName name="기경215" localSheetId="4">#REF!</definedName>
    <definedName name="기경215" localSheetId="1">#REF!</definedName>
    <definedName name="기경215.1" localSheetId="4">#REF!</definedName>
    <definedName name="기경215.1" localSheetId="1">#REF!</definedName>
    <definedName name="기경216" localSheetId="4">#REF!</definedName>
    <definedName name="기경216" localSheetId="1">#REF!</definedName>
    <definedName name="기경216.1" localSheetId="4">#REF!</definedName>
    <definedName name="기경216.1" localSheetId="1">#REF!</definedName>
    <definedName name="기경217" localSheetId="4">#REF!</definedName>
    <definedName name="기경217" localSheetId="1">#REF!</definedName>
    <definedName name="기경217.1" localSheetId="4">#REF!</definedName>
    <definedName name="기경217.1" localSheetId="1">#REF!</definedName>
    <definedName name="기경218" localSheetId="4">#REF!</definedName>
    <definedName name="기경218" localSheetId="1">#REF!</definedName>
    <definedName name="기경218.1" localSheetId="4">#REF!</definedName>
    <definedName name="기경218.1" localSheetId="1">#REF!</definedName>
    <definedName name="기경219" localSheetId="4">#REF!</definedName>
    <definedName name="기경219" localSheetId="1">#REF!</definedName>
    <definedName name="기경219.1" localSheetId="4">#REF!</definedName>
    <definedName name="기경219.1" localSheetId="1">#REF!</definedName>
    <definedName name="기경22" localSheetId="4">#REF!</definedName>
    <definedName name="기경22" localSheetId="1">#REF!</definedName>
    <definedName name="기경22.1" localSheetId="4">#REF!</definedName>
    <definedName name="기경22.1" localSheetId="1">#REF!</definedName>
    <definedName name="기경220" localSheetId="4">#REF!</definedName>
    <definedName name="기경220" localSheetId="1">#REF!</definedName>
    <definedName name="기경220.1" localSheetId="4">#REF!</definedName>
    <definedName name="기경220.1" localSheetId="1">#REF!</definedName>
    <definedName name="기경221" localSheetId="4">#REF!</definedName>
    <definedName name="기경221" localSheetId="1">#REF!</definedName>
    <definedName name="기경221.1" localSheetId="4">#REF!</definedName>
    <definedName name="기경221.1" localSheetId="1">#REF!</definedName>
    <definedName name="기경222" localSheetId="4">#REF!</definedName>
    <definedName name="기경222" localSheetId="1">#REF!</definedName>
    <definedName name="기경222.1" localSheetId="4">#REF!</definedName>
    <definedName name="기경222.1" localSheetId="1">#REF!</definedName>
    <definedName name="기경223" localSheetId="4">#REF!</definedName>
    <definedName name="기경223" localSheetId="1">#REF!</definedName>
    <definedName name="기경223.1" localSheetId="4">#REF!</definedName>
    <definedName name="기경223.1" localSheetId="1">#REF!</definedName>
    <definedName name="기경224" localSheetId="4">#REF!</definedName>
    <definedName name="기경224" localSheetId="1">#REF!</definedName>
    <definedName name="기경224.1" localSheetId="4">#REF!</definedName>
    <definedName name="기경224.1" localSheetId="1">#REF!</definedName>
    <definedName name="기경225" localSheetId="4">#REF!</definedName>
    <definedName name="기경225" localSheetId="1">#REF!</definedName>
    <definedName name="기경225.1" localSheetId="4">#REF!</definedName>
    <definedName name="기경225.1" localSheetId="1">#REF!</definedName>
    <definedName name="기경226" localSheetId="4">#REF!</definedName>
    <definedName name="기경226" localSheetId="1">#REF!</definedName>
    <definedName name="기경226.1" localSheetId="4">#REF!</definedName>
    <definedName name="기경226.1" localSheetId="1">#REF!</definedName>
    <definedName name="기경227" localSheetId="4">#REF!</definedName>
    <definedName name="기경227" localSheetId="1">#REF!</definedName>
    <definedName name="기경227.1" localSheetId="4">#REF!</definedName>
    <definedName name="기경227.1" localSheetId="1">#REF!</definedName>
    <definedName name="기경228" localSheetId="4">#REF!</definedName>
    <definedName name="기경228" localSheetId="1">#REF!</definedName>
    <definedName name="기경228.1" localSheetId="4">#REF!</definedName>
    <definedName name="기경228.1" localSheetId="1">#REF!</definedName>
    <definedName name="기경229" localSheetId="4">#REF!</definedName>
    <definedName name="기경229" localSheetId="1">#REF!</definedName>
    <definedName name="기경229.1" localSheetId="4">#REF!</definedName>
    <definedName name="기경229.1" localSheetId="1">#REF!</definedName>
    <definedName name="기경23" localSheetId="4">#REF!</definedName>
    <definedName name="기경23" localSheetId="1">#REF!</definedName>
    <definedName name="기경23.1" localSheetId="4">#REF!</definedName>
    <definedName name="기경23.1" localSheetId="1">#REF!</definedName>
    <definedName name="기경230" localSheetId="4">#REF!</definedName>
    <definedName name="기경230" localSheetId="1">#REF!</definedName>
    <definedName name="기경230.1" localSheetId="4">#REF!</definedName>
    <definedName name="기경230.1" localSheetId="1">#REF!</definedName>
    <definedName name="기경231" localSheetId="4">#REF!</definedName>
    <definedName name="기경231" localSheetId="1">#REF!</definedName>
    <definedName name="기경231.1" localSheetId="4">#REF!</definedName>
    <definedName name="기경231.1" localSheetId="1">#REF!</definedName>
    <definedName name="기경232" localSheetId="4">#REF!</definedName>
    <definedName name="기경232" localSheetId="1">#REF!</definedName>
    <definedName name="기경232.1" localSheetId="4">#REF!</definedName>
    <definedName name="기경232.1" localSheetId="1">#REF!</definedName>
    <definedName name="기경233" localSheetId="4">#REF!</definedName>
    <definedName name="기경233" localSheetId="1">#REF!</definedName>
    <definedName name="기경233.1" localSheetId="4">#REF!</definedName>
    <definedName name="기경233.1" localSheetId="1">#REF!</definedName>
    <definedName name="기경234" localSheetId="4">#REF!</definedName>
    <definedName name="기경234" localSheetId="1">#REF!</definedName>
    <definedName name="기경234.1" localSheetId="4">#REF!</definedName>
    <definedName name="기경234.1" localSheetId="1">#REF!</definedName>
    <definedName name="기경235" localSheetId="4">#REF!</definedName>
    <definedName name="기경235" localSheetId="1">#REF!</definedName>
    <definedName name="기경235.1" localSheetId="4">#REF!</definedName>
    <definedName name="기경235.1" localSheetId="1">#REF!</definedName>
    <definedName name="기경236" localSheetId="4">#REF!</definedName>
    <definedName name="기경236" localSheetId="1">#REF!</definedName>
    <definedName name="기경236.1" localSheetId="4">#REF!</definedName>
    <definedName name="기경236.1" localSheetId="1">#REF!</definedName>
    <definedName name="기경237" localSheetId="4">#REF!</definedName>
    <definedName name="기경237" localSheetId="1">#REF!</definedName>
    <definedName name="기경237.1" localSheetId="4">#REF!</definedName>
    <definedName name="기경237.1" localSheetId="1">#REF!</definedName>
    <definedName name="기경238" localSheetId="4">#REF!</definedName>
    <definedName name="기경238" localSheetId="1">#REF!</definedName>
    <definedName name="기경238.1" localSheetId="4">#REF!</definedName>
    <definedName name="기경238.1" localSheetId="1">#REF!</definedName>
    <definedName name="기경239" localSheetId="4">#REF!</definedName>
    <definedName name="기경239" localSheetId="1">#REF!</definedName>
    <definedName name="기경239.1" localSheetId="4">#REF!</definedName>
    <definedName name="기경239.1" localSheetId="1">#REF!</definedName>
    <definedName name="기경24" localSheetId="4">#REF!</definedName>
    <definedName name="기경24" localSheetId="1">#REF!</definedName>
    <definedName name="기경24.1" localSheetId="4">#REF!</definedName>
    <definedName name="기경24.1" localSheetId="1">#REF!</definedName>
    <definedName name="기경240" localSheetId="4">#REF!</definedName>
    <definedName name="기경240" localSheetId="1">#REF!</definedName>
    <definedName name="기경240.1" localSheetId="4">#REF!</definedName>
    <definedName name="기경240.1" localSheetId="1">#REF!</definedName>
    <definedName name="기경241" localSheetId="4">#REF!</definedName>
    <definedName name="기경241" localSheetId="1">#REF!</definedName>
    <definedName name="기경241.1" localSheetId="4">#REF!</definedName>
    <definedName name="기경241.1" localSheetId="1">#REF!</definedName>
    <definedName name="기경242" localSheetId="4">#REF!</definedName>
    <definedName name="기경242" localSheetId="1">#REF!</definedName>
    <definedName name="기경242.1" localSheetId="4">#REF!</definedName>
    <definedName name="기경242.1" localSheetId="1">#REF!</definedName>
    <definedName name="기경243" localSheetId="4">#REF!</definedName>
    <definedName name="기경243" localSheetId="1">#REF!</definedName>
    <definedName name="기경243.1" localSheetId="4">#REF!</definedName>
    <definedName name="기경243.1" localSheetId="1">#REF!</definedName>
    <definedName name="기경244" localSheetId="4">#REF!</definedName>
    <definedName name="기경244" localSheetId="1">#REF!</definedName>
    <definedName name="기경244.1" localSheetId="4">#REF!</definedName>
    <definedName name="기경244.1" localSheetId="1">#REF!</definedName>
    <definedName name="기경245" localSheetId="4">#REF!</definedName>
    <definedName name="기경245" localSheetId="1">#REF!</definedName>
    <definedName name="기경245.1" localSheetId="4">#REF!</definedName>
    <definedName name="기경245.1" localSheetId="1">#REF!</definedName>
    <definedName name="기경246" localSheetId="4">#REF!</definedName>
    <definedName name="기경246" localSheetId="1">#REF!</definedName>
    <definedName name="기경246.1" localSheetId="4">#REF!</definedName>
    <definedName name="기경246.1" localSheetId="1">#REF!</definedName>
    <definedName name="기경247" localSheetId="4">#REF!</definedName>
    <definedName name="기경247" localSheetId="1">#REF!</definedName>
    <definedName name="기경247.1" localSheetId="4">#REF!</definedName>
    <definedName name="기경247.1" localSheetId="1">#REF!</definedName>
    <definedName name="기경248" localSheetId="4">#REF!</definedName>
    <definedName name="기경248" localSheetId="1">#REF!</definedName>
    <definedName name="기경248.1" localSheetId="4">#REF!</definedName>
    <definedName name="기경248.1" localSheetId="1">#REF!</definedName>
    <definedName name="기경249" localSheetId="4">#REF!</definedName>
    <definedName name="기경249" localSheetId="1">#REF!</definedName>
    <definedName name="기경249.1" localSheetId="4">#REF!</definedName>
    <definedName name="기경249.1" localSheetId="1">#REF!</definedName>
    <definedName name="기경25" localSheetId="4">#REF!</definedName>
    <definedName name="기경25" localSheetId="1">#REF!</definedName>
    <definedName name="기경25.1" localSheetId="4">#REF!</definedName>
    <definedName name="기경25.1" localSheetId="1">#REF!</definedName>
    <definedName name="기경250" localSheetId="4">#REF!</definedName>
    <definedName name="기경250" localSheetId="1">#REF!</definedName>
    <definedName name="기경250.1" localSheetId="4">#REF!</definedName>
    <definedName name="기경250.1" localSheetId="1">#REF!</definedName>
    <definedName name="기경251" localSheetId="4">#REF!</definedName>
    <definedName name="기경251" localSheetId="1">#REF!</definedName>
    <definedName name="기경251.1" localSheetId="4">#REF!</definedName>
    <definedName name="기경251.1" localSheetId="1">#REF!</definedName>
    <definedName name="기경252" localSheetId="4">#REF!</definedName>
    <definedName name="기경252" localSheetId="1">#REF!</definedName>
    <definedName name="기경252.1" localSheetId="4">#REF!</definedName>
    <definedName name="기경252.1" localSheetId="1">#REF!</definedName>
    <definedName name="기경253" localSheetId="4">#REF!</definedName>
    <definedName name="기경253" localSheetId="1">#REF!</definedName>
    <definedName name="기경253.1" localSheetId="4">#REF!</definedName>
    <definedName name="기경253.1" localSheetId="1">#REF!</definedName>
    <definedName name="기경254" localSheetId="4">#REF!</definedName>
    <definedName name="기경254" localSheetId="1">#REF!</definedName>
    <definedName name="기경254.1" localSheetId="4">#REF!</definedName>
    <definedName name="기경254.1" localSheetId="1">#REF!</definedName>
    <definedName name="기경255" localSheetId="4">#REF!</definedName>
    <definedName name="기경255" localSheetId="1">#REF!</definedName>
    <definedName name="기경255.1" localSheetId="4">#REF!</definedName>
    <definedName name="기경255.1" localSheetId="1">#REF!</definedName>
    <definedName name="기경256" localSheetId="4">#REF!</definedName>
    <definedName name="기경256" localSheetId="1">#REF!</definedName>
    <definedName name="기경256.1" localSheetId="4">#REF!</definedName>
    <definedName name="기경256.1" localSheetId="1">#REF!</definedName>
    <definedName name="기경257" localSheetId="4">#REF!</definedName>
    <definedName name="기경257" localSheetId="1">#REF!</definedName>
    <definedName name="기경257.1" localSheetId="4">#REF!</definedName>
    <definedName name="기경257.1" localSheetId="1">#REF!</definedName>
    <definedName name="기경258" localSheetId="4">#REF!</definedName>
    <definedName name="기경258" localSheetId="1">#REF!</definedName>
    <definedName name="기경258.1" localSheetId="4">#REF!</definedName>
    <definedName name="기경258.1" localSheetId="1">#REF!</definedName>
    <definedName name="기경259" localSheetId="4">#REF!</definedName>
    <definedName name="기경259" localSheetId="1">#REF!</definedName>
    <definedName name="기경259.1" localSheetId="4">#REF!</definedName>
    <definedName name="기경259.1" localSheetId="1">#REF!</definedName>
    <definedName name="기경26" localSheetId="4">#REF!</definedName>
    <definedName name="기경26" localSheetId="1">#REF!</definedName>
    <definedName name="기경26.1" localSheetId="4">#REF!</definedName>
    <definedName name="기경26.1" localSheetId="1">#REF!</definedName>
    <definedName name="기경260" localSheetId="4">#REF!</definedName>
    <definedName name="기경260" localSheetId="1">#REF!</definedName>
    <definedName name="기경260.1" localSheetId="4">#REF!</definedName>
    <definedName name="기경260.1" localSheetId="1">#REF!</definedName>
    <definedName name="기경261" localSheetId="4">#REF!</definedName>
    <definedName name="기경261" localSheetId="1">#REF!</definedName>
    <definedName name="기경261.1" localSheetId="4">#REF!</definedName>
    <definedName name="기경261.1" localSheetId="1">#REF!</definedName>
    <definedName name="기경262" localSheetId="4">#REF!</definedName>
    <definedName name="기경262" localSheetId="1">#REF!</definedName>
    <definedName name="기경262.1" localSheetId="4">#REF!</definedName>
    <definedName name="기경262.1" localSheetId="1">#REF!</definedName>
    <definedName name="기경263" localSheetId="4">#REF!</definedName>
    <definedName name="기경263" localSheetId="1">#REF!</definedName>
    <definedName name="기경263.1" localSheetId="4">#REF!</definedName>
    <definedName name="기경263.1" localSheetId="1">#REF!</definedName>
    <definedName name="기경264" localSheetId="4">#REF!</definedName>
    <definedName name="기경264" localSheetId="1">#REF!</definedName>
    <definedName name="기경264.1" localSheetId="4">#REF!</definedName>
    <definedName name="기경264.1" localSheetId="1">#REF!</definedName>
    <definedName name="기경265" localSheetId="4">#REF!</definedName>
    <definedName name="기경265" localSheetId="1">#REF!</definedName>
    <definedName name="기경265.1" localSheetId="4">#REF!</definedName>
    <definedName name="기경265.1" localSheetId="1">#REF!</definedName>
    <definedName name="기경266" localSheetId="4">#REF!</definedName>
    <definedName name="기경266" localSheetId="1">#REF!</definedName>
    <definedName name="기경266.1" localSheetId="4">#REF!</definedName>
    <definedName name="기경266.1" localSheetId="1">#REF!</definedName>
    <definedName name="기경267" localSheetId="4">#REF!</definedName>
    <definedName name="기경267" localSheetId="1">#REF!</definedName>
    <definedName name="기경267.1" localSheetId="4">#REF!</definedName>
    <definedName name="기경267.1" localSheetId="1">#REF!</definedName>
    <definedName name="기경268" localSheetId="4">#REF!</definedName>
    <definedName name="기경268" localSheetId="1">#REF!</definedName>
    <definedName name="기경268.1" localSheetId="4">#REF!</definedName>
    <definedName name="기경268.1" localSheetId="1">#REF!</definedName>
    <definedName name="기경269" localSheetId="4">#REF!</definedName>
    <definedName name="기경269" localSheetId="1">#REF!</definedName>
    <definedName name="기경269.1" localSheetId="4">#REF!</definedName>
    <definedName name="기경269.1" localSheetId="1">#REF!</definedName>
    <definedName name="기경27" localSheetId="4">#REF!</definedName>
    <definedName name="기경27" localSheetId="1">#REF!</definedName>
    <definedName name="기경27.1" localSheetId="4">#REF!</definedName>
    <definedName name="기경27.1" localSheetId="1">#REF!</definedName>
    <definedName name="기경270" localSheetId="4">#REF!</definedName>
    <definedName name="기경270" localSheetId="1">#REF!</definedName>
    <definedName name="기경270.1" localSheetId="4">#REF!</definedName>
    <definedName name="기경270.1" localSheetId="1">#REF!</definedName>
    <definedName name="기경271" localSheetId="4">#REF!</definedName>
    <definedName name="기경271" localSheetId="1">#REF!</definedName>
    <definedName name="기경271.1" localSheetId="4">#REF!</definedName>
    <definedName name="기경271.1" localSheetId="1">#REF!</definedName>
    <definedName name="기경272" localSheetId="4">#REF!</definedName>
    <definedName name="기경272" localSheetId="1">#REF!</definedName>
    <definedName name="기경272.1" localSheetId="4">#REF!</definedName>
    <definedName name="기경272.1" localSheetId="1">#REF!</definedName>
    <definedName name="기경273" localSheetId="4">#REF!</definedName>
    <definedName name="기경273" localSheetId="1">#REF!</definedName>
    <definedName name="기경273.1" localSheetId="4">#REF!</definedName>
    <definedName name="기경273.1" localSheetId="1">#REF!</definedName>
    <definedName name="기경274" localSheetId="4">#REF!</definedName>
    <definedName name="기경274" localSheetId="1">#REF!</definedName>
    <definedName name="기경274.1" localSheetId="4">#REF!</definedName>
    <definedName name="기경274.1" localSheetId="1">#REF!</definedName>
    <definedName name="기경275" localSheetId="4">#REF!</definedName>
    <definedName name="기경275" localSheetId="1">#REF!</definedName>
    <definedName name="기경275.1" localSheetId="4">#REF!</definedName>
    <definedName name="기경275.1" localSheetId="1">#REF!</definedName>
    <definedName name="기경276" localSheetId="4">#REF!</definedName>
    <definedName name="기경276" localSheetId="1">#REF!</definedName>
    <definedName name="기경276.1" localSheetId="4">#REF!</definedName>
    <definedName name="기경276.1" localSheetId="1">#REF!</definedName>
    <definedName name="기경277" localSheetId="4">#REF!</definedName>
    <definedName name="기경277" localSheetId="1">#REF!</definedName>
    <definedName name="기경277.1" localSheetId="4">#REF!</definedName>
    <definedName name="기경277.1" localSheetId="1">#REF!</definedName>
    <definedName name="기경278" localSheetId="4">#REF!</definedName>
    <definedName name="기경278" localSheetId="1">#REF!</definedName>
    <definedName name="기경278.1" localSheetId="4">#REF!</definedName>
    <definedName name="기경278.1" localSheetId="1">#REF!</definedName>
    <definedName name="기경279" localSheetId="4">#REF!</definedName>
    <definedName name="기경279" localSheetId="1">#REF!</definedName>
    <definedName name="기경279.1" localSheetId="4">#REF!</definedName>
    <definedName name="기경279.1" localSheetId="1">#REF!</definedName>
    <definedName name="기경28" localSheetId="4">#REF!</definedName>
    <definedName name="기경28" localSheetId="1">#REF!</definedName>
    <definedName name="기경28.1" localSheetId="4">#REF!</definedName>
    <definedName name="기경28.1" localSheetId="1">#REF!</definedName>
    <definedName name="기경280" localSheetId="4">#REF!</definedName>
    <definedName name="기경280" localSheetId="1">#REF!</definedName>
    <definedName name="기경280.1" localSheetId="4">#REF!</definedName>
    <definedName name="기경280.1" localSheetId="1">#REF!</definedName>
    <definedName name="기경281" localSheetId="4">#REF!</definedName>
    <definedName name="기경281" localSheetId="1">#REF!</definedName>
    <definedName name="기경281.1" localSheetId="4">#REF!</definedName>
    <definedName name="기경281.1" localSheetId="1">#REF!</definedName>
    <definedName name="기경282" localSheetId="4">#REF!</definedName>
    <definedName name="기경282" localSheetId="1">#REF!</definedName>
    <definedName name="기경282.1" localSheetId="4">#REF!</definedName>
    <definedName name="기경282.1" localSheetId="1">#REF!</definedName>
    <definedName name="기경283" localSheetId="4">#REF!</definedName>
    <definedName name="기경283" localSheetId="1">#REF!</definedName>
    <definedName name="기경283.1" localSheetId="4">#REF!</definedName>
    <definedName name="기경283.1" localSheetId="1">#REF!</definedName>
    <definedName name="기경284" localSheetId="4">#REF!</definedName>
    <definedName name="기경284" localSheetId="1">#REF!</definedName>
    <definedName name="기경284.1" localSheetId="4">#REF!</definedName>
    <definedName name="기경284.1" localSheetId="1">#REF!</definedName>
    <definedName name="기경285" localSheetId="4">#REF!</definedName>
    <definedName name="기경285" localSheetId="1">#REF!</definedName>
    <definedName name="기경285.1" localSheetId="4">#REF!</definedName>
    <definedName name="기경285.1" localSheetId="1">#REF!</definedName>
    <definedName name="기경286" localSheetId="4">#REF!</definedName>
    <definedName name="기경286" localSheetId="1">#REF!</definedName>
    <definedName name="기경286.1" localSheetId="4">#REF!</definedName>
    <definedName name="기경286.1" localSheetId="1">#REF!</definedName>
    <definedName name="기경287" localSheetId="4">#REF!</definedName>
    <definedName name="기경287" localSheetId="1">#REF!</definedName>
    <definedName name="기경287.1" localSheetId="4">#REF!</definedName>
    <definedName name="기경287.1" localSheetId="1">#REF!</definedName>
    <definedName name="기경288" localSheetId="4">#REF!</definedName>
    <definedName name="기경288" localSheetId="1">#REF!</definedName>
    <definedName name="기경288.1" localSheetId="4">#REF!</definedName>
    <definedName name="기경288.1" localSheetId="1">#REF!</definedName>
    <definedName name="기경289" localSheetId="4">#REF!</definedName>
    <definedName name="기경289" localSheetId="1">#REF!</definedName>
    <definedName name="기경289.1" localSheetId="4">#REF!</definedName>
    <definedName name="기경289.1" localSheetId="1">#REF!</definedName>
    <definedName name="기경29" localSheetId="4">#REF!</definedName>
    <definedName name="기경29" localSheetId="1">#REF!</definedName>
    <definedName name="기경29.1" localSheetId="4">#REF!</definedName>
    <definedName name="기경29.1" localSheetId="1">#REF!</definedName>
    <definedName name="기경290" localSheetId="4">#REF!</definedName>
    <definedName name="기경290" localSheetId="1">#REF!</definedName>
    <definedName name="기경290.1" localSheetId="4">#REF!</definedName>
    <definedName name="기경290.1" localSheetId="1">#REF!</definedName>
    <definedName name="기경291" localSheetId="4">#REF!</definedName>
    <definedName name="기경291" localSheetId="1">#REF!</definedName>
    <definedName name="기경291.1" localSheetId="4">#REF!</definedName>
    <definedName name="기경291.1" localSheetId="1">#REF!</definedName>
    <definedName name="기경292" localSheetId="4">#REF!</definedName>
    <definedName name="기경292" localSheetId="1">#REF!</definedName>
    <definedName name="기경292.1" localSheetId="4">#REF!</definedName>
    <definedName name="기경292.1" localSheetId="1">#REF!</definedName>
    <definedName name="기경293" localSheetId="4">#REF!</definedName>
    <definedName name="기경293" localSheetId="1">#REF!</definedName>
    <definedName name="기경293.1" localSheetId="4">#REF!</definedName>
    <definedName name="기경293.1" localSheetId="1">#REF!</definedName>
    <definedName name="기경294" localSheetId="4">#REF!</definedName>
    <definedName name="기경294" localSheetId="1">#REF!</definedName>
    <definedName name="기경294.1" localSheetId="4">#REF!</definedName>
    <definedName name="기경294.1" localSheetId="1">#REF!</definedName>
    <definedName name="기경295" localSheetId="4">#REF!</definedName>
    <definedName name="기경295" localSheetId="1">#REF!</definedName>
    <definedName name="기경295.1" localSheetId="4">#REF!</definedName>
    <definedName name="기경295.1" localSheetId="1">#REF!</definedName>
    <definedName name="기경296" localSheetId="4">#REF!</definedName>
    <definedName name="기경296" localSheetId="1">#REF!</definedName>
    <definedName name="기경296.1" localSheetId="4">#REF!</definedName>
    <definedName name="기경296.1" localSheetId="1">#REF!</definedName>
    <definedName name="기경297" localSheetId="4">#REF!</definedName>
    <definedName name="기경297" localSheetId="1">#REF!</definedName>
    <definedName name="기경297.1" localSheetId="4">#REF!</definedName>
    <definedName name="기경297.1" localSheetId="1">#REF!</definedName>
    <definedName name="기경298" localSheetId="4">#REF!</definedName>
    <definedName name="기경298" localSheetId="1">#REF!</definedName>
    <definedName name="기경298.1" localSheetId="4">#REF!</definedName>
    <definedName name="기경298.1" localSheetId="1">#REF!</definedName>
    <definedName name="기경299" localSheetId="4">#REF!</definedName>
    <definedName name="기경299" localSheetId="1">#REF!</definedName>
    <definedName name="기경299.1" localSheetId="4">#REF!</definedName>
    <definedName name="기경299.1" localSheetId="1">#REF!</definedName>
    <definedName name="기경3" localSheetId="4">#REF!</definedName>
    <definedName name="기경3" localSheetId="1">#REF!</definedName>
    <definedName name="기경3.1" localSheetId="4">#REF!</definedName>
    <definedName name="기경3.1" localSheetId="1">#REF!</definedName>
    <definedName name="기경30" localSheetId="4">#REF!</definedName>
    <definedName name="기경30" localSheetId="1">#REF!</definedName>
    <definedName name="기경30.1" localSheetId="4">#REF!</definedName>
    <definedName name="기경30.1" localSheetId="1">#REF!</definedName>
    <definedName name="기경300" localSheetId="4">#REF!</definedName>
    <definedName name="기경300" localSheetId="1">#REF!</definedName>
    <definedName name="기경300.1" localSheetId="4">#REF!</definedName>
    <definedName name="기경300.1" localSheetId="1">#REF!</definedName>
    <definedName name="기경301" localSheetId="4">#REF!</definedName>
    <definedName name="기경301" localSheetId="1">#REF!</definedName>
    <definedName name="기경301.1" localSheetId="4">#REF!</definedName>
    <definedName name="기경301.1" localSheetId="1">#REF!</definedName>
    <definedName name="기경302" localSheetId="4">#REF!</definedName>
    <definedName name="기경302" localSheetId="1">#REF!</definedName>
    <definedName name="기경302.1" localSheetId="4">#REF!</definedName>
    <definedName name="기경302.1" localSheetId="1">#REF!</definedName>
    <definedName name="기경303" localSheetId="4">#REF!</definedName>
    <definedName name="기경303" localSheetId="1">#REF!</definedName>
    <definedName name="기경303.1" localSheetId="4">#REF!</definedName>
    <definedName name="기경303.1" localSheetId="1">#REF!</definedName>
    <definedName name="기경304" localSheetId="4">#REF!</definedName>
    <definedName name="기경304" localSheetId="1">#REF!</definedName>
    <definedName name="기경304.1" localSheetId="4">#REF!</definedName>
    <definedName name="기경304.1" localSheetId="1">#REF!</definedName>
    <definedName name="기경305" localSheetId="4">#REF!</definedName>
    <definedName name="기경305" localSheetId="1">#REF!</definedName>
    <definedName name="기경305.1" localSheetId="4">#REF!</definedName>
    <definedName name="기경305.1" localSheetId="1">#REF!</definedName>
    <definedName name="기경306" localSheetId="4">#REF!</definedName>
    <definedName name="기경306" localSheetId="1">#REF!</definedName>
    <definedName name="기경306.1" localSheetId="4">#REF!</definedName>
    <definedName name="기경306.1" localSheetId="1">#REF!</definedName>
    <definedName name="기경307" localSheetId="4">#REF!</definedName>
    <definedName name="기경307" localSheetId="1">#REF!</definedName>
    <definedName name="기경307.1" localSheetId="4">#REF!</definedName>
    <definedName name="기경307.1" localSheetId="1">#REF!</definedName>
    <definedName name="기경308" localSheetId="4">#REF!</definedName>
    <definedName name="기경308" localSheetId="1">#REF!</definedName>
    <definedName name="기경308.1" localSheetId="4">#REF!</definedName>
    <definedName name="기경308.1" localSheetId="1">#REF!</definedName>
    <definedName name="기경309" localSheetId="4">#REF!</definedName>
    <definedName name="기경309" localSheetId="1">#REF!</definedName>
    <definedName name="기경309.1" localSheetId="4">#REF!</definedName>
    <definedName name="기경309.1" localSheetId="1">#REF!</definedName>
    <definedName name="기경31" localSheetId="4">#REF!</definedName>
    <definedName name="기경31" localSheetId="1">#REF!</definedName>
    <definedName name="기경31.1" localSheetId="4">#REF!</definedName>
    <definedName name="기경31.1" localSheetId="1">#REF!</definedName>
    <definedName name="기경310" localSheetId="4">#REF!</definedName>
    <definedName name="기경310" localSheetId="1">#REF!</definedName>
    <definedName name="기경310.1" localSheetId="4">#REF!</definedName>
    <definedName name="기경310.1" localSheetId="1">#REF!</definedName>
    <definedName name="기경311" localSheetId="4">#REF!</definedName>
    <definedName name="기경311" localSheetId="1">#REF!</definedName>
    <definedName name="기경311.1" localSheetId="4">#REF!</definedName>
    <definedName name="기경311.1" localSheetId="1">#REF!</definedName>
    <definedName name="기경312" localSheetId="4">#REF!</definedName>
    <definedName name="기경312" localSheetId="1">#REF!</definedName>
    <definedName name="기경312.1" localSheetId="4">#REF!</definedName>
    <definedName name="기경312.1" localSheetId="1">#REF!</definedName>
    <definedName name="기경313" localSheetId="4">#REF!</definedName>
    <definedName name="기경313" localSheetId="1">#REF!</definedName>
    <definedName name="기경313.1" localSheetId="4">#REF!</definedName>
    <definedName name="기경313.1" localSheetId="1">#REF!</definedName>
    <definedName name="기경314" localSheetId="4">#REF!</definedName>
    <definedName name="기경314" localSheetId="1">#REF!</definedName>
    <definedName name="기경314.1" localSheetId="4">#REF!</definedName>
    <definedName name="기경314.1" localSheetId="1">#REF!</definedName>
    <definedName name="기경315" localSheetId="4">#REF!</definedName>
    <definedName name="기경315" localSheetId="1">#REF!</definedName>
    <definedName name="기경315.1" localSheetId="4">#REF!</definedName>
    <definedName name="기경315.1" localSheetId="1">#REF!</definedName>
    <definedName name="기경316" localSheetId="4">#REF!</definedName>
    <definedName name="기경316" localSheetId="1">#REF!</definedName>
    <definedName name="기경316.1" localSheetId="4">#REF!</definedName>
    <definedName name="기경316.1" localSheetId="1">#REF!</definedName>
    <definedName name="기경317" localSheetId="4">#REF!</definedName>
    <definedName name="기경317" localSheetId="1">#REF!</definedName>
    <definedName name="기경317.1" localSheetId="4">#REF!</definedName>
    <definedName name="기경317.1" localSheetId="1">#REF!</definedName>
    <definedName name="기경318" localSheetId="4">#REF!</definedName>
    <definedName name="기경318" localSheetId="1">#REF!</definedName>
    <definedName name="기경318.1" localSheetId="4">#REF!</definedName>
    <definedName name="기경318.1" localSheetId="1">#REF!</definedName>
    <definedName name="기경319" localSheetId="4">#REF!</definedName>
    <definedName name="기경319" localSheetId="1">#REF!</definedName>
    <definedName name="기경319.1" localSheetId="4">#REF!</definedName>
    <definedName name="기경319.1" localSheetId="1">#REF!</definedName>
    <definedName name="기경32" localSheetId="4">#REF!</definedName>
    <definedName name="기경32" localSheetId="1">#REF!</definedName>
    <definedName name="기경32.1" localSheetId="4">#REF!</definedName>
    <definedName name="기경32.1" localSheetId="1">#REF!</definedName>
    <definedName name="기경320" localSheetId="4">#REF!</definedName>
    <definedName name="기경320" localSheetId="1">#REF!</definedName>
    <definedName name="기경320.1" localSheetId="4">#REF!</definedName>
    <definedName name="기경320.1" localSheetId="1">#REF!</definedName>
    <definedName name="기경321" localSheetId="4">#REF!</definedName>
    <definedName name="기경321" localSheetId="1">#REF!</definedName>
    <definedName name="기경321.1" localSheetId="4">#REF!</definedName>
    <definedName name="기경321.1" localSheetId="1">#REF!</definedName>
    <definedName name="기경322" localSheetId="4">#REF!</definedName>
    <definedName name="기경322" localSheetId="1">#REF!</definedName>
    <definedName name="기경322.1" localSheetId="4">#REF!</definedName>
    <definedName name="기경322.1" localSheetId="1">#REF!</definedName>
    <definedName name="기경323" localSheetId="4">#REF!</definedName>
    <definedName name="기경323" localSheetId="1">#REF!</definedName>
    <definedName name="기경323.1" localSheetId="4">#REF!</definedName>
    <definedName name="기경323.1" localSheetId="1">#REF!</definedName>
    <definedName name="기경324" localSheetId="4">#REF!</definedName>
    <definedName name="기경324" localSheetId="1">#REF!</definedName>
    <definedName name="기경324.1" localSheetId="4">#REF!</definedName>
    <definedName name="기경324.1" localSheetId="1">#REF!</definedName>
    <definedName name="기경325" localSheetId="4">#REF!</definedName>
    <definedName name="기경325" localSheetId="1">#REF!</definedName>
    <definedName name="기경325.1" localSheetId="4">#REF!</definedName>
    <definedName name="기경325.1" localSheetId="1">#REF!</definedName>
    <definedName name="기경326" localSheetId="4">#REF!</definedName>
    <definedName name="기경326" localSheetId="1">#REF!</definedName>
    <definedName name="기경326.1" localSheetId="4">#REF!</definedName>
    <definedName name="기경326.1" localSheetId="1">#REF!</definedName>
    <definedName name="기경327" localSheetId="4">#REF!</definedName>
    <definedName name="기경327" localSheetId="1">#REF!</definedName>
    <definedName name="기경327.1" localSheetId="4">#REF!</definedName>
    <definedName name="기경327.1" localSheetId="1">#REF!</definedName>
    <definedName name="기경328" localSheetId="4">#REF!</definedName>
    <definedName name="기경328" localSheetId="1">#REF!</definedName>
    <definedName name="기경328.1" localSheetId="4">#REF!</definedName>
    <definedName name="기경328.1" localSheetId="1">#REF!</definedName>
    <definedName name="기경329" localSheetId="4">#REF!</definedName>
    <definedName name="기경329" localSheetId="1">#REF!</definedName>
    <definedName name="기경329.1" localSheetId="4">#REF!</definedName>
    <definedName name="기경329.1" localSheetId="1">#REF!</definedName>
    <definedName name="기경33" localSheetId="4">#REF!</definedName>
    <definedName name="기경33" localSheetId="1">#REF!</definedName>
    <definedName name="기경33.1" localSheetId="4">#REF!</definedName>
    <definedName name="기경33.1" localSheetId="1">#REF!</definedName>
    <definedName name="기경330" localSheetId="4">#REF!</definedName>
    <definedName name="기경330" localSheetId="1">#REF!</definedName>
    <definedName name="기경330.1" localSheetId="4">#REF!</definedName>
    <definedName name="기경330.1" localSheetId="1">#REF!</definedName>
    <definedName name="기경331" localSheetId="4">#REF!</definedName>
    <definedName name="기경331" localSheetId="1">#REF!</definedName>
    <definedName name="기경331.1" localSheetId="4">#REF!</definedName>
    <definedName name="기경331.1" localSheetId="1">#REF!</definedName>
    <definedName name="기경332" localSheetId="4">#REF!</definedName>
    <definedName name="기경332" localSheetId="1">#REF!</definedName>
    <definedName name="기경332.1" localSheetId="4">#REF!</definedName>
    <definedName name="기경332.1" localSheetId="1">#REF!</definedName>
    <definedName name="기경333" localSheetId="4">#REF!</definedName>
    <definedName name="기경333" localSheetId="1">#REF!</definedName>
    <definedName name="기경333.1" localSheetId="4">#REF!</definedName>
    <definedName name="기경333.1" localSheetId="1">#REF!</definedName>
    <definedName name="기경334" localSheetId="4">#REF!</definedName>
    <definedName name="기경334" localSheetId="1">#REF!</definedName>
    <definedName name="기경334.1" localSheetId="4">#REF!</definedName>
    <definedName name="기경334.1" localSheetId="1">#REF!</definedName>
    <definedName name="기경335" localSheetId="4">#REF!</definedName>
    <definedName name="기경335" localSheetId="1">#REF!</definedName>
    <definedName name="기경335.1" localSheetId="4">#REF!</definedName>
    <definedName name="기경335.1" localSheetId="1">#REF!</definedName>
    <definedName name="기경336" localSheetId="4">#REF!</definedName>
    <definedName name="기경336" localSheetId="1">#REF!</definedName>
    <definedName name="기경336.1" localSheetId="4">#REF!</definedName>
    <definedName name="기경336.1" localSheetId="1">#REF!</definedName>
    <definedName name="기경337" localSheetId="4">#REF!</definedName>
    <definedName name="기경337" localSheetId="1">#REF!</definedName>
    <definedName name="기경337.1" localSheetId="4">#REF!</definedName>
    <definedName name="기경337.1" localSheetId="1">#REF!</definedName>
    <definedName name="기경338" localSheetId="4">#REF!</definedName>
    <definedName name="기경338" localSheetId="1">#REF!</definedName>
    <definedName name="기경338.1" localSheetId="4">#REF!</definedName>
    <definedName name="기경338.1" localSheetId="1">#REF!</definedName>
    <definedName name="기경339" localSheetId="4">#REF!</definedName>
    <definedName name="기경339" localSheetId="1">#REF!</definedName>
    <definedName name="기경339.1" localSheetId="4">#REF!</definedName>
    <definedName name="기경339.1" localSheetId="1">#REF!</definedName>
    <definedName name="기경34" localSheetId="4">#REF!</definedName>
    <definedName name="기경34" localSheetId="1">#REF!</definedName>
    <definedName name="기경34.1" localSheetId="4">#REF!</definedName>
    <definedName name="기경34.1" localSheetId="1">#REF!</definedName>
    <definedName name="기경340" localSheetId="4">#REF!</definedName>
    <definedName name="기경340" localSheetId="1">#REF!</definedName>
    <definedName name="기경340.1" localSheetId="4">#REF!</definedName>
    <definedName name="기경340.1" localSheetId="1">#REF!</definedName>
    <definedName name="기경341" localSheetId="4">#REF!</definedName>
    <definedName name="기경341" localSheetId="1">#REF!</definedName>
    <definedName name="기경341.1" localSheetId="4">#REF!</definedName>
    <definedName name="기경341.1" localSheetId="1">#REF!</definedName>
    <definedName name="기경342" localSheetId="4">#REF!</definedName>
    <definedName name="기경342" localSheetId="1">#REF!</definedName>
    <definedName name="기경342.1" localSheetId="4">#REF!</definedName>
    <definedName name="기경342.1" localSheetId="1">#REF!</definedName>
    <definedName name="기경343" localSheetId="4">#REF!</definedName>
    <definedName name="기경343" localSheetId="1">#REF!</definedName>
    <definedName name="기경343.1" localSheetId="4">#REF!</definedName>
    <definedName name="기경343.1" localSheetId="1">#REF!</definedName>
    <definedName name="기경344" localSheetId="4">#REF!</definedName>
    <definedName name="기경344" localSheetId="1">#REF!</definedName>
    <definedName name="기경344.1" localSheetId="4">#REF!</definedName>
    <definedName name="기경344.1" localSheetId="1">#REF!</definedName>
    <definedName name="기경345" localSheetId="4">#REF!</definedName>
    <definedName name="기경345" localSheetId="1">#REF!</definedName>
    <definedName name="기경345.1" localSheetId="4">#REF!</definedName>
    <definedName name="기경345.1" localSheetId="1">#REF!</definedName>
    <definedName name="기경346" localSheetId="4">#REF!</definedName>
    <definedName name="기경346" localSheetId="1">#REF!</definedName>
    <definedName name="기경346.1" localSheetId="4">#REF!</definedName>
    <definedName name="기경346.1" localSheetId="1">#REF!</definedName>
    <definedName name="기경347" localSheetId="4">#REF!</definedName>
    <definedName name="기경347" localSheetId="1">#REF!</definedName>
    <definedName name="기경347.1" localSheetId="4">#REF!</definedName>
    <definedName name="기경347.1" localSheetId="1">#REF!</definedName>
    <definedName name="기경348" localSheetId="4">#REF!</definedName>
    <definedName name="기경348" localSheetId="1">#REF!</definedName>
    <definedName name="기경348.1" localSheetId="4">#REF!</definedName>
    <definedName name="기경348.1" localSheetId="1">#REF!</definedName>
    <definedName name="기경349" localSheetId="4">#REF!</definedName>
    <definedName name="기경349" localSheetId="1">#REF!</definedName>
    <definedName name="기경349.1" localSheetId="4">#REF!</definedName>
    <definedName name="기경349.1" localSheetId="1">#REF!</definedName>
    <definedName name="기경35" localSheetId="4">#REF!</definedName>
    <definedName name="기경35" localSheetId="1">#REF!</definedName>
    <definedName name="기경35.1" localSheetId="4">#REF!</definedName>
    <definedName name="기경35.1" localSheetId="1">#REF!</definedName>
    <definedName name="기경350" localSheetId="4">#REF!</definedName>
    <definedName name="기경350" localSheetId="1">#REF!</definedName>
    <definedName name="기경350.1" localSheetId="4">#REF!</definedName>
    <definedName name="기경350.1" localSheetId="1">#REF!</definedName>
    <definedName name="기경351" localSheetId="4">#REF!</definedName>
    <definedName name="기경351" localSheetId="1">#REF!</definedName>
    <definedName name="기경351.1" localSheetId="4">#REF!</definedName>
    <definedName name="기경351.1" localSheetId="1">#REF!</definedName>
    <definedName name="기경352" localSheetId="4">#REF!</definedName>
    <definedName name="기경352" localSheetId="1">#REF!</definedName>
    <definedName name="기경352.1" localSheetId="4">#REF!</definedName>
    <definedName name="기경352.1" localSheetId="1">#REF!</definedName>
    <definedName name="기경353" localSheetId="4">#REF!</definedName>
    <definedName name="기경353" localSheetId="1">#REF!</definedName>
    <definedName name="기경353.1" localSheetId="4">#REF!</definedName>
    <definedName name="기경353.1" localSheetId="1">#REF!</definedName>
    <definedName name="기경354" localSheetId="4">#REF!</definedName>
    <definedName name="기경354" localSheetId="1">#REF!</definedName>
    <definedName name="기경354.1" localSheetId="4">#REF!</definedName>
    <definedName name="기경354.1" localSheetId="1">#REF!</definedName>
    <definedName name="기경355" localSheetId="4">#REF!</definedName>
    <definedName name="기경355" localSheetId="1">#REF!</definedName>
    <definedName name="기경355.1" localSheetId="4">#REF!</definedName>
    <definedName name="기경355.1" localSheetId="1">#REF!</definedName>
    <definedName name="기경356" localSheetId="4">#REF!</definedName>
    <definedName name="기경356" localSheetId="1">#REF!</definedName>
    <definedName name="기경356.1" localSheetId="4">#REF!</definedName>
    <definedName name="기경356.1" localSheetId="1">#REF!</definedName>
    <definedName name="기경357" localSheetId="4">#REF!</definedName>
    <definedName name="기경357" localSheetId="1">#REF!</definedName>
    <definedName name="기경357.1" localSheetId="4">#REF!</definedName>
    <definedName name="기경357.1" localSheetId="1">#REF!</definedName>
    <definedName name="기경358" localSheetId="4">#REF!</definedName>
    <definedName name="기경358" localSheetId="1">#REF!</definedName>
    <definedName name="기경358.1" localSheetId="4">#REF!</definedName>
    <definedName name="기경358.1" localSheetId="1">#REF!</definedName>
    <definedName name="기경359" localSheetId="4">#REF!</definedName>
    <definedName name="기경359" localSheetId="1">#REF!</definedName>
    <definedName name="기경359.1" localSheetId="4">#REF!</definedName>
    <definedName name="기경359.1" localSheetId="1">#REF!</definedName>
    <definedName name="기경36" localSheetId="4">#REF!</definedName>
    <definedName name="기경36" localSheetId="1">#REF!</definedName>
    <definedName name="기경36.1" localSheetId="4">#REF!</definedName>
    <definedName name="기경36.1" localSheetId="1">#REF!</definedName>
    <definedName name="기경360" localSheetId="4">#REF!</definedName>
    <definedName name="기경360" localSheetId="1">#REF!</definedName>
    <definedName name="기경360.1" localSheetId="4">#REF!</definedName>
    <definedName name="기경360.1" localSheetId="1">#REF!</definedName>
    <definedName name="기경361" localSheetId="4">#REF!</definedName>
    <definedName name="기경361" localSheetId="1">#REF!</definedName>
    <definedName name="기경361.1" localSheetId="4">#REF!</definedName>
    <definedName name="기경361.1" localSheetId="1">#REF!</definedName>
    <definedName name="기경362" localSheetId="4">#REF!</definedName>
    <definedName name="기경362" localSheetId="1">#REF!</definedName>
    <definedName name="기경362.1" localSheetId="4">#REF!</definedName>
    <definedName name="기경362.1" localSheetId="1">#REF!</definedName>
    <definedName name="기경363" localSheetId="4">#REF!</definedName>
    <definedName name="기경363" localSheetId="1">#REF!</definedName>
    <definedName name="기경363.1" localSheetId="4">#REF!</definedName>
    <definedName name="기경363.1" localSheetId="1">#REF!</definedName>
    <definedName name="기경364" localSheetId="4">#REF!</definedName>
    <definedName name="기경364" localSheetId="1">#REF!</definedName>
    <definedName name="기경364.1" localSheetId="4">#REF!</definedName>
    <definedName name="기경364.1" localSheetId="1">#REF!</definedName>
    <definedName name="기경365" localSheetId="4">#REF!</definedName>
    <definedName name="기경365" localSheetId="1">#REF!</definedName>
    <definedName name="기경365.1" localSheetId="4">#REF!</definedName>
    <definedName name="기경365.1" localSheetId="1">#REF!</definedName>
    <definedName name="기경366" localSheetId="4">#REF!</definedName>
    <definedName name="기경366" localSheetId="1">#REF!</definedName>
    <definedName name="기경366.1" localSheetId="4">#REF!</definedName>
    <definedName name="기경366.1" localSheetId="1">#REF!</definedName>
    <definedName name="기경367" localSheetId="4">#REF!</definedName>
    <definedName name="기경367" localSheetId="1">#REF!</definedName>
    <definedName name="기경367.1" localSheetId="4">#REF!</definedName>
    <definedName name="기경367.1" localSheetId="1">#REF!</definedName>
    <definedName name="기경368" localSheetId="4">#REF!</definedName>
    <definedName name="기경368" localSheetId="1">#REF!</definedName>
    <definedName name="기경368.1" localSheetId="4">#REF!</definedName>
    <definedName name="기경368.1" localSheetId="1">#REF!</definedName>
    <definedName name="기경369" localSheetId="4">#REF!</definedName>
    <definedName name="기경369" localSheetId="1">#REF!</definedName>
    <definedName name="기경369.1" localSheetId="4">#REF!</definedName>
    <definedName name="기경369.1" localSheetId="1">#REF!</definedName>
    <definedName name="기경37" localSheetId="4">#REF!</definedName>
    <definedName name="기경37" localSheetId="1">#REF!</definedName>
    <definedName name="기경37.1" localSheetId="4">#REF!</definedName>
    <definedName name="기경37.1" localSheetId="1">#REF!</definedName>
    <definedName name="기경370" localSheetId="4">#REF!</definedName>
    <definedName name="기경370" localSheetId="1">#REF!</definedName>
    <definedName name="기경370.1" localSheetId="4">#REF!</definedName>
    <definedName name="기경370.1" localSheetId="1">#REF!</definedName>
    <definedName name="기경371" localSheetId="4">#REF!</definedName>
    <definedName name="기경371" localSheetId="1">#REF!</definedName>
    <definedName name="기경371.1" localSheetId="4">#REF!</definedName>
    <definedName name="기경371.1" localSheetId="1">#REF!</definedName>
    <definedName name="기경372" localSheetId="4">#REF!</definedName>
    <definedName name="기경372" localSheetId="1">#REF!</definedName>
    <definedName name="기경372.1" localSheetId="4">#REF!</definedName>
    <definedName name="기경372.1" localSheetId="1">#REF!</definedName>
    <definedName name="기경373" localSheetId="4">#REF!</definedName>
    <definedName name="기경373" localSheetId="1">#REF!</definedName>
    <definedName name="기경373.1" localSheetId="4">#REF!</definedName>
    <definedName name="기경373.1" localSheetId="1">#REF!</definedName>
    <definedName name="기경374" localSheetId="4">#REF!</definedName>
    <definedName name="기경374" localSheetId="1">#REF!</definedName>
    <definedName name="기경374.1" localSheetId="4">#REF!</definedName>
    <definedName name="기경374.1" localSheetId="1">#REF!</definedName>
    <definedName name="기경375" localSheetId="4">#REF!</definedName>
    <definedName name="기경375" localSheetId="1">#REF!</definedName>
    <definedName name="기경375.1" localSheetId="4">#REF!</definedName>
    <definedName name="기경375.1" localSheetId="1">#REF!</definedName>
    <definedName name="기경376" localSheetId="4">#REF!</definedName>
    <definedName name="기경376" localSheetId="1">#REF!</definedName>
    <definedName name="기경376.1" localSheetId="4">#REF!</definedName>
    <definedName name="기경376.1" localSheetId="1">#REF!</definedName>
    <definedName name="기경377" localSheetId="4">#REF!</definedName>
    <definedName name="기경377" localSheetId="1">#REF!</definedName>
    <definedName name="기경377.1" localSheetId="4">#REF!</definedName>
    <definedName name="기경377.1" localSheetId="1">#REF!</definedName>
    <definedName name="기경378" localSheetId="4">#REF!</definedName>
    <definedName name="기경378" localSheetId="1">#REF!</definedName>
    <definedName name="기경378.1" localSheetId="4">#REF!</definedName>
    <definedName name="기경378.1" localSheetId="1">#REF!</definedName>
    <definedName name="기경379" localSheetId="4">#REF!</definedName>
    <definedName name="기경379" localSheetId="1">#REF!</definedName>
    <definedName name="기경379.1" localSheetId="4">#REF!</definedName>
    <definedName name="기경379.1" localSheetId="1">#REF!</definedName>
    <definedName name="기경38" localSheetId="4">#REF!</definedName>
    <definedName name="기경38" localSheetId="1">#REF!</definedName>
    <definedName name="기경38.1" localSheetId="4">#REF!</definedName>
    <definedName name="기경38.1" localSheetId="1">#REF!</definedName>
    <definedName name="기경380" localSheetId="4">#REF!</definedName>
    <definedName name="기경380" localSheetId="1">#REF!</definedName>
    <definedName name="기경380.1" localSheetId="4">#REF!</definedName>
    <definedName name="기경380.1" localSheetId="1">#REF!</definedName>
    <definedName name="기경381" localSheetId="4">#REF!</definedName>
    <definedName name="기경381" localSheetId="1">#REF!</definedName>
    <definedName name="기경381.1" localSheetId="4">#REF!</definedName>
    <definedName name="기경381.1" localSheetId="1">#REF!</definedName>
    <definedName name="기경382" localSheetId="4">#REF!</definedName>
    <definedName name="기경382" localSheetId="1">#REF!</definedName>
    <definedName name="기경382.1" localSheetId="4">#REF!</definedName>
    <definedName name="기경382.1" localSheetId="1">#REF!</definedName>
    <definedName name="기경383" localSheetId="4">#REF!</definedName>
    <definedName name="기경383" localSheetId="1">#REF!</definedName>
    <definedName name="기경383.1" localSheetId="4">#REF!</definedName>
    <definedName name="기경383.1" localSheetId="1">#REF!</definedName>
    <definedName name="기경384" localSheetId="4">#REF!</definedName>
    <definedName name="기경384" localSheetId="1">#REF!</definedName>
    <definedName name="기경384.1" localSheetId="4">#REF!</definedName>
    <definedName name="기경384.1" localSheetId="1">#REF!</definedName>
    <definedName name="기경385" localSheetId="4">#REF!</definedName>
    <definedName name="기경385" localSheetId="1">#REF!</definedName>
    <definedName name="기경385.1" localSheetId="4">#REF!</definedName>
    <definedName name="기경385.1" localSheetId="1">#REF!</definedName>
    <definedName name="기경386" localSheetId="4">#REF!</definedName>
    <definedName name="기경386" localSheetId="1">#REF!</definedName>
    <definedName name="기경386.1" localSheetId="4">#REF!</definedName>
    <definedName name="기경386.1" localSheetId="1">#REF!</definedName>
    <definedName name="기경387" localSheetId="4">#REF!</definedName>
    <definedName name="기경387" localSheetId="1">#REF!</definedName>
    <definedName name="기경387.1" localSheetId="4">#REF!</definedName>
    <definedName name="기경387.1" localSheetId="1">#REF!</definedName>
    <definedName name="기경388" localSheetId="4">#REF!</definedName>
    <definedName name="기경388" localSheetId="1">#REF!</definedName>
    <definedName name="기경388.1" localSheetId="4">#REF!</definedName>
    <definedName name="기경388.1" localSheetId="1">#REF!</definedName>
    <definedName name="기경389" localSheetId="4">#REF!</definedName>
    <definedName name="기경389" localSheetId="1">#REF!</definedName>
    <definedName name="기경389.1" localSheetId="4">#REF!</definedName>
    <definedName name="기경389.1" localSheetId="1">#REF!</definedName>
    <definedName name="기경39" localSheetId="4">#REF!</definedName>
    <definedName name="기경39" localSheetId="1">#REF!</definedName>
    <definedName name="기경39.1" localSheetId="4">#REF!</definedName>
    <definedName name="기경39.1" localSheetId="1">#REF!</definedName>
    <definedName name="기경390" localSheetId="4">#REF!</definedName>
    <definedName name="기경390" localSheetId="1">#REF!</definedName>
    <definedName name="기경390.1" localSheetId="4">#REF!</definedName>
    <definedName name="기경390.1" localSheetId="1">#REF!</definedName>
    <definedName name="기경391" localSheetId="4">#REF!</definedName>
    <definedName name="기경391" localSheetId="1">#REF!</definedName>
    <definedName name="기경391.1" localSheetId="4">#REF!</definedName>
    <definedName name="기경391.1" localSheetId="1">#REF!</definedName>
    <definedName name="기경392" localSheetId="4">#REF!</definedName>
    <definedName name="기경392" localSheetId="1">#REF!</definedName>
    <definedName name="기경392.1" localSheetId="4">#REF!</definedName>
    <definedName name="기경392.1" localSheetId="1">#REF!</definedName>
    <definedName name="기경393" localSheetId="4">#REF!</definedName>
    <definedName name="기경393" localSheetId="1">#REF!</definedName>
    <definedName name="기경393.1" localSheetId="4">#REF!</definedName>
    <definedName name="기경393.1" localSheetId="1">#REF!</definedName>
    <definedName name="기경394" localSheetId="4">#REF!</definedName>
    <definedName name="기경394" localSheetId="1">#REF!</definedName>
    <definedName name="기경394.1" localSheetId="4">#REF!</definedName>
    <definedName name="기경394.1" localSheetId="1">#REF!</definedName>
    <definedName name="기경395" localSheetId="4">#REF!</definedName>
    <definedName name="기경395" localSheetId="1">#REF!</definedName>
    <definedName name="기경395.1" localSheetId="4">#REF!</definedName>
    <definedName name="기경395.1" localSheetId="1">#REF!</definedName>
    <definedName name="기경396" localSheetId="4">#REF!</definedName>
    <definedName name="기경396" localSheetId="1">#REF!</definedName>
    <definedName name="기경396.1" localSheetId="4">#REF!</definedName>
    <definedName name="기경396.1" localSheetId="1">#REF!</definedName>
    <definedName name="기경397" localSheetId="4">#REF!</definedName>
    <definedName name="기경397" localSheetId="1">#REF!</definedName>
    <definedName name="기경397.1" localSheetId="4">#REF!</definedName>
    <definedName name="기경397.1" localSheetId="1">#REF!</definedName>
    <definedName name="기경398" localSheetId="4">#REF!</definedName>
    <definedName name="기경398" localSheetId="1">#REF!</definedName>
    <definedName name="기경398.1" localSheetId="4">#REF!</definedName>
    <definedName name="기경398.1" localSheetId="1">#REF!</definedName>
    <definedName name="기경399" localSheetId="4">#REF!</definedName>
    <definedName name="기경399" localSheetId="1">#REF!</definedName>
    <definedName name="기경399.1" localSheetId="4">#REF!</definedName>
    <definedName name="기경399.1" localSheetId="1">#REF!</definedName>
    <definedName name="기경4" localSheetId="4">#REF!</definedName>
    <definedName name="기경4" localSheetId="1">#REF!</definedName>
    <definedName name="기경4.1" localSheetId="4">#REF!</definedName>
    <definedName name="기경4.1" localSheetId="1">#REF!</definedName>
    <definedName name="기경40" localSheetId="4">#REF!</definedName>
    <definedName name="기경40" localSheetId="1">#REF!</definedName>
    <definedName name="기경40.1" localSheetId="4">#REF!</definedName>
    <definedName name="기경40.1" localSheetId="1">#REF!</definedName>
    <definedName name="기경400" localSheetId="4">#REF!</definedName>
    <definedName name="기경400" localSheetId="1">#REF!</definedName>
    <definedName name="기경400.1" localSheetId="4">#REF!</definedName>
    <definedName name="기경400.1" localSheetId="1">#REF!</definedName>
    <definedName name="기경401" localSheetId="4">#REF!</definedName>
    <definedName name="기경401" localSheetId="1">#REF!</definedName>
    <definedName name="기경401.1" localSheetId="4">#REF!</definedName>
    <definedName name="기경401.1" localSheetId="1">#REF!</definedName>
    <definedName name="기경402" localSheetId="4">#REF!</definedName>
    <definedName name="기경402" localSheetId="1">#REF!</definedName>
    <definedName name="기경402.1" localSheetId="4">#REF!</definedName>
    <definedName name="기경402.1" localSheetId="1">#REF!</definedName>
    <definedName name="기경403" localSheetId="4">#REF!</definedName>
    <definedName name="기경403" localSheetId="1">#REF!</definedName>
    <definedName name="기경403.1" localSheetId="4">#REF!</definedName>
    <definedName name="기경403.1" localSheetId="1">#REF!</definedName>
    <definedName name="기경404" localSheetId="4">#REF!</definedName>
    <definedName name="기경404" localSheetId="1">#REF!</definedName>
    <definedName name="기경404.1" localSheetId="4">#REF!</definedName>
    <definedName name="기경404.1" localSheetId="1">#REF!</definedName>
    <definedName name="기경405" localSheetId="4">#REF!</definedName>
    <definedName name="기경405" localSheetId="1">#REF!</definedName>
    <definedName name="기경405.1" localSheetId="4">#REF!</definedName>
    <definedName name="기경405.1" localSheetId="1">#REF!</definedName>
    <definedName name="기경406" localSheetId="4">#REF!</definedName>
    <definedName name="기경406" localSheetId="1">#REF!</definedName>
    <definedName name="기경406.1" localSheetId="4">#REF!</definedName>
    <definedName name="기경406.1" localSheetId="1">#REF!</definedName>
    <definedName name="기경407" localSheetId="4">#REF!</definedName>
    <definedName name="기경407" localSheetId="1">#REF!</definedName>
    <definedName name="기경407.1" localSheetId="4">#REF!</definedName>
    <definedName name="기경407.1" localSheetId="1">#REF!</definedName>
    <definedName name="기경408" localSheetId="4">#REF!</definedName>
    <definedName name="기경408" localSheetId="1">#REF!</definedName>
    <definedName name="기경408.1" localSheetId="4">#REF!</definedName>
    <definedName name="기경408.1" localSheetId="1">#REF!</definedName>
    <definedName name="기경409" localSheetId="4">#REF!</definedName>
    <definedName name="기경409" localSheetId="1">#REF!</definedName>
    <definedName name="기경409.1" localSheetId="4">#REF!</definedName>
    <definedName name="기경409.1" localSheetId="1">#REF!</definedName>
    <definedName name="기경41" localSheetId="4">#REF!</definedName>
    <definedName name="기경41" localSheetId="1">#REF!</definedName>
    <definedName name="기경41.1" localSheetId="4">#REF!</definedName>
    <definedName name="기경41.1" localSheetId="1">#REF!</definedName>
    <definedName name="기경410" localSheetId="4">#REF!</definedName>
    <definedName name="기경410" localSheetId="1">#REF!</definedName>
    <definedName name="기경410.1" localSheetId="4">#REF!</definedName>
    <definedName name="기경410.1" localSheetId="1">#REF!</definedName>
    <definedName name="기경411" localSheetId="4">#REF!</definedName>
    <definedName name="기경411" localSheetId="1">#REF!</definedName>
    <definedName name="기경411.1" localSheetId="4">#REF!</definedName>
    <definedName name="기경411.1" localSheetId="1">#REF!</definedName>
    <definedName name="기경412" localSheetId="4">#REF!</definedName>
    <definedName name="기경412" localSheetId="1">#REF!</definedName>
    <definedName name="기경412.1" localSheetId="4">#REF!</definedName>
    <definedName name="기경412.1" localSheetId="1">#REF!</definedName>
    <definedName name="기경413" localSheetId="4">#REF!</definedName>
    <definedName name="기경413" localSheetId="1">#REF!</definedName>
    <definedName name="기경413.1" localSheetId="4">#REF!</definedName>
    <definedName name="기경413.1" localSheetId="1">#REF!</definedName>
    <definedName name="기경414" localSheetId="4">#REF!</definedName>
    <definedName name="기경414" localSheetId="1">#REF!</definedName>
    <definedName name="기경414.1" localSheetId="4">#REF!</definedName>
    <definedName name="기경414.1" localSheetId="1">#REF!</definedName>
    <definedName name="기경415" localSheetId="4">#REF!</definedName>
    <definedName name="기경415" localSheetId="1">#REF!</definedName>
    <definedName name="기경415.1" localSheetId="4">#REF!</definedName>
    <definedName name="기경415.1" localSheetId="1">#REF!</definedName>
    <definedName name="기경416" localSheetId="4">#REF!</definedName>
    <definedName name="기경416" localSheetId="1">#REF!</definedName>
    <definedName name="기경416.1" localSheetId="4">#REF!</definedName>
    <definedName name="기경416.1" localSheetId="1">#REF!</definedName>
    <definedName name="기경417" localSheetId="4">#REF!</definedName>
    <definedName name="기경417" localSheetId="1">#REF!</definedName>
    <definedName name="기경417.1" localSheetId="4">#REF!</definedName>
    <definedName name="기경417.1" localSheetId="1">#REF!</definedName>
    <definedName name="기경418" localSheetId="4">#REF!</definedName>
    <definedName name="기경418" localSheetId="1">#REF!</definedName>
    <definedName name="기경418.1" localSheetId="4">#REF!</definedName>
    <definedName name="기경418.1" localSheetId="1">#REF!</definedName>
    <definedName name="기경419" localSheetId="4">#REF!</definedName>
    <definedName name="기경419" localSheetId="1">#REF!</definedName>
    <definedName name="기경419.1" localSheetId="4">#REF!</definedName>
    <definedName name="기경419.1" localSheetId="1">#REF!</definedName>
    <definedName name="기경42" localSheetId="4">#REF!</definedName>
    <definedName name="기경42" localSheetId="1">#REF!</definedName>
    <definedName name="기경42.1" localSheetId="4">#REF!</definedName>
    <definedName name="기경42.1" localSheetId="1">#REF!</definedName>
    <definedName name="기경420" localSheetId="4">#REF!</definedName>
    <definedName name="기경420" localSheetId="1">#REF!</definedName>
    <definedName name="기경420.1" localSheetId="4">#REF!</definedName>
    <definedName name="기경420.1" localSheetId="1">#REF!</definedName>
    <definedName name="기경421" localSheetId="4">#REF!</definedName>
    <definedName name="기경421" localSheetId="1">#REF!</definedName>
    <definedName name="기경421.1" localSheetId="4">#REF!</definedName>
    <definedName name="기경421.1" localSheetId="1">#REF!</definedName>
    <definedName name="기경422" localSheetId="4">#REF!</definedName>
    <definedName name="기경422" localSheetId="1">#REF!</definedName>
    <definedName name="기경422.1" localSheetId="4">#REF!</definedName>
    <definedName name="기경422.1" localSheetId="1">#REF!</definedName>
    <definedName name="기경423" localSheetId="4">#REF!</definedName>
    <definedName name="기경423" localSheetId="1">#REF!</definedName>
    <definedName name="기경423.1" localSheetId="4">#REF!</definedName>
    <definedName name="기경423.1" localSheetId="1">#REF!</definedName>
    <definedName name="기경424" localSheetId="4">#REF!</definedName>
    <definedName name="기경424" localSheetId="1">#REF!</definedName>
    <definedName name="기경424.1" localSheetId="4">#REF!</definedName>
    <definedName name="기경424.1" localSheetId="1">#REF!</definedName>
    <definedName name="기경425" localSheetId="4">#REF!</definedName>
    <definedName name="기경425" localSheetId="1">#REF!</definedName>
    <definedName name="기경425.1" localSheetId="4">#REF!</definedName>
    <definedName name="기경425.1" localSheetId="1">#REF!</definedName>
    <definedName name="기경426" localSheetId="4">#REF!</definedName>
    <definedName name="기경426" localSheetId="1">#REF!</definedName>
    <definedName name="기경426.1" localSheetId="4">#REF!</definedName>
    <definedName name="기경426.1" localSheetId="1">#REF!</definedName>
    <definedName name="기경427" localSheetId="4">#REF!</definedName>
    <definedName name="기경427" localSheetId="1">#REF!</definedName>
    <definedName name="기경427.1" localSheetId="4">#REF!</definedName>
    <definedName name="기경427.1" localSheetId="1">#REF!</definedName>
    <definedName name="기경428" localSheetId="4">#REF!</definedName>
    <definedName name="기경428" localSheetId="1">#REF!</definedName>
    <definedName name="기경428.1" localSheetId="4">#REF!</definedName>
    <definedName name="기경428.1" localSheetId="1">#REF!</definedName>
    <definedName name="기경429" localSheetId="4">#REF!</definedName>
    <definedName name="기경429" localSheetId="1">#REF!</definedName>
    <definedName name="기경429.1" localSheetId="4">#REF!</definedName>
    <definedName name="기경429.1" localSheetId="1">#REF!</definedName>
    <definedName name="기경43" localSheetId="4">#REF!</definedName>
    <definedName name="기경43" localSheetId="1">#REF!</definedName>
    <definedName name="기경43.1" localSheetId="4">#REF!</definedName>
    <definedName name="기경43.1" localSheetId="1">#REF!</definedName>
    <definedName name="기경430" localSheetId="4">#REF!</definedName>
    <definedName name="기경430" localSheetId="1">#REF!</definedName>
    <definedName name="기경430.1" localSheetId="4">#REF!</definedName>
    <definedName name="기경430.1" localSheetId="1">#REF!</definedName>
    <definedName name="기경431" localSheetId="4">#REF!</definedName>
    <definedName name="기경431" localSheetId="1">#REF!</definedName>
    <definedName name="기경431.1" localSheetId="4">#REF!</definedName>
    <definedName name="기경431.1" localSheetId="1">#REF!</definedName>
    <definedName name="기경432" localSheetId="4">#REF!</definedName>
    <definedName name="기경432" localSheetId="1">#REF!</definedName>
    <definedName name="기경432.1" localSheetId="4">#REF!</definedName>
    <definedName name="기경432.1" localSheetId="1">#REF!</definedName>
    <definedName name="기경433" localSheetId="4">#REF!</definedName>
    <definedName name="기경433" localSheetId="1">#REF!</definedName>
    <definedName name="기경433.1" localSheetId="4">#REF!</definedName>
    <definedName name="기경433.1" localSheetId="1">#REF!</definedName>
    <definedName name="기경434" localSheetId="4">#REF!</definedName>
    <definedName name="기경434" localSheetId="1">#REF!</definedName>
    <definedName name="기경434.1" localSheetId="4">#REF!</definedName>
    <definedName name="기경434.1" localSheetId="1">#REF!</definedName>
    <definedName name="기경435" localSheetId="4">#REF!</definedName>
    <definedName name="기경435" localSheetId="1">#REF!</definedName>
    <definedName name="기경435.1" localSheetId="4">#REF!</definedName>
    <definedName name="기경435.1" localSheetId="1">#REF!</definedName>
    <definedName name="기경436" localSheetId="4">#REF!</definedName>
    <definedName name="기경436" localSheetId="1">#REF!</definedName>
    <definedName name="기경436.1" localSheetId="4">#REF!</definedName>
    <definedName name="기경436.1" localSheetId="1">#REF!</definedName>
    <definedName name="기경437" localSheetId="4">#REF!</definedName>
    <definedName name="기경437" localSheetId="1">#REF!</definedName>
    <definedName name="기경437.1" localSheetId="4">#REF!</definedName>
    <definedName name="기경437.1" localSheetId="1">#REF!</definedName>
    <definedName name="기경438" localSheetId="4">#REF!</definedName>
    <definedName name="기경438" localSheetId="1">#REF!</definedName>
    <definedName name="기경438.1" localSheetId="4">#REF!</definedName>
    <definedName name="기경438.1" localSheetId="1">#REF!</definedName>
    <definedName name="기경439" localSheetId="4">#REF!</definedName>
    <definedName name="기경439" localSheetId="1">#REF!</definedName>
    <definedName name="기경439.1" localSheetId="4">#REF!</definedName>
    <definedName name="기경439.1" localSheetId="1">#REF!</definedName>
    <definedName name="기경44" localSheetId="4">#REF!</definedName>
    <definedName name="기경44" localSheetId="1">#REF!</definedName>
    <definedName name="기경44.1" localSheetId="4">#REF!</definedName>
    <definedName name="기경44.1" localSheetId="1">#REF!</definedName>
    <definedName name="기경440" localSheetId="4">#REF!</definedName>
    <definedName name="기경440" localSheetId="1">#REF!</definedName>
    <definedName name="기경440.1" localSheetId="4">#REF!</definedName>
    <definedName name="기경440.1" localSheetId="1">#REF!</definedName>
    <definedName name="기경441" localSheetId="4">#REF!</definedName>
    <definedName name="기경441" localSheetId="1">#REF!</definedName>
    <definedName name="기경441.1" localSheetId="4">#REF!</definedName>
    <definedName name="기경441.1" localSheetId="1">#REF!</definedName>
    <definedName name="기경442" localSheetId="4">#REF!</definedName>
    <definedName name="기경442" localSheetId="1">#REF!</definedName>
    <definedName name="기경442.1" localSheetId="4">#REF!</definedName>
    <definedName name="기경442.1" localSheetId="1">#REF!</definedName>
    <definedName name="기경443" localSheetId="4">#REF!</definedName>
    <definedName name="기경443" localSheetId="1">#REF!</definedName>
    <definedName name="기경443.1" localSheetId="4">#REF!</definedName>
    <definedName name="기경443.1" localSheetId="1">#REF!</definedName>
    <definedName name="기경444" localSheetId="4">#REF!</definedName>
    <definedName name="기경444" localSheetId="1">#REF!</definedName>
    <definedName name="기경444.1" localSheetId="4">#REF!</definedName>
    <definedName name="기경444.1" localSheetId="1">#REF!</definedName>
    <definedName name="기경445" localSheetId="4">#REF!</definedName>
    <definedName name="기경445" localSheetId="1">#REF!</definedName>
    <definedName name="기경445.1" localSheetId="4">#REF!</definedName>
    <definedName name="기경445.1" localSheetId="1">#REF!</definedName>
    <definedName name="기경446" localSheetId="4">#REF!</definedName>
    <definedName name="기경446" localSheetId="1">#REF!</definedName>
    <definedName name="기경446.1" localSheetId="4">#REF!</definedName>
    <definedName name="기경446.1" localSheetId="1">#REF!</definedName>
    <definedName name="기경447" localSheetId="4">#REF!</definedName>
    <definedName name="기경447" localSheetId="1">#REF!</definedName>
    <definedName name="기경447.1" localSheetId="4">#REF!</definedName>
    <definedName name="기경447.1" localSheetId="1">#REF!</definedName>
    <definedName name="기경448" localSheetId="4">#REF!</definedName>
    <definedName name="기경448" localSheetId="1">#REF!</definedName>
    <definedName name="기경448.1" localSheetId="4">#REF!</definedName>
    <definedName name="기경448.1" localSheetId="1">#REF!</definedName>
    <definedName name="기경449" localSheetId="4">#REF!</definedName>
    <definedName name="기경449" localSheetId="1">#REF!</definedName>
    <definedName name="기경449.1" localSheetId="4">#REF!</definedName>
    <definedName name="기경449.1" localSheetId="1">#REF!</definedName>
    <definedName name="기경45" localSheetId="4">#REF!</definedName>
    <definedName name="기경45" localSheetId="1">#REF!</definedName>
    <definedName name="기경45.1" localSheetId="4">#REF!</definedName>
    <definedName name="기경45.1" localSheetId="1">#REF!</definedName>
    <definedName name="기경450" localSheetId="4">#REF!</definedName>
    <definedName name="기경450" localSheetId="1">#REF!</definedName>
    <definedName name="기경450.1" localSheetId="4">#REF!</definedName>
    <definedName name="기경450.1" localSheetId="1">#REF!</definedName>
    <definedName name="기경451" localSheetId="4">#REF!</definedName>
    <definedName name="기경451" localSheetId="1">#REF!</definedName>
    <definedName name="기경451.1" localSheetId="4">#REF!</definedName>
    <definedName name="기경451.1" localSheetId="1">#REF!</definedName>
    <definedName name="기경452" localSheetId="4">#REF!</definedName>
    <definedName name="기경452" localSheetId="1">#REF!</definedName>
    <definedName name="기경452.1" localSheetId="4">#REF!</definedName>
    <definedName name="기경452.1" localSheetId="1">#REF!</definedName>
    <definedName name="기경453" localSheetId="4">#REF!</definedName>
    <definedName name="기경453" localSheetId="1">#REF!</definedName>
    <definedName name="기경453.1" localSheetId="4">#REF!</definedName>
    <definedName name="기경453.1" localSheetId="1">#REF!</definedName>
    <definedName name="기경454" localSheetId="4">#REF!</definedName>
    <definedName name="기경454" localSheetId="1">#REF!</definedName>
    <definedName name="기경454.1" localSheetId="4">#REF!</definedName>
    <definedName name="기경454.1" localSheetId="1">#REF!</definedName>
    <definedName name="기경455" localSheetId="4">#REF!</definedName>
    <definedName name="기경455" localSheetId="1">#REF!</definedName>
    <definedName name="기경455.1" localSheetId="4">#REF!</definedName>
    <definedName name="기경455.1" localSheetId="1">#REF!</definedName>
    <definedName name="기경456" localSheetId="4">#REF!</definedName>
    <definedName name="기경456" localSheetId="1">#REF!</definedName>
    <definedName name="기경456.1" localSheetId="4">#REF!</definedName>
    <definedName name="기경456.1" localSheetId="1">#REF!</definedName>
    <definedName name="기경457" localSheetId="4">#REF!</definedName>
    <definedName name="기경457" localSheetId="1">#REF!</definedName>
    <definedName name="기경457.1" localSheetId="4">#REF!</definedName>
    <definedName name="기경457.1" localSheetId="1">#REF!</definedName>
    <definedName name="기경458" localSheetId="4">#REF!</definedName>
    <definedName name="기경458" localSheetId="1">#REF!</definedName>
    <definedName name="기경458.1" localSheetId="4">#REF!</definedName>
    <definedName name="기경458.1" localSheetId="1">#REF!</definedName>
    <definedName name="기경459" localSheetId="4">#REF!</definedName>
    <definedName name="기경459" localSheetId="1">#REF!</definedName>
    <definedName name="기경459.1" localSheetId="4">#REF!</definedName>
    <definedName name="기경459.1" localSheetId="1">#REF!</definedName>
    <definedName name="기경46" localSheetId="4">#REF!</definedName>
    <definedName name="기경46" localSheetId="1">#REF!</definedName>
    <definedName name="기경46.1" localSheetId="4">#REF!</definedName>
    <definedName name="기경46.1" localSheetId="1">#REF!</definedName>
    <definedName name="기경460" localSheetId="4">#REF!</definedName>
    <definedName name="기경460" localSheetId="1">#REF!</definedName>
    <definedName name="기경460.1" localSheetId="4">#REF!</definedName>
    <definedName name="기경460.1" localSheetId="1">#REF!</definedName>
    <definedName name="기경461" localSheetId="4">#REF!</definedName>
    <definedName name="기경461" localSheetId="1">#REF!</definedName>
    <definedName name="기경461.1" localSheetId="4">#REF!</definedName>
    <definedName name="기경461.1" localSheetId="1">#REF!</definedName>
    <definedName name="기경47" localSheetId="4">#REF!</definedName>
    <definedName name="기경47" localSheetId="1">#REF!</definedName>
    <definedName name="기경47.1" localSheetId="4">#REF!</definedName>
    <definedName name="기경47.1" localSheetId="1">#REF!</definedName>
    <definedName name="기경48" localSheetId="4">#REF!</definedName>
    <definedName name="기경48" localSheetId="1">#REF!</definedName>
    <definedName name="기경48.1" localSheetId="4">#REF!</definedName>
    <definedName name="기경48.1" localSheetId="1">#REF!</definedName>
    <definedName name="기경49" localSheetId="4">#REF!</definedName>
    <definedName name="기경49" localSheetId="1">#REF!</definedName>
    <definedName name="기경49.1" localSheetId="4">#REF!</definedName>
    <definedName name="기경49.1" localSheetId="1">#REF!</definedName>
    <definedName name="기경5" localSheetId="4">#REF!</definedName>
    <definedName name="기경5" localSheetId="1">#REF!</definedName>
    <definedName name="기경5.1" localSheetId="4">#REF!</definedName>
    <definedName name="기경5.1" localSheetId="1">#REF!</definedName>
    <definedName name="기경50" localSheetId="4">#REF!</definedName>
    <definedName name="기경50" localSheetId="1">#REF!</definedName>
    <definedName name="기경50.1" localSheetId="4">#REF!</definedName>
    <definedName name="기경50.1" localSheetId="1">#REF!</definedName>
    <definedName name="기경51" localSheetId="4">#REF!</definedName>
    <definedName name="기경51" localSheetId="1">#REF!</definedName>
    <definedName name="기경51.1" localSheetId="4">#REF!</definedName>
    <definedName name="기경51.1" localSheetId="1">#REF!</definedName>
    <definedName name="기경52" localSheetId="4">#REF!</definedName>
    <definedName name="기경52" localSheetId="1">#REF!</definedName>
    <definedName name="기경52.1" localSheetId="4">#REF!</definedName>
    <definedName name="기경52.1" localSheetId="1">#REF!</definedName>
    <definedName name="기경53" localSheetId="4">#REF!</definedName>
    <definedName name="기경53" localSheetId="1">#REF!</definedName>
    <definedName name="기경53.1" localSheetId="4">#REF!</definedName>
    <definedName name="기경53.1" localSheetId="1">#REF!</definedName>
    <definedName name="기경54" localSheetId="4">#REF!</definedName>
    <definedName name="기경54" localSheetId="1">#REF!</definedName>
    <definedName name="기경54.1" localSheetId="4">#REF!</definedName>
    <definedName name="기경54.1" localSheetId="1">#REF!</definedName>
    <definedName name="기경55" localSheetId="4">#REF!</definedName>
    <definedName name="기경55" localSheetId="1">#REF!</definedName>
    <definedName name="기경55.1" localSheetId="4">#REF!</definedName>
    <definedName name="기경55.1" localSheetId="1">#REF!</definedName>
    <definedName name="기경56" localSheetId="4">#REF!</definedName>
    <definedName name="기경56" localSheetId="1">#REF!</definedName>
    <definedName name="기경56.1" localSheetId="4">#REF!</definedName>
    <definedName name="기경56.1" localSheetId="1">#REF!</definedName>
    <definedName name="기경57" localSheetId="4">#REF!</definedName>
    <definedName name="기경57" localSheetId="1">#REF!</definedName>
    <definedName name="기경57.1" localSheetId="4">#REF!</definedName>
    <definedName name="기경57.1" localSheetId="1">#REF!</definedName>
    <definedName name="기경58" localSheetId="4">#REF!</definedName>
    <definedName name="기경58" localSheetId="1">#REF!</definedName>
    <definedName name="기경58.1" localSheetId="4">#REF!</definedName>
    <definedName name="기경58.1" localSheetId="1">#REF!</definedName>
    <definedName name="기경59" localSheetId="4">#REF!</definedName>
    <definedName name="기경59" localSheetId="1">#REF!</definedName>
    <definedName name="기경59.1" localSheetId="4">#REF!</definedName>
    <definedName name="기경59.1" localSheetId="1">#REF!</definedName>
    <definedName name="기경6" localSheetId="4">#REF!</definedName>
    <definedName name="기경6" localSheetId="1">#REF!</definedName>
    <definedName name="기경6.1" localSheetId="4">#REF!</definedName>
    <definedName name="기경6.1" localSheetId="1">#REF!</definedName>
    <definedName name="기경60" localSheetId="4">#REF!</definedName>
    <definedName name="기경60" localSheetId="1">#REF!</definedName>
    <definedName name="기경60.1" localSheetId="4">#REF!</definedName>
    <definedName name="기경60.1" localSheetId="1">#REF!</definedName>
    <definedName name="기경61" localSheetId="4">#REF!</definedName>
    <definedName name="기경61" localSheetId="1">#REF!</definedName>
    <definedName name="기경61.1" localSheetId="4">#REF!</definedName>
    <definedName name="기경61.1" localSheetId="1">#REF!</definedName>
    <definedName name="기경62" localSheetId="4">#REF!</definedName>
    <definedName name="기경62" localSheetId="1">#REF!</definedName>
    <definedName name="기경62.1" localSheetId="4">#REF!</definedName>
    <definedName name="기경62.1" localSheetId="1">#REF!</definedName>
    <definedName name="기경63" localSheetId="4">#REF!</definedName>
    <definedName name="기경63" localSheetId="1">#REF!</definedName>
    <definedName name="기경63.1" localSheetId="4">#REF!</definedName>
    <definedName name="기경63.1" localSheetId="1">#REF!</definedName>
    <definedName name="기경64" localSheetId="4">#REF!</definedName>
    <definedName name="기경64" localSheetId="1">#REF!</definedName>
    <definedName name="기경64.1" localSheetId="4">#REF!</definedName>
    <definedName name="기경64.1" localSheetId="1">#REF!</definedName>
    <definedName name="기경65" localSheetId="4">#REF!</definedName>
    <definedName name="기경65" localSheetId="1">#REF!</definedName>
    <definedName name="기경65.1" localSheetId="4">#REF!</definedName>
    <definedName name="기경65.1" localSheetId="1">#REF!</definedName>
    <definedName name="기경66" localSheetId="4">#REF!</definedName>
    <definedName name="기경66" localSheetId="1">#REF!</definedName>
    <definedName name="기경66.1" localSheetId="4">#REF!</definedName>
    <definedName name="기경66.1" localSheetId="1">#REF!</definedName>
    <definedName name="기경67" localSheetId="4">#REF!</definedName>
    <definedName name="기경67" localSheetId="1">#REF!</definedName>
    <definedName name="기경67.1" localSheetId="4">#REF!</definedName>
    <definedName name="기경67.1" localSheetId="1">#REF!</definedName>
    <definedName name="기경68" localSheetId="4">#REF!</definedName>
    <definedName name="기경68" localSheetId="1">#REF!</definedName>
    <definedName name="기경68.1" localSheetId="4">#REF!</definedName>
    <definedName name="기경68.1" localSheetId="1">#REF!</definedName>
    <definedName name="기경69" localSheetId="4">#REF!</definedName>
    <definedName name="기경69" localSheetId="1">#REF!</definedName>
    <definedName name="기경69.1" localSheetId="4">#REF!</definedName>
    <definedName name="기경69.1" localSheetId="1">#REF!</definedName>
    <definedName name="기경7" localSheetId="4">#REF!</definedName>
    <definedName name="기경7" localSheetId="1">#REF!</definedName>
    <definedName name="기경7.1" localSheetId="4">#REF!</definedName>
    <definedName name="기경7.1" localSheetId="1">#REF!</definedName>
    <definedName name="기경70" localSheetId="4">#REF!</definedName>
    <definedName name="기경70" localSheetId="1">#REF!</definedName>
    <definedName name="기경70.1" localSheetId="4">#REF!</definedName>
    <definedName name="기경70.1" localSheetId="1">#REF!</definedName>
    <definedName name="기경71" localSheetId="4">#REF!</definedName>
    <definedName name="기경71" localSheetId="1">#REF!</definedName>
    <definedName name="기경71.1" localSheetId="4">#REF!</definedName>
    <definedName name="기경71.1" localSheetId="1">#REF!</definedName>
    <definedName name="기경72" localSheetId="4">#REF!</definedName>
    <definedName name="기경72" localSheetId="1">#REF!</definedName>
    <definedName name="기경72.1" localSheetId="4">#REF!</definedName>
    <definedName name="기경72.1" localSheetId="1">#REF!</definedName>
    <definedName name="기경73" localSheetId="4">#REF!</definedName>
    <definedName name="기경73" localSheetId="1">#REF!</definedName>
    <definedName name="기경73.1" localSheetId="4">#REF!</definedName>
    <definedName name="기경73.1" localSheetId="1">#REF!</definedName>
    <definedName name="기경74" localSheetId="4">#REF!</definedName>
    <definedName name="기경74" localSheetId="1">#REF!</definedName>
    <definedName name="기경74.1" localSheetId="4">#REF!</definedName>
    <definedName name="기경74.1" localSheetId="1">#REF!</definedName>
    <definedName name="기경75" localSheetId="4">#REF!</definedName>
    <definedName name="기경75" localSheetId="1">#REF!</definedName>
    <definedName name="기경75.1" localSheetId="4">#REF!</definedName>
    <definedName name="기경75.1" localSheetId="1">#REF!</definedName>
    <definedName name="기경76" localSheetId="4">#REF!</definedName>
    <definedName name="기경76" localSheetId="1">#REF!</definedName>
    <definedName name="기경76.1" localSheetId="4">#REF!</definedName>
    <definedName name="기경76.1" localSheetId="1">#REF!</definedName>
    <definedName name="기경77" localSheetId="4">#REF!</definedName>
    <definedName name="기경77" localSheetId="1">#REF!</definedName>
    <definedName name="기경77.1" localSheetId="4">#REF!</definedName>
    <definedName name="기경77.1" localSheetId="1">#REF!</definedName>
    <definedName name="기경78" localSheetId="4">#REF!</definedName>
    <definedName name="기경78" localSheetId="1">#REF!</definedName>
    <definedName name="기경78.1" localSheetId="4">#REF!</definedName>
    <definedName name="기경78.1" localSheetId="1">#REF!</definedName>
    <definedName name="기경79" localSheetId="4">#REF!</definedName>
    <definedName name="기경79" localSheetId="1">#REF!</definedName>
    <definedName name="기경79.1" localSheetId="4">#REF!</definedName>
    <definedName name="기경79.1" localSheetId="1">#REF!</definedName>
    <definedName name="기경8" localSheetId="4">#REF!</definedName>
    <definedName name="기경8" localSheetId="1">#REF!</definedName>
    <definedName name="기경8.1" localSheetId="4">#REF!</definedName>
    <definedName name="기경8.1" localSheetId="1">#REF!</definedName>
    <definedName name="기경80" localSheetId="4">#REF!</definedName>
    <definedName name="기경80" localSheetId="1">#REF!</definedName>
    <definedName name="기경80.1" localSheetId="4">#REF!</definedName>
    <definedName name="기경80.1" localSheetId="1">#REF!</definedName>
    <definedName name="기경81" localSheetId="4">#REF!</definedName>
    <definedName name="기경81" localSheetId="1">#REF!</definedName>
    <definedName name="기경81.1" localSheetId="4">#REF!</definedName>
    <definedName name="기경81.1" localSheetId="1">#REF!</definedName>
    <definedName name="기경82" localSheetId="4">#REF!</definedName>
    <definedName name="기경82" localSheetId="1">#REF!</definedName>
    <definedName name="기경82.1" localSheetId="4">#REF!</definedName>
    <definedName name="기경82.1" localSheetId="1">#REF!</definedName>
    <definedName name="기경83" localSheetId="4">#REF!</definedName>
    <definedName name="기경83" localSheetId="1">#REF!</definedName>
    <definedName name="기경83.1" localSheetId="4">#REF!</definedName>
    <definedName name="기경83.1" localSheetId="1">#REF!</definedName>
    <definedName name="기경84" localSheetId="4">#REF!</definedName>
    <definedName name="기경84" localSheetId="1">#REF!</definedName>
    <definedName name="기경84.1" localSheetId="4">#REF!</definedName>
    <definedName name="기경84.1" localSheetId="1">#REF!</definedName>
    <definedName name="기경85" localSheetId="4">#REF!</definedName>
    <definedName name="기경85" localSheetId="1">#REF!</definedName>
    <definedName name="기경85.1" localSheetId="4">#REF!</definedName>
    <definedName name="기경85.1" localSheetId="1">#REF!</definedName>
    <definedName name="기경86" localSheetId="4">#REF!</definedName>
    <definedName name="기경86" localSheetId="1">#REF!</definedName>
    <definedName name="기경86.1" localSheetId="4">#REF!</definedName>
    <definedName name="기경86.1" localSheetId="1">#REF!</definedName>
    <definedName name="기경87" localSheetId="4">#REF!</definedName>
    <definedName name="기경87" localSheetId="1">#REF!</definedName>
    <definedName name="기경87.1" localSheetId="4">#REF!</definedName>
    <definedName name="기경87.1" localSheetId="1">#REF!</definedName>
    <definedName name="기경88" localSheetId="4">#REF!</definedName>
    <definedName name="기경88" localSheetId="1">#REF!</definedName>
    <definedName name="기경88.1" localSheetId="4">#REF!</definedName>
    <definedName name="기경88.1" localSheetId="1">#REF!</definedName>
    <definedName name="기경89" localSheetId="4">#REF!</definedName>
    <definedName name="기경89" localSheetId="1">#REF!</definedName>
    <definedName name="기경89.1" localSheetId="4">#REF!</definedName>
    <definedName name="기경89.1" localSheetId="1">#REF!</definedName>
    <definedName name="기경9" localSheetId="4">#REF!</definedName>
    <definedName name="기경9" localSheetId="1">#REF!</definedName>
    <definedName name="기경9.1" localSheetId="4">#REF!</definedName>
    <definedName name="기경9.1" localSheetId="1">#REF!</definedName>
    <definedName name="기경90" localSheetId="4">#REF!</definedName>
    <definedName name="기경90" localSheetId="1">#REF!</definedName>
    <definedName name="기경90.1" localSheetId="4">#REF!</definedName>
    <definedName name="기경90.1" localSheetId="1">#REF!</definedName>
    <definedName name="기경91" localSheetId="4">#REF!</definedName>
    <definedName name="기경91" localSheetId="1">#REF!</definedName>
    <definedName name="기경91.1" localSheetId="4">#REF!</definedName>
    <definedName name="기경91.1" localSheetId="1">#REF!</definedName>
    <definedName name="기경92" localSheetId="4">#REF!</definedName>
    <definedName name="기경92" localSheetId="1">#REF!</definedName>
    <definedName name="기경92.1" localSheetId="4">#REF!</definedName>
    <definedName name="기경92.1" localSheetId="1">#REF!</definedName>
    <definedName name="기경93" localSheetId="4">#REF!</definedName>
    <definedName name="기경93" localSheetId="1">#REF!</definedName>
    <definedName name="기경93.1" localSheetId="4">#REF!</definedName>
    <definedName name="기경93.1" localSheetId="1">#REF!</definedName>
    <definedName name="기경94" localSheetId="4">#REF!</definedName>
    <definedName name="기경94" localSheetId="1">#REF!</definedName>
    <definedName name="기경94.1" localSheetId="4">#REF!</definedName>
    <definedName name="기경94.1" localSheetId="1">#REF!</definedName>
    <definedName name="기경95" localSheetId="4">#REF!</definedName>
    <definedName name="기경95" localSheetId="1">#REF!</definedName>
    <definedName name="기경95.1" localSheetId="4">#REF!</definedName>
    <definedName name="기경95.1" localSheetId="1">#REF!</definedName>
    <definedName name="기경96" localSheetId="4">#REF!</definedName>
    <definedName name="기경96" localSheetId="1">#REF!</definedName>
    <definedName name="기경96.1" localSheetId="4">#REF!</definedName>
    <definedName name="기경96.1" localSheetId="1">#REF!</definedName>
    <definedName name="기경97" localSheetId="4">#REF!</definedName>
    <definedName name="기경97" localSheetId="1">#REF!</definedName>
    <definedName name="기경97.1" localSheetId="4">#REF!</definedName>
    <definedName name="기경97.1" localSheetId="1">#REF!</definedName>
    <definedName name="기경98" localSheetId="4">#REF!</definedName>
    <definedName name="기경98" localSheetId="1">#REF!</definedName>
    <definedName name="기경98.1" localSheetId="4">#REF!</definedName>
    <definedName name="기경98.1" localSheetId="1">#REF!</definedName>
    <definedName name="기경99" localSheetId="4">#REF!</definedName>
    <definedName name="기경99" localSheetId="1">#REF!</definedName>
    <definedName name="기경99.1" localSheetId="4">#REF!</definedName>
    <definedName name="기경99.1" localSheetId="1">#REF!</definedName>
    <definedName name="기계" localSheetId="4">#REF!</definedName>
    <definedName name="기계" localSheetId="1">#REF!</definedName>
    <definedName name="기계3" localSheetId="4">BlankMacro1</definedName>
    <definedName name="기계3" localSheetId="1">BlankMacro1</definedName>
    <definedName name="기계4" localSheetId="4">BlankMacro1</definedName>
    <definedName name="기계4" localSheetId="1">BlankMacro1</definedName>
    <definedName name="기계경비" localSheetId="4">#REF!</definedName>
    <definedName name="기계경비" localSheetId="1">#REF!</definedName>
    <definedName name="기계공" localSheetId="4">#REF!</definedName>
    <definedName name="기계공" localSheetId="1">#REF!</definedName>
    <definedName name="기계공001" localSheetId="4">#REF!</definedName>
    <definedName name="기계공001" localSheetId="1">#REF!</definedName>
    <definedName name="기계공002" localSheetId="4">#REF!</definedName>
    <definedName name="기계공002" localSheetId="1">#REF!</definedName>
    <definedName name="기계공011" localSheetId="4">#REF!</definedName>
    <definedName name="기계공011" localSheetId="1">#REF!</definedName>
    <definedName name="기계공982" localSheetId="4">#REF!</definedName>
    <definedName name="기계공982" localSheetId="1">#REF!</definedName>
    <definedName name="기계공991" localSheetId="4">#REF!</definedName>
    <definedName name="기계공991" localSheetId="1">#REF!</definedName>
    <definedName name="기계공992" localSheetId="4">#REF!</definedName>
    <definedName name="기계공992" localSheetId="1">#REF!</definedName>
    <definedName name="기계리스트" localSheetId="1" hidden="1">{#N/A,#N/A,FALSE,"현장 NCR 분석";#N/A,#N/A,FALSE,"현장품질감사";#N/A,#N/A,FALSE,"현장품질감사"}</definedName>
    <definedName name="기계설치공001" localSheetId="4">#REF!</definedName>
    <definedName name="기계설치공001" localSheetId="1">#REF!</definedName>
    <definedName name="기계설치공002" localSheetId="4">#REF!</definedName>
    <definedName name="기계설치공002" localSheetId="1">#REF!</definedName>
    <definedName name="기계설치공011" localSheetId="4">#REF!</definedName>
    <definedName name="기계설치공011" localSheetId="1">#REF!</definedName>
    <definedName name="기계설치공982" localSheetId="4">#REF!</definedName>
    <definedName name="기계설치공982" localSheetId="1">#REF!</definedName>
    <definedName name="기계설치공991" localSheetId="4">#REF!</definedName>
    <definedName name="기계설치공991" localSheetId="1">#REF!</definedName>
    <definedName name="기계설치공992" localSheetId="4">#REF!</definedName>
    <definedName name="기계설치공992" localSheetId="1">#REF!</definedName>
    <definedName name="기계운전사" localSheetId="4">#REF!</definedName>
    <definedName name="기계운전사" localSheetId="1">#REF!</definedName>
    <definedName name="기기" localSheetId="4">#REF!</definedName>
    <definedName name="기기" localSheetId="1">#REF!</definedName>
    <definedName name="기기신설" localSheetId="4">#REF!</definedName>
    <definedName name="기기신설" localSheetId="1">#REF!</definedName>
    <definedName name="기기철거" localSheetId="4">#REF!</definedName>
    <definedName name="기기철거" localSheetId="1">#REF!</definedName>
    <definedName name="기노1" localSheetId="4">#REF!</definedName>
    <definedName name="기노1" localSheetId="1">#REF!</definedName>
    <definedName name="기노1.1" localSheetId="4">#REF!</definedName>
    <definedName name="기노1.1" localSheetId="1">#REF!</definedName>
    <definedName name="기노10" localSheetId="4">#REF!</definedName>
    <definedName name="기노10" localSheetId="1">#REF!</definedName>
    <definedName name="기노10.1" localSheetId="4">#REF!</definedName>
    <definedName name="기노10.1" localSheetId="1">#REF!</definedName>
    <definedName name="기노100" localSheetId="4">#REF!</definedName>
    <definedName name="기노100" localSheetId="1">#REF!</definedName>
    <definedName name="기노100.1" localSheetId="4">#REF!</definedName>
    <definedName name="기노100.1" localSheetId="1">#REF!</definedName>
    <definedName name="기노101" localSheetId="4">#REF!</definedName>
    <definedName name="기노101" localSheetId="1">#REF!</definedName>
    <definedName name="기노101.1" localSheetId="4">#REF!</definedName>
    <definedName name="기노101.1" localSheetId="1">#REF!</definedName>
    <definedName name="기노102" localSheetId="4">#REF!</definedName>
    <definedName name="기노102" localSheetId="1">#REF!</definedName>
    <definedName name="기노102.1" localSheetId="4">#REF!</definedName>
    <definedName name="기노102.1" localSheetId="1">#REF!</definedName>
    <definedName name="기노103" localSheetId="4">#REF!</definedName>
    <definedName name="기노103" localSheetId="1">#REF!</definedName>
    <definedName name="기노103.1" localSheetId="4">#REF!</definedName>
    <definedName name="기노103.1" localSheetId="1">#REF!</definedName>
    <definedName name="기노104" localSheetId="4">#REF!</definedName>
    <definedName name="기노104" localSheetId="1">#REF!</definedName>
    <definedName name="기노104.1" localSheetId="4">#REF!</definedName>
    <definedName name="기노104.1" localSheetId="1">#REF!</definedName>
    <definedName name="기노105" localSheetId="4">#REF!</definedName>
    <definedName name="기노105" localSheetId="1">#REF!</definedName>
    <definedName name="기노105.1" localSheetId="4">#REF!</definedName>
    <definedName name="기노105.1" localSheetId="1">#REF!</definedName>
    <definedName name="기노106" localSheetId="4">#REF!</definedName>
    <definedName name="기노106" localSheetId="1">#REF!</definedName>
    <definedName name="기노106.1" localSheetId="4">#REF!</definedName>
    <definedName name="기노106.1" localSheetId="1">#REF!</definedName>
    <definedName name="기노107" localSheetId="4">#REF!</definedName>
    <definedName name="기노107" localSheetId="1">#REF!</definedName>
    <definedName name="기노107.1" localSheetId="4">#REF!</definedName>
    <definedName name="기노107.1" localSheetId="1">#REF!</definedName>
    <definedName name="기노108" localSheetId="4">#REF!</definedName>
    <definedName name="기노108" localSheetId="1">#REF!</definedName>
    <definedName name="기노108.1" localSheetId="4">#REF!</definedName>
    <definedName name="기노108.1" localSheetId="1">#REF!</definedName>
    <definedName name="기노109" localSheetId="4">#REF!</definedName>
    <definedName name="기노109" localSheetId="1">#REF!</definedName>
    <definedName name="기노109.1" localSheetId="4">#REF!</definedName>
    <definedName name="기노109.1" localSheetId="1">#REF!</definedName>
    <definedName name="기노11" localSheetId="4">#REF!</definedName>
    <definedName name="기노11" localSheetId="1">#REF!</definedName>
    <definedName name="기노11.1" localSheetId="4">#REF!</definedName>
    <definedName name="기노11.1" localSheetId="1">#REF!</definedName>
    <definedName name="기노110" localSheetId="4">#REF!</definedName>
    <definedName name="기노110" localSheetId="1">#REF!</definedName>
    <definedName name="기노110.1" localSheetId="4">#REF!</definedName>
    <definedName name="기노110.1" localSheetId="1">#REF!</definedName>
    <definedName name="기노111" localSheetId="4">#REF!</definedName>
    <definedName name="기노111" localSheetId="1">#REF!</definedName>
    <definedName name="기노111.1" localSheetId="4">#REF!</definedName>
    <definedName name="기노111.1" localSheetId="1">#REF!</definedName>
    <definedName name="기노112" localSheetId="4">#REF!</definedName>
    <definedName name="기노112" localSheetId="1">#REF!</definedName>
    <definedName name="기노112.1" localSheetId="4">#REF!</definedName>
    <definedName name="기노112.1" localSheetId="1">#REF!</definedName>
    <definedName name="기노113" localSheetId="4">#REF!</definedName>
    <definedName name="기노113" localSheetId="1">#REF!</definedName>
    <definedName name="기노113.1" localSheetId="4">#REF!</definedName>
    <definedName name="기노113.1" localSheetId="1">#REF!</definedName>
    <definedName name="기노114" localSheetId="4">#REF!</definedName>
    <definedName name="기노114" localSheetId="1">#REF!</definedName>
    <definedName name="기노114.1" localSheetId="4">#REF!</definedName>
    <definedName name="기노114.1" localSheetId="1">#REF!</definedName>
    <definedName name="기노115" localSheetId="4">#REF!</definedName>
    <definedName name="기노115" localSheetId="1">#REF!</definedName>
    <definedName name="기노115.1" localSheetId="4">#REF!</definedName>
    <definedName name="기노115.1" localSheetId="1">#REF!</definedName>
    <definedName name="기노116" localSheetId="4">#REF!</definedName>
    <definedName name="기노116" localSheetId="1">#REF!</definedName>
    <definedName name="기노116.1" localSheetId="4">#REF!</definedName>
    <definedName name="기노116.1" localSheetId="1">#REF!</definedName>
    <definedName name="기노117" localSheetId="4">#REF!</definedName>
    <definedName name="기노117" localSheetId="1">#REF!</definedName>
    <definedName name="기노117.1" localSheetId="4">#REF!</definedName>
    <definedName name="기노117.1" localSheetId="1">#REF!</definedName>
    <definedName name="기노118" localSheetId="4">#REF!</definedName>
    <definedName name="기노118" localSheetId="1">#REF!</definedName>
    <definedName name="기노118.1" localSheetId="4">#REF!</definedName>
    <definedName name="기노118.1" localSheetId="1">#REF!</definedName>
    <definedName name="기노119" localSheetId="4">#REF!</definedName>
    <definedName name="기노119" localSheetId="1">#REF!</definedName>
    <definedName name="기노119.1" localSheetId="4">#REF!</definedName>
    <definedName name="기노119.1" localSheetId="1">#REF!</definedName>
    <definedName name="기노12" localSheetId="4">#REF!</definedName>
    <definedName name="기노12" localSheetId="1">#REF!</definedName>
    <definedName name="기노12.1" localSheetId="4">#REF!</definedName>
    <definedName name="기노12.1" localSheetId="1">#REF!</definedName>
    <definedName name="기노120" localSheetId="4">#REF!</definedName>
    <definedName name="기노120" localSheetId="1">#REF!</definedName>
    <definedName name="기노120.1" localSheetId="4">#REF!</definedName>
    <definedName name="기노120.1" localSheetId="1">#REF!</definedName>
    <definedName name="기노121" localSheetId="4">#REF!</definedName>
    <definedName name="기노121" localSheetId="1">#REF!</definedName>
    <definedName name="기노121.1" localSheetId="4">#REF!</definedName>
    <definedName name="기노121.1" localSheetId="1">#REF!</definedName>
    <definedName name="기노122" localSheetId="4">#REF!</definedName>
    <definedName name="기노122" localSheetId="1">#REF!</definedName>
    <definedName name="기노122.1" localSheetId="4">#REF!</definedName>
    <definedName name="기노122.1" localSheetId="1">#REF!</definedName>
    <definedName name="기노123" localSheetId="4">#REF!</definedName>
    <definedName name="기노123" localSheetId="1">#REF!</definedName>
    <definedName name="기노123.1" localSheetId="4">#REF!</definedName>
    <definedName name="기노123.1" localSheetId="1">#REF!</definedName>
    <definedName name="기노124" localSheetId="4">#REF!</definedName>
    <definedName name="기노124" localSheetId="1">#REF!</definedName>
    <definedName name="기노124.1" localSheetId="4">#REF!</definedName>
    <definedName name="기노124.1" localSheetId="1">#REF!</definedName>
    <definedName name="기노125" localSheetId="4">#REF!</definedName>
    <definedName name="기노125" localSheetId="1">#REF!</definedName>
    <definedName name="기노125.1" localSheetId="4">#REF!</definedName>
    <definedName name="기노125.1" localSheetId="1">#REF!</definedName>
    <definedName name="기노126" localSheetId="4">#REF!</definedName>
    <definedName name="기노126" localSheetId="1">#REF!</definedName>
    <definedName name="기노126.1" localSheetId="4">#REF!</definedName>
    <definedName name="기노126.1" localSheetId="1">#REF!</definedName>
    <definedName name="기노127" localSheetId="4">#REF!</definedName>
    <definedName name="기노127" localSheetId="1">#REF!</definedName>
    <definedName name="기노127.1" localSheetId="4">#REF!</definedName>
    <definedName name="기노127.1" localSheetId="1">#REF!</definedName>
    <definedName name="기노128" localSheetId="4">#REF!</definedName>
    <definedName name="기노128" localSheetId="1">#REF!</definedName>
    <definedName name="기노128.1" localSheetId="4">#REF!</definedName>
    <definedName name="기노128.1" localSheetId="1">#REF!</definedName>
    <definedName name="기노129" localSheetId="4">#REF!</definedName>
    <definedName name="기노129" localSheetId="1">#REF!</definedName>
    <definedName name="기노129.1" localSheetId="4">#REF!</definedName>
    <definedName name="기노129.1" localSheetId="1">#REF!</definedName>
    <definedName name="기노13" localSheetId="4">#REF!</definedName>
    <definedName name="기노13" localSheetId="1">#REF!</definedName>
    <definedName name="기노13.1" localSheetId="4">#REF!</definedName>
    <definedName name="기노13.1" localSheetId="1">#REF!</definedName>
    <definedName name="기노130" localSheetId="4">#REF!</definedName>
    <definedName name="기노130" localSheetId="1">#REF!</definedName>
    <definedName name="기노130.1" localSheetId="4">#REF!</definedName>
    <definedName name="기노130.1" localSheetId="1">#REF!</definedName>
    <definedName name="기노131" localSheetId="4">#REF!</definedName>
    <definedName name="기노131" localSheetId="1">#REF!</definedName>
    <definedName name="기노131.1" localSheetId="4">#REF!</definedName>
    <definedName name="기노131.1" localSheetId="1">#REF!</definedName>
    <definedName name="기노132" localSheetId="4">#REF!</definedName>
    <definedName name="기노132" localSheetId="1">#REF!</definedName>
    <definedName name="기노132.1" localSheetId="4">#REF!</definedName>
    <definedName name="기노132.1" localSheetId="1">#REF!</definedName>
    <definedName name="기노133" localSheetId="4">#REF!</definedName>
    <definedName name="기노133" localSheetId="1">#REF!</definedName>
    <definedName name="기노133.1" localSheetId="4">#REF!</definedName>
    <definedName name="기노133.1" localSheetId="1">#REF!</definedName>
    <definedName name="기노134" localSheetId="4">#REF!</definedName>
    <definedName name="기노134" localSheetId="1">#REF!</definedName>
    <definedName name="기노134.1" localSheetId="4">#REF!</definedName>
    <definedName name="기노134.1" localSheetId="1">#REF!</definedName>
    <definedName name="기노135" localSheetId="4">#REF!</definedName>
    <definedName name="기노135" localSheetId="1">#REF!</definedName>
    <definedName name="기노135.1" localSheetId="4">#REF!</definedName>
    <definedName name="기노135.1" localSheetId="1">#REF!</definedName>
    <definedName name="기노136" localSheetId="4">#REF!</definedName>
    <definedName name="기노136" localSheetId="1">#REF!</definedName>
    <definedName name="기노136.1" localSheetId="4">#REF!</definedName>
    <definedName name="기노136.1" localSheetId="1">#REF!</definedName>
    <definedName name="기노137" localSheetId="4">#REF!</definedName>
    <definedName name="기노137" localSheetId="1">#REF!</definedName>
    <definedName name="기노137.1" localSheetId="4">#REF!</definedName>
    <definedName name="기노137.1" localSheetId="1">#REF!</definedName>
    <definedName name="기노138" localSheetId="4">#REF!</definedName>
    <definedName name="기노138" localSheetId="1">#REF!</definedName>
    <definedName name="기노138.1" localSheetId="4">#REF!</definedName>
    <definedName name="기노138.1" localSheetId="1">#REF!</definedName>
    <definedName name="기노139" localSheetId="4">#REF!</definedName>
    <definedName name="기노139" localSheetId="1">#REF!</definedName>
    <definedName name="기노139.1" localSheetId="4">#REF!</definedName>
    <definedName name="기노139.1" localSheetId="1">#REF!</definedName>
    <definedName name="기노14" localSheetId="4">#REF!</definedName>
    <definedName name="기노14" localSheetId="1">#REF!</definedName>
    <definedName name="기노14.1" localSheetId="4">#REF!</definedName>
    <definedName name="기노14.1" localSheetId="1">#REF!</definedName>
    <definedName name="기노140" localSheetId="4">#REF!</definedName>
    <definedName name="기노140" localSheetId="1">#REF!</definedName>
    <definedName name="기노140.1" localSheetId="4">#REF!</definedName>
    <definedName name="기노140.1" localSheetId="1">#REF!</definedName>
    <definedName name="기노141" localSheetId="4">#REF!</definedName>
    <definedName name="기노141" localSheetId="1">#REF!</definedName>
    <definedName name="기노141.1" localSheetId="4">#REF!</definedName>
    <definedName name="기노141.1" localSheetId="1">#REF!</definedName>
    <definedName name="기노142" localSheetId="4">#REF!</definedName>
    <definedName name="기노142" localSheetId="1">#REF!</definedName>
    <definedName name="기노142.1" localSheetId="4">#REF!</definedName>
    <definedName name="기노142.1" localSheetId="1">#REF!</definedName>
    <definedName name="기노143" localSheetId="4">#REF!</definedName>
    <definedName name="기노143" localSheetId="1">#REF!</definedName>
    <definedName name="기노143.1" localSheetId="4">#REF!</definedName>
    <definedName name="기노143.1" localSheetId="1">#REF!</definedName>
    <definedName name="기노144" localSheetId="4">#REF!</definedName>
    <definedName name="기노144" localSheetId="1">#REF!</definedName>
    <definedName name="기노144.1" localSheetId="4">#REF!</definedName>
    <definedName name="기노144.1" localSheetId="1">#REF!</definedName>
    <definedName name="기노145" localSheetId="4">#REF!</definedName>
    <definedName name="기노145" localSheetId="1">#REF!</definedName>
    <definedName name="기노145.1" localSheetId="4">#REF!</definedName>
    <definedName name="기노145.1" localSheetId="1">#REF!</definedName>
    <definedName name="기노146" localSheetId="4">#REF!</definedName>
    <definedName name="기노146" localSheetId="1">#REF!</definedName>
    <definedName name="기노146.1" localSheetId="4">#REF!</definedName>
    <definedName name="기노146.1" localSheetId="1">#REF!</definedName>
    <definedName name="기노147" localSheetId="4">#REF!</definedName>
    <definedName name="기노147" localSheetId="1">#REF!</definedName>
    <definedName name="기노147.1" localSheetId="4">#REF!</definedName>
    <definedName name="기노147.1" localSheetId="1">#REF!</definedName>
    <definedName name="기노148" localSheetId="4">#REF!</definedName>
    <definedName name="기노148" localSheetId="1">#REF!</definedName>
    <definedName name="기노148.1" localSheetId="4">#REF!</definedName>
    <definedName name="기노148.1" localSheetId="1">#REF!</definedName>
    <definedName name="기노149" localSheetId="4">#REF!</definedName>
    <definedName name="기노149" localSheetId="1">#REF!</definedName>
    <definedName name="기노149.1" localSheetId="4">#REF!</definedName>
    <definedName name="기노149.1" localSheetId="1">#REF!</definedName>
    <definedName name="기노15" localSheetId="4">#REF!</definedName>
    <definedName name="기노15" localSheetId="1">#REF!</definedName>
    <definedName name="기노15.1" localSheetId="4">#REF!</definedName>
    <definedName name="기노15.1" localSheetId="1">#REF!</definedName>
    <definedName name="기노150" localSheetId="4">#REF!</definedName>
    <definedName name="기노150" localSheetId="1">#REF!</definedName>
    <definedName name="기노150.1" localSheetId="4">#REF!</definedName>
    <definedName name="기노150.1" localSheetId="1">#REF!</definedName>
    <definedName name="기노151" localSheetId="4">#REF!</definedName>
    <definedName name="기노151" localSheetId="1">#REF!</definedName>
    <definedName name="기노151.1" localSheetId="4">#REF!</definedName>
    <definedName name="기노151.1" localSheetId="1">#REF!</definedName>
    <definedName name="기노152" localSheetId="4">#REF!</definedName>
    <definedName name="기노152" localSheetId="1">#REF!</definedName>
    <definedName name="기노152.1" localSheetId="4">#REF!</definedName>
    <definedName name="기노152.1" localSheetId="1">#REF!</definedName>
    <definedName name="기노153" localSheetId="4">#REF!</definedName>
    <definedName name="기노153" localSheetId="1">#REF!</definedName>
    <definedName name="기노153.1" localSheetId="4">#REF!</definedName>
    <definedName name="기노153.1" localSheetId="1">#REF!</definedName>
    <definedName name="기노154" localSheetId="4">#REF!</definedName>
    <definedName name="기노154" localSheetId="1">#REF!</definedName>
    <definedName name="기노154.1" localSheetId="4">#REF!</definedName>
    <definedName name="기노154.1" localSheetId="1">#REF!</definedName>
    <definedName name="기노155" localSheetId="4">#REF!</definedName>
    <definedName name="기노155" localSheetId="1">#REF!</definedName>
    <definedName name="기노155.1" localSheetId="4">#REF!</definedName>
    <definedName name="기노155.1" localSheetId="1">#REF!</definedName>
    <definedName name="기노156" localSheetId="4">#REF!</definedName>
    <definedName name="기노156" localSheetId="1">#REF!</definedName>
    <definedName name="기노156.1" localSheetId="4">#REF!</definedName>
    <definedName name="기노156.1" localSheetId="1">#REF!</definedName>
    <definedName name="기노157" localSheetId="4">#REF!</definedName>
    <definedName name="기노157" localSheetId="1">#REF!</definedName>
    <definedName name="기노157.1" localSheetId="4">#REF!</definedName>
    <definedName name="기노157.1" localSheetId="1">#REF!</definedName>
    <definedName name="기노158" localSheetId="4">#REF!</definedName>
    <definedName name="기노158" localSheetId="1">#REF!</definedName>
    <definedName name="기노158.1" localSheetId="4">#REF!</definedName>
    <definedName name="기노158.1" localSheetId="1">#REF!</definedName>
    <definedName name="기노159" localSheetId="4">#REF!</definedName>
    <definedName name="기노159" localSheetId="1">#REF!</definedName>
    <definedName name="기노159.1" localSheetId="4">#REF!</definedName>
    <definedName name="기노159.1" localSheetId="1">#REF!</definedName>
    <definedName name="기노16" localSheetId="4">#REF!</definedName>
    <definedName name="기노16" localSheetId="1">#REF!</definedName>
    <definedName name="기노16.1" localSheetId="4">#REF!</definedName>
    <definedName name="기노16.1" localSheetId="1">#REF!</definedName>
    <definedName name="기노160" localSheetId="4">#REF!</definedName>
    <definedName name="기노160" localSheetId="1">#REF!</definedName>
    <definedName name="기노160.1" localSheetId="4">#REF!</definedName>
    <definedName name="기노160.1" localSheetId="1">#REF!</definedName>
    <definedName name="기노161" localSheetId="4">#REF!</definedName>
    <definedName name="기노161" localSheetId="1">#REF!</definedName>
    <definedName name="기노161.1" localSheetId="4">#REF!</definedName>
    <definedName name="기노161.1" localSheetId="1">#REF!</definedName>
    <definedName name="기노162" localSheetId="4">#REF!</definedName>
    <definedName name="기노162" localSheetId="1">#REF!</definedName>
    <definedName name="기노162.1" localSheetId="4">#REF!</definedName>
    <definedName name="기노162.1" localSheetId="1">#REF!</definedName>
    <definedName name="기노163" localSheetId="4">#REF!</definedName>
    <definedName name="기노163" localSheetId="1">#REF!</definedName>
    <definedName name="기노163.1" localSheetId="4">#REF!</definedName>
    <definedName name="기노163.1" localSheetId="1">#REF!</definedName>
    <definedName name="기노164" localSheetId="4">#REF!</definedName>
    <definedName name="기노164" localSheetId="1">#REF!</definedName>
    <definedName name="기노164.1" localSheetId="4">#REF!</definedName>
    <definedName name="기노164.1" localSheetId="1">#REF!</definedName>
    <definedName name="기노165" localSheetId="4">#REF!</definedName>
    <definedName name="기노165" localSheetId="1">#REF!</definedName>
    <definedName name="기노165.1" localSheetId="4">#REF!</definedName>
    <definedName name="기노165.1" localSheetId="1">#REF!</definedName>
    <definedName name="기노166" localSheetId="4">#REF!</definedName>
    <definedName name="기노166" localSheetId="1">#REF!</definedName>
    <definedName name="기노166.1" localSheetId="4">#REF!</definedName>
    <definedName name="기노166.1" localSheetId="1">#REF!</definedName>
    <definedName name="기노167" localSheetId="4">#REF!</definedName>
    <definedName name="기노167" localSheetId="1">#REF!</definedName>
    <definedName name="기노167.1" localSheetId="4">#REF!</definedName>
    <definedName name="기노167.1" localSheetId="1">#REF!</definedName>
    <definedName name="기노168" localSheetId="4">#REF!</definedName>
    <definedName name="기노168" localSheetId="1">#REF!</definedName>
    <definedName name="기노168.1" localSheetId="4">#REF!</definedName>
    <definedName name="기노168.1" localSheetId="1">#REF!</definedName>
    <definedName name="기노169" localSheetId="4">#REF!</definedName>
    <definedName name="기노169" localSheetId="1">#REF!</definedName>
    <definedName name="기노169.1" localSheetId="4">#REF!</definedName>
    <definedName name="기노169.1" localSheetId="1">#REF!</definedName>
    <definedName name="기노17" localSheetId="4">#REF!</definedName>
    <definedName name="기노17" localSheetId="1">#REF!</definedName>
    <definedName name="기노17.1" localSheetId="4">#REF!</definedName>
    <definedName name="기노17.1" localSheetId="1">#REF!</definedName>
    <definedName name="기노170" localSheetId="4">#REF!</definedName>
    <definedName name="기노170" localSheetId="1">#REF!</definedName>
    <definedName name="기노170.1" localSheetId="4">#REF!</definedName>
    <definedName name="기노170.1" localSheetId="1">#REF!</definedName>
    <definedName name="기노171" localSheetId="4">#REF!</definedName>
    <definedName name="기노171" localSheetId="1">#REF!</definedName>
    <definedName name="기노171.1" localSheetId="4">#REF!</definedName>
    <definedName name="기노171.1" localSheetId="1">#REF!</definedName>
    <definedName name="기노172" localSheetId="4">#REF!</definedName>
    <definedName name="기노172" localSheetId="1">#REF!</definedName>
    <definedName name="기노172.1" localSheetId="4">#REF!</definedName>
    <definedName name="기노172.1" localSheetId="1">#REF!</definedName>
    <definedName name="기노173" localSheetId="4">#REF!</definedName>
    <definedName name="기노173" localSheetId="1">#REF!</definedName>
    <definedName name="기노173.1" localSheetId="4">#REF!</definedName>
    <definedName name="기노173.1" localSheetId="1">#REF!</definedName>
    <definedName name="기노174" localSheetId="4">#REF!</definedName>
    <definedName name="기노174" localSheetId="1">#REF!</definedName>
    <definedName name="기노174.1" localSheetId="4">#REF!</definedName>
    <definedName name="기노174.1" localSheetId="1">#REF!</definedName>
    <definedName name="기노175" localSheetId="4">#REF!</definedName>
    <definedName name="기노175" localSheetId="1">#REF!</definedName>
    <definedName name="기노175.1" localSheetId="4">#REF!</definedName>
    <definedName name="기노175.1" localSheetId="1">#REF!</definedName>
    <definedName name="기노176" localSheetId="4">#REF!</definedName>
    <definedName name="기노176" localSheetId="1">#REF!</definedName>
    <definedName name="기노176.1" localSheetId="4">#REF!</definedName>
    <definedName name="기노176.1" localSheetId="1">#REF!</definedName>
    <definedName name="기노177" localSheetId="4">#REF!</definedName>
    <definedName name="기노177" localSheetId="1">#REF!</definedName>
    <definedName name="기노177.1" localSheetId="4">#REF!</definedName>
    <definedName name="기노177.1" localSheetId="1">#REF!</definedName>
    <definedName name="기노178" localSheetId="4">#REF!</definedName>
    <definedName name="기노178" localSheetId="1">#REF!</definedName>
    <definedName name="기노178.1" localSheetId="4">#REF!</definedName>
    <definedName name="기노178.1" localSheetId="1">#REF!</definedName>
    <definedName name="기노179" localSheetId="4">#REF!</definedName>
    <definedName name="기노179" localSheetId="1">#REF!</definedName>
    <definedName name="기노179.1" localSheetId="4">#REF!</definedName>
    <definedName name="기노179.1" localSheetId="1">#REF!</definedName>
    <definedName name="기노18" localSheetId="4">#REF!</definedName>
    <definedName name="기노18" localSheetId="1">#REF!</definedName>
    <definedName name="기노18.1" localSheetId="4">#REF!</definedName>
    <definedName name="기노18.1" localSheetId="1">#REF!</definedName>
    <definedName name="기노180" localSheetId="4">#REF!</definedName>
    <definedName name="기노180" localSheetId="1">#REF!</definedName>
    <definedName name="기노180.1" localSheetId="4">#REF!</definedName>
    <definedName name="기노180.1" localSheetId="1">#REF!</definedName>
    <definedName name="기노181" localSheetId="4">#REF!</definedName>
    <definedName name="기노181" localSheetId="1">#REF!</definedName>
    <definedName name="기노181.1" localSheetId="4">#REF!</definedName>
    <definedName name="기노181.1" localSheetId="1">#REF!</definedName>
    <definedName name="기노182" localSheetId="4">#REF!</definedName>
    <definedName name="기노182" localSheetId="1">#REF!</definedName>
    <definedName name="기노182.1" localSheetId="4">#REF!</definedName>
    <definedName name="기노182.1" localSheetId="1">#REF!</definedName>
    <definedName name="기노183" localSheetId="4">#REF!</definedName>
    <definedName name="기노183" localSheetId="1">#REF!</definedName>
    <definedName name="기노183.1" localSheetId="4">#REF!</definedName>
    <definedName name="기노183.1" localSheetId="1">#REF!</definedName>
    <definedName name="기노184" localSheetId="4">#REF!</definedName>
    <definedName name="기노184" localSheetId="1">#REF!</definedName>
    <definedName name="기노184.1" localSheetId="4">#REF!</definedName>
    <definedName name="기노184.1" localSheetId="1">#REF!</definedName>
    <definedName name="기노185" localSheetId="4">#REF!</definedName>
    <definedName name="기노185" localSheetId="1">#REF!</definedName>
    <definedName name="기노185.1" localSheetId="4">#REF!</definedName>
    <definedName name="기노185.1" localSheetId="1">#REF!</definedName>
    <definedName name="기노186" localSheetId="4">#REF!</definedName>
    <definedName name="기노186" localSheetId="1">#REF!</definedName>
    <definedName name="기노186.1" localSheetId="4">#REF!</definedName>
    <definedName name="기노186.1" localSheetId="1">#REF!</definedName>
    <definedName name="기노187" localSheetId="4">#REF!</definedName>
    <definedName name="기노187" localSheetId="1">#REF!</definedName>
    <definedName name="기노187.1" localSheetId="4">#REF!</definedName>
    <definedName name="기노187.1" localSheetId="1">#REF!</definedName>
    <definedName name="기노188" localSheetId="4">#REF!</definedName>
    <definedName name="기노188" localSheetId="1">#REF!</definedName>
    <definedName name="기노188.1" localSheetId="4">#REF!</definedName>
    <definedName name="기노188.1" localSheetId="1">#REF!</definedName>
    <definedName name="기노189" localSheetId="4">#REF!</definedName>
    <definedName name="기노189" localSheetId="1">#REF!</definedName>
    <definedName name="기노189.1" localSheetId="4">#REF!</definedName>
    <definedName name="기노189.1" localSheetId="1">#REF!</definedName>
    <definedName name="기노19" localSheetId="4">#REF!</definedName>
    <definedName name="기노19" localSheetId="1">#REF!</definedName>
    <definedName name="기노19.1" localSheetId="4">#REF!</definedName>
    <definedName name="기노19.1" localSheetId="1">#REF!</definedName>
    <definedName name="기노190" localSheetId="4">#REF!</definedName>
    <definedName name="기노190" localSheetId="1">#REF!</definedName>
    <definedName name="기노190.1" localSheetId="4">#REF!</definedName>
    <definedName name="기노190.1" localSheetId="1">#REF!</definedName>
    <definedName name="기노191" localSheetId="4">#REF!</definedName>
    <definedName name="기노191" localSheetId="1">#REF!</definedName>
    <definedName name="기노191.1" localSheetId="4">#REF!</definedName>
    <definedName name="기노191.1" localSheetId="1">#REF!</definedName>
    <definedName name="기노192" localSheetId="4">#REF!</definedName>
    <definedName name="기노192" localSheetId="1">#REF!</definedName>
    <definedName name="기노192.1" localSheetId="4">#REF!</definedName>
    <definedName name="기노192.1" localSheetId="1">#REF!</definedName>
    <definedName name="기노193" localSheetId="4">#REF!</definedName>
    <definedName name="기노193" localSheetId="1">#REF!</definedName>
    <definedName name="기노193.1" localSheetId="4">#REF!</definedName>
    <definedName name="기노193.1" localSheetId="1">#REF!</definedName>
    <definedName name="기노194" localSheetId="4">#REF!</definedName>
    <definedName name="기노194" localSheetId="1">#REF!</definedName>
    <definedName name="기노194.1" localSheetId="4">#REF!</definedName>
    <definedName name="기노194.1" localSheetId="1">#REF!</definedName>
    <definedName name="기노195" localSheetId="4">#REF!</definedName>
    <definedName name="기노195" localSheetId="1">#REF!</definedName>
    <definedName name="기노195.1" localSheetId="4">#REF!</definedName>
    <definedName name="기노195.1" localSheetId="1">#REF!</definedName>
    <definedName name="기노196" localSheetId="4">#REF!</definedName>
    <definedName name="기노196" localSheetId="1">#REF!</definedName>
    <definedName name="기노196.1" localSheetId="4">#REF!</definedName>
    <definedName name="기노196.1" localSheetId="1">#REF!</definedName>
    <definedName name="기노197" localSheetId="4">#REF!</definedName>
    <definedName name="기노197" localSheetId="1">#REF!</definedName>
    <definedName name="기노197.1" localSheetId="4">#REF!</definedName>
    <definedName name="기노197.1" localSheetId="1">#REF!</definedName>
    <definedName name="기노198" localSheetId="4">#REF!</definedName>
    <definedName name="기노198" localSheetId="1">#REF!</definedName>
    <definedName name="기노198.1" localSheetId="4">#REF!</definedName>
    <definedName name="기노198.1" localSheetId="1">#REF!</definedName>
    <definedName name="기노199" localSheetId="4">#REF!</definedName>
    <definedName name="기노199" localSheetId="1">#REF!</definedName>
    <definedName name="기노199.1" localSheetId="4">#REF!</definedName>
    <definedName name="기노199.1" localSheetId="1">#REF!</definedName>
    <definedName name="기노2" localSheetId="4">#REF!</definedName>
    <definedName name="기노2" localSheetId="1">#REF!</definedName>
    <definedName name="기노2.1" localSheetId="4">#REF!</definedName>
    <definedName name="기노2.1" localSheetId="1">#REF!</definedName>
    <definedName name="기노20" localSheetId="4">#REF!</definedName>
    <definedName name="기노20" localSheetId="1">#REF!</definedName>
    <definedName name="기노20.1" localSheetId="4">#REF!</definedName>
    <definedName name="기노20.1" localSheetId="1">#REF!</definedName>
    <definedName name="기노200" localSheetId="4">#REF!</definedName>
    <definedName name="기노200" localSheetId="1">#REF!</definedName>
    <definedName name="기노200.1" localSheetId="4">#REF!</definedName>
    <definedName name="기노200.1" localSheetId="1">#REF!</definedName>
    <definedName name="기노201" localSheetId="4">#REF!</definedName>
    <definedName name="기노201" localSheetId="1">#REF!</definedName>
    <definedName name="기노201.1" localSheetId="4">#REF!</definedName>
    <definedName name="기노201.1" localSheetId="1">#REF!</definedName>
    <definedName name="기노202" localSheetId="4">#REF!</definedName>
    <definedName name="기노202" localSheetId="1">#REF!</definedName>
    <definedName name="기노202.1" localSheetId="4">#REF!</definedName>
    <definedName name="기노202.1" localSheetId="1">#REF!</definedName>
    <definedName name="기노203" localSheetId="4">#REF!</definedName>
    <definedName name="기노203" localSheetId="1">#REF!</definedName>
    <definedName name="기노203.1" localSheetId="4">#REF!</definedName>
    <definedName name="기노203.1" localSheetId="1">#REF!</definedName>
    <definedName name="기노204" localSheetId="4">#REF!</definedName>
    <definedName name="기노204" localSheetId="1">#REF!</definedName>
    <definedName name="기노204.1" localSheetId="4">#REF!</definedName>
    <definedName name="기노204.1" localSheetId="1">#REF!</definedName>
    <definedName name="기노205" localSheetId="4">#REF!</definedName>
    <definedName name="기노205" localSheetId="1">#REF!</definedName>
    <definedName name="기노205.1" localSheetId="4">#REF!</definedName>
    <definedName name="기노205.1" localSheetId="1">#REF!</definedName>
    <definedName name="기노206" localSheetId="4">#REF!</definedName>
    <definedName name="기노206" localSheetId="1">#REF!</definedName>
    <definedName name="기노206.1" localSheetId="4">#REF!</definedName>
    <definedName name="기노206.1" localSheetId="1">#REF!</definedName>
    <definedName name="기노207" localSheetId="4">#REF!</definedName>
    <definedName name="기노207" localSheetId="1">#REF!</definedName>
    <definedName name="기노207.1" localSheetId="4">#REF!</definedName>
    <definedName name="기노207.1" localSheetId="1">#REF!</definedName>
    <definedName name="기노208" localSheetId="4">#REF!</definedName>
    <definedName name="기노208" localSheetId="1">#REF!</definedName>
    <definedName name="기노208.1" localSheetId="4">#REF!</definedName>
    <definedName name="기노208.1" localSheetId="1">#REF!</definedName>
    <definedName name="기노209" localSheetId="4">#REF!</definedName>
    <definedName name="기노209" localSheetId="1">#REF!</definedName>
    <definedName name="기노209.1" localSheetId="4">#REF!</definedName>
    <definedName name="기노209.1" localSheetId="1">#REF!</definedName>
    <definedName name="기노21" localSheetId="4">#REF!</definedName>
    <definedName name="기노21" localSheetId="1">#REF!</definedName>
    <definedName name="기노21.1" localSheetId="4">#REF!</definedName>
    <definedName name="기노21.1" localSheetId="1">#REF!</definedName>
    <definedName name="기노210" localSheetId="4">#REF!</definedName>
    <definedName name="기노210" localSheetId="1">#REF!</definedName>
    <definedName name="기노210.1" localSheetId="4">#REF!</definedName>
    <definedName name="기노210.1" localSheetId="1">#REF!</definedName>
    <definedName name="기노211" localSheetId="4">#REF!</definedName>
    <definedName name="기노211" localSheetId="1">#REF!</definedName>
    <definedName name="기노211.1" localSheetId="4">#REF!</definedName>
    <definedName name="기노211.1" localSheetId="1">#REF!</definedName>
    <definedName name="기노212" localSheetId="4">#REF!</definedName>
    <definedName name="기노212" localSheetId="1">#REF!</definedName>
    <definedName name="기노212.1" localSheetId="4">#REF!</definedName>
    <definedName name="기노212.1" localSheetId="1">#REF!</definedName>
    <definedName name="기노213" localSheetId="4">#REF!</definedName>
    <definedName name="기노213" localSheetId="1">#REF!</definedName>
    <definedName name="기노213.1" localSheetId="4">#REF!</definedName>
    <definedName name="기노213.1" localSheetId="1">#REF!</definedName>
    <definedName name="기노214" localSheetId="4">#REF!</definedName>
    <definedName name="기노214" localSheetId="1">#REF!</definedName>
    <definedName name="기노214.1" localSheetId="4">#REF!</definedName>
    <definedName name="기노214.1" localSheetId="1">#REF!</definedName>
    <definedName name="기노215" localSheetId="4">#REF!</definedName>
    <definedName name="기노215" localSheetId="1">#REF!</definedName>
    <definedName name="기노215.1" localSheetId="4">#REF!</definedName>
    <definedName name="기노215.1" localSheetId="1">#REF!</definedName>
    <definedName name="기노216" localSheetId="4">#REF!</definedName>
    <definedName name="기노216" localSheetId="1">#REF!</definedName>
    <definedName name="기노216.1" localSheetId="4">#REF!</definedName>
    <definedName name="기노216.1" localSheetId="1">#REF!</definedName>
    <definedName name="기노217" localSheetId="4">#REF!</definedName>
    <definedName name="기노217" localSheetId="1">#REF!</definedName>
    <definedName name="기노217.1" localSheetId="4">#REF!</definedName>
    <definedName name="기노217.1" localSheetId="1">#REF!</definedName>
    <definedName name="기노218" localSheetId="4">#REF!</definedName>
    <definedName name="기노218" localSheetId="1">#REF!</definedName>
    <definedName name="기노218.1" localSheetId="4">#REF!</definedName>
    <definedName name="기노218.1" localSheetId="1">#REF!</definedName>
    <definedName name="기노219" localSheetId="4">#REF!</definedName>
    <definedName name="기노219" localSheetId="1">#REF!</definedName>
    <definedName name="기노219.1" localSheetId="4">#REF!</definedName>
    <definedName name="기노219.1" localSheetId="1">#REF!</definedName>
    <definedName name="기노22" localSheetId="4">#REF!</definedName>
    <definedName name="기노22" localSheetId="1">#REF!</definedName>
    <definedName name="기노22.1" localSheetId="4">#REF!</definedName>
    <definedName name="기노22.1" localSheetId="1">#REF!</definedName>
    <definedName name="기노220" localSheetId="4">#REF!</definedName>
    <definedName name="기노220" localSheetId="1">#REF!</definedName>
    <definedName name="기노220.1" localSheetId="4">#REF!</definedName>
    <definedName name="기노220.1" localSheetId="1">#REF!</definedName>
    <definedName name="기노221" localSheetId="4">#REF!</definedName>
    <definedName name="기노221" localSheetId="1">#REF!</definedName>
    <definedName name="기노221.1" localSheetId="4">#REF!</definedName>
    <definedName name="기노221.1" localSheetId="1">#REF!</definedName>
    <definedName name="기노222" localSheetId="4">#REF!</definedName>
    <definedName name="기노222" localSheetId="1">#REF!</definedName>
    <definedName name="기노222.1" localSheetId="4">#REF!</definedName>
    <definedName name="기노222.1" localSheetId="1">#REF!</definedName>
    <definedName name="기노223" localSheetId="4">#REF!</definedName>
    <definedName name="기노223" localSheetId="1">#REF!</definedName>
    <definedName name="기노223.1" localSheetId="4">#REF!</definedName>
    <definedName name="기노223.1" localSheetId="1">#REF!</definedName>
    <definedName name="기노224" localSheetId="4">#REF!</definedName>
    <definedName name="기노224" localSheetId="1">#REF!</definedName>
    <definedName name="기노224.1" localSheetId="4">#REF!</definedName>
    <definedName name="기노224.1" localSheetId="1">#REF!</definedName>
    <definedName name="기노225" localSheetId="4">#REF!</definedName>
    <definedName name="기노225" localSheetId="1">#REF!</definedName>
    <definedName name="기노225.1" localSheetId="4">#REF!</definedName>
    <definedName name="기노225.1" localSheetId="1">#REF!</definedName>
    <definedName name="기노226" localSheetId="4">#REF!</definedName>
    <definedName name="기노226" localSheetId="1">#REF!</definedName>
    <definedName name="기노226.1" localSheetId="4">#REF!</definedName>
    <definedName name="기노226.1" localSheetId="1">#REF!</definedName>
    <definedName name="기노227" localSheetId="4">#REF!</definedName>
    <definedName name="기노227" localSheetId="1">#REF!</definedName>
    <definedName name="기노227.1" localSheetId="4">#REF!</definedName>
    <definedName name="기노227.1" localSheetId="1">#REF!</definedName>
    <definedName name="기노228" localSheetId="4">#REF!</definedName>
    <definedName name="기노228" localSheetId="1">#REF!</definedName>
    <definedName name="기노228.1" localSheetId="4">#REF!</definedName>
    <definedName name="기노228.1" localSheetId="1">#REF!</definedName>
    <definedName name="기노229" localSheetId="4">#REF!</definedName>
    <definedName name="기노229" localSheetId="1">#REF!</definedName>
    <definedName name="기노229.1" localSheetId="4">#REF!</definedName>
    <definedName name="기노229.1" localSheetId="1">#REF!</definedName>
    <definedName name="기노23" localSheetId="4">#REF!</definedName>
    <definedName name="기노23" localSheetId="1">#REF!</definedName>
    <definedName name="기노23.1" localSheetId="4">#REF!</definedName>
    <definedName name="기노23.1" localSheetId="1">#REF!</definedName>
    <definedName name="기노230" localSheetId="4">#REF!</definedName>
    <definedName name="기노230" localSheetId="1">#REF!</definedName>
    <definedName name="기노230.1" localSheetId="4">#REF!</definedName>
    <definedName name="기노230.1" localSheetId="1">#REF!</definedName>
    <definedName name="기노231" localSheetId="4">#REF!</definedName>
    <definedName name="기노231" localSheetId="1">#REF!</definedName>
    <definedName name="기노231.1" localSheetId="4">#REF!</definedName>
    <definedName name="기노231.1" localSheetId="1">#REF!</definedName>
    <definedName name="기노232" localSheetId="4">#REF!</definedName>
    <definedName name="기노232" localSheetId="1">#REF!</definedName>
    <definedName name="기노232.1" localSheetId="4">#REF!</definedName>
    <definedName name="기노232.1" localSheetId="1">#REF!</definedName>
    <definedName name="기노233" localSheetId="4">#REF!</definedName>
    <definedName name="기노233" localSheetId="1">#REF!</definedName>
    <definedName name="기노233.1" localSheetId="4">#REF!</definedName>
    <definedName name="기노233.1" localSheetId="1">#REF!</definedName>
    <definedName name="기노234" localSheetId="4">#REF!</definedName>
    <definedName name="기노234" localSheetId="1">#REF!</definedName>
    <definedName name="기노234.1" localSheetId="4">#REF!</definedName>
    <definedName name="기노234.1" localSheetId="1">#REF!</definedName>
    <definedName name="기노235" localSheetId="4">#REF!</definedName>
    <definedName name="기노235" localSheetId="1">#REF!</definedName>
    <definedName name="기노235.1" localSheetId="4">#REF!</definedName>
    <definedName name="기노235.1" localSheetId="1">#REF!</definedName>
    <definedName name="기노236" localSheetId="4">#REF!</definedName>
    <definedName name="기노236" localSheetId="1">#REF!</definedName>
    <definedName name="기노236.1" localSheetId="4">#REF!</definedName>
    <definedName name="기노236.1" localSheetId="1">#REF!</definedName>
    <definedName name="기노237" localSheetId="4">#REF!</definedName>
    <definedName name="기노237" localSheetId="1">#REF!</definedName>
    <definedName name="기노237.1" localSheetId="4">#REF!</definedName>
    <definedName name="기노237.1" localSheetId="1">#REF!</definedName>
    <definedName name="기노238" localSheetId="4">#REF!</definedName>
    <definedName name="기노238" localSheetId="1">#REF!</definedName>
    <definedName name="기노238.1" localSheetId="4">#REF!</definedName>
    <definedName name="기노238.1" localSheetId="1">#REF!</definedName>
    <definedName name="기노239" localSheetId="4">#REF!</definedName>
    <definedName name="기노239" localSheetId="1">#REF!</definedName>
    <definedName name="기노239.1" localSheetId="4">#REF!</definedName>
    <definedName name="기노239.1" localSheetId="1">#REF!</definedName>
    <definedName name="기노24" localSheetId="4">#REF!</definedName>
    <definedName name="기노24" localSheetId="1">#REF!</definedName>
    <definedName name="기노24.1" localSheetId="4">#REF!</definedName>
    <definedName name="기노24.1" localSheetId="1">#REF!</definedName>
    <definedName name="기노240" localSheetId="4">#REF!</definedName>
    <definedName name="기노240" localSheetId="1">#REF!</definedName>
    <definedName name="기노240.1" localSheetId="4">#REF!</definedName>
    <definedName name="기노240.1" localSheetId="1">#REF!</definedName>
    <definedName name="기노241" localSheetId="4">#REF!</definedName>
    <definedName name="기노241" localSheetId="1">#REF!</definedName>
    <definedName name="기노241.1" localSheetId="4">#REF!</definedName>
    <definedName name="기노241.1" localSheetId="1">#REF!</definedName>
    <definedName name="기노242" localSheetId="4">#REF!</definedName>
    <definedName name="기노242" localSheetId="1">#REF!</definedName>
    <definedName name="기노242.1" localSheetId="4">#REF!</definedName>
    <definedName name="기노242.1" localSheetId="1">#REF!</definedName>
    <definedName name="기노243" localSheetId="4">#REF!</definedName>
    <definedName name="기노243" localSheetId="1">#REF!</definedName>
    <definedName name="기노243.1" localSheetId="4">#REF!</definedName>
    <definedName name="기노243.1" localSheetId="1">#REF!</definedName>
    <definedName name="기노244" localSheetId="4">#REF!</definedName>
    <definedName name="기노244" localSheetId="1">#REF!</definedName>
    <definedName name="기노244.1" localSheetId="4">#REF!</definedName>
    <definedName name="기노244.1" localSheetId="1">#REF!</definedName>
    <definedName name="기노245" localSheetId="4">#REF!</definedName>
    <definedName name="기노245" localSheetId="1">#REF!</definedName>
    <definedName name="기노245.1" localSheetId="4">#REF!</definedName>
    <definedName name="기노245.1" localSheetId="1">#REF!</definedName>
    <definedName name="기노246" localSheetId="4">#REF!</definedName>
    <definedName name="기노246" localSheetId="1">#REF!</definedName>
    <definedName name="기노246.1" localSheetId="4">#REF!</definedName>
    <definedName name="기노246.1" localSheetId="1">#REF!</definedName>
    <definedName name="기노247" localSheetId="4">#REF!</definedName>
    <definedName name="기노247" localSheetId="1">#REF!</definedName>
    <definedName name="기노247.1" localSheetId="4">#REF!</definedName>
    <definedName name="기노247.1" localSheetId="1">#REF!</definedName>
    <definedName name="기노248" localSheetId="4">#REF!</definedName>
    <definedName name="기노248" localSheetId="1">#REF!</definedName>
    <definedName name="기노248.1" localSheetId="4">#REF!</definedName>
    <definedName name="기노248.1" localSheetId="1">#REF!</definedName>
    <definedName name="기노249" localSheetId="4">#REF!</definedName>
    <definedName name="기노249" localSheetId="1">#REF!</definedName>
    <definedName name="기노249.1" localSheetId="4">#REF!</definedName>
    <definedName name="기노249.1" localSheetId="1">#REF!</definedName>
    <definedName name="기노25" localSheetId="4">#REF!</definedName>
    <definedName name="기노25" localSheetId="1">#REF!</definedName>
    <definedName name="기노25.1" localSheetId="4">#REF!</definedName>
    <definedName name="기노25.1" localSheetId="1">#REF!</definedName>
    <definedName name="기노250" localSheetId="4">#REF!</definedName>
    <definedName name="기노250" localSheetId="1">#REF!</definedName>
    <definedName name="기노250.1" localSheetId="4">#REF!</definedName>
    <definedName name="기노250.1" localSheetId="1">#REF!</definedName>
    <definedName name="기노251" localSheetId="4">#REF!</definedName>
    <definedName name="기노251" localSheetId="1">#REF!</definedName>
    <definedName name="기노251.1" localSheetId="4">#REF!</definedName>
    <definedName name="기노251.1" localSheetId="1">#REF!</definedName>
    <definedName name="기노252" localSheetId="4">#REF!</definedName>
    <definedName name="기노252" localSheetId="1">#REF!</definedName>
    <definedName name="기노252.1" localSheetId="4">#REF!</definedName>
    <definedName name="기노252.1" localSheetId="1">#REF!</definedName>
    <definedName name="기노253" localSheetId="4">#REF!</definedName>
    <definedName name="기노253" localSheetId="1">#REF!</definedName>
    <definedName name="기노253.1" localSheetId="4">#REF!</definedName>
    <definedName name="기노253.1" localSheetId="1">#REF!</definedName>
    <definedName name="기노254" localSheetId="4">#REF!</definedName>
    <definedName name="기노254" localSheetId="1">#REF!</definedName>
    <definedName name="기노254.1" localSheetId="4">#REF!</definedName>
    <definedName name="기노254.1" localSheetId="1">#REF!</definedName>
    <definedName name="기노255" localSheetId="4">#REF!</definedName>
    <definedName name="기노255" localSheetId="1">#REF!</definedName>
    <definedName name="기노255.1" localSheetId="4">#REF!</definedName>
    <definedName name="기노255.1" localSheetId="1">#REF!</definedName>
    <definedName name="기노256" localSheetId="4">#REF!</definedName>
    <definedName name="기노256" localSheetId="1">#REF!</definedName>
    <definedName name="기노256.1" localSheetId="4">#REF!</definedName>
    <definedName name="기노256.1" localSheetId="1">#REF!</definedName>
    <definedName name="기노257" localSheetId="4">#REF!</definedName>
    <definedName name="기노257" localSheetId="1">#REF!</definedName>
    <definedName name="기노257.1" localSheetId="4">#REF!</definedName>
    <definedName name="기노257.1" localSheetId="1">#REF!</definedName>
    <definedName name="기노258" localSheetId="4">#REF!</definedName>
    <definedName name="기노258" localSheetId="1">#REF!</definedName>
    <definedName name="기노258.1" localSheetId="4">#REF!</definedName>
    <definedName name="기노258.1" localSheetId="1">#REF!</definedName>
    <definedName name="기노259" localSheetId="4">#REF!</definedName>
    <definedName name="기노259" localSheetId="1">#REF!</definedName>
    <definedName name="기노259.1" localSheetId="4">#REF!</definedName>
    <definedName name="기노259.1" localSheetId="1">#REF!</definedName>
    <definedName name="기노26" localSheetId="4">#REF!</definedName>
    <definedName name="기노26" localSheetId="1">#REF!</definedName>
    <definedName name="기노26.1" localSheetId="4">#REF!</definedName>
    <definedName name="기노26.1" localSheetId="1">#REF!</definedName>
    <definedName name="기노260" localSheetId="4">#REF!</definedName>
    <definedName name="기노260" localSheetId="1">#REF!</definedName>
    <definedName name="기노260.1" localSheetId="4">#REF!</definedName>
    <definedName name="기노260.1" localSheetId="1">#REF!</definedName>
    <definedName name="기노261" localSheetId="4">#REF!</definedName>
    <definedName name="기노261" localSheetId="1">#REF!</definedName>
    <definedName name="기노261.1" localSheetId="4">#REF!</definedName>
    <definedName name="기노261.1" localSheetId="1">#REF!</definedName>
    <definedName name="기노262" localSheetId="4">#REF!</definedName>
    <definedName name="기노262" localSheetId="1">#REF!</definedName>
    <definedName name="기노262.1" localSheetId="4">#REF!</definedName>
    <definedName name="기노262.1" localSheetId="1">#REF!</definedName>
    <definedName name="기노263" localSheetId="4">#REF!</definedName>
    <definedName name="기노263" localSheetId="1">#REF!</definedName>
    <definedName name="기노263.1" localSheetId="4">#REF!</definedName>
    <definedName name="기노263.1" localSheetId="1">#REF!</definedName>
    <definedName name="기노264" localSheetId="4">#REF!</definedName>
    <definedName name="기노264" localSheetId="1">#REF!</definedName>
    <definedName name="기노264.1" localSheetId="4">#REF!</definedName>
    <definedName name="기노264.1" localSheetId="1">#REF!</definedName>
    <definedName name="기노265" localSheetId="4">#REF!</definedName>
    <definedName name="기노265" localSheetId="1">#REF!</definedName>
    <definedName name="기노265.1" localSheetId="4">#REF!</definedName>
    <definedName name="기노265.1" localSheetId="1">#REF!</definedName>
    <definedName name="기노266" localSheetId="4">#REF!</definedName>
    <definedName name="기노266" localSheetId="1">#REF!</definedName>
    <definedName name="기노266.1" localSheetId="4">#REF!</definedName>
    <definedName name="기노266.1" localSheetId="1">#REF!</definedName>
    <definedName name="기노267" localSheetId="4">#REF!</definedName>
    <definedName name="기노267" localSheetId="1">#REF!</definedName>
    <definedName name="기노267.1" localSheetId="4">#REF!</definedName>
    <definedName name="기노267.1" localSheetId="1">#REF!</definedName>
    <definedName name="기노268" localSheetId="4">#REF!</definedName>
    <definedName name="기노268" localSheetId="1">#REF!</definedName>
    <definedName name="기노268.1" localSheetId="4">#REF!</definedName>
    <definedName name="기노268.1" localSheetId="1">#REF!</definedName>
    <definedName name="기노269" localSheetId="4">#REF!</definedName>
    <definedName name="기노269" localSheetId="1">#REF!</definedName>
    <definedName name="기노269.1" localSheetId="4">#REF!</definedName>
    <definedName name="기노269.1" localSheetId="1">#REF!</definedName>
    <definedName name="기노27" localSheetId="4">#REF!</definedName>
    <definedName name="기노27" localSheetId="1">#REF!</definedName>
    <definedName name="기노27.1" localSheetId="4">#REF!</definedName>
    <definedName name="기노27.1" localSheetId="1">#REF!</definedName>
    <definedName name="기노270" localSheetId="4">#REF!</definedName>
    <definedName name="기노270" localSheetId="1">#REF!</definedName>
    <definedName name="기노270.1" localSheetId="4">#REF!</definedName>
    <definedName name="기노270.1" localSheetId="1">#REF!</definedName>
    <definedName name="기노271" localSheetId="4">#REF!</definedName>
    <definedName name="기노271" localSheetId="1">#REF!</definedName>
    <definedName name="기노271.1" localSheetId="4">#REF!</definedName>
    <definedName name="기노271.1" localSheetId="1">#REF!</definedName>
    <definedName name="기노272" localSheetId="4">#REF!</definedName>
    <definedName name="기노272" localSheetId="1">#REF!</definedName>
    <definedName name="기노272.1" localSheetId="4">#REF!</definedName>
    <definedName name="기노272.1" localSheetId="1">#REF!</definedName>
    <definedName name="기노273" localSheetId="4">#REF!</definedName>
    <definedName name="기노273" localSheetId="1">#REF!</definedName>
    <definedName name="기노273.1" localSheetId="4">#REF!</definedName>
    <definedName name="기노273.1" localSheetId="1">#REF!</definedName>
    <definedName name="기노274" localSheetId="4">#REF!</definedName>
    <definedName name="기노274" localSheetId="1">#REF!</definedName>
    <definedName name="기노274.1" localSheetId="4">#REF!</definedName>
    <definedName name="기노274.1" localSheetId="1">#REF!</definedName>
    <definedName name="기노275" localSheetId="4">#REF!</definedName>
    <definedName name="기노275" localSheetId="1">#REF!</definedName>
    <definedName name="기노275.1" localSheetId="4">#REF!</definedName>
    <definedName name="기노275.1" localSheetId="1">#REF!</definedName>
    <definedName name="기노276" localSheetId="4">#REF!</definedName>
    <definedName name="기노276" localSheetId="1">#REF!</definedName>
    <definedName name="기노276.1" localSheetId="4">#REF!</definedName>
    <definedName name="기노276.1" localSheetId="1">#REF!</definedName>
    <definedName name="기노277" localSheetId="4">#REF!</definedName>
    <definedName name="기노277" localSheetId="1">#REF!</definedName>
    <definedName name="기노277.1" localSheetId="4">#REF!</definedName>
    <definedName name="기노277.1" localSheetId="1">#REF!</definedName>
    <definedName name="기노278" localSheetId="4">#REF!</definedName>
    <definedName name="기노278" localSheetId="1">#REF!</definedName>
    <definedName name="기노278.1" localSheetId="4">#REF!</definedName>
    <definedName name="기노278.1" localSheetId="1">#REF!</definedName>
    <definedName name="기노279" localSheetId="4">#REF!</definedName>
    <definedName name="기노279" localSheetId="1">#REF!</definedName>
    <definedName name="기노279.1" localSheetId="4">#REF!</definedName>
    <definedName name="기노279.1" localSheetId="1">#REF!</definedName>
    <definedName name="기노28" localSheetId="4">#REF!</definedName>
    <definedName name="기노28" localSheetId="1">#REF!</definedName>
    <definedName name="기노28.1" localSheetId="4">#REF!</definedName>
    <definedName name="기노28.1" localSheetId="1">#REF!</definedName>
    <definedName name="기노280" localSheetId="4">#REF!</definedName>
    <definedName name="기노280" localSheetId="1">#REF!</definedName>
    <definedName name="기노280.1" localSheetId="4">#REF!</definedName>
    <definedName name="기노280.1" localSheetId="1">#REF!</definedName>
    <definedName name="기노281" localSheetId="4">#REF!</definedName>
    <definedName name="기노281" localSheetId="1">#REF!</definedName>
    <definedName name="기노281.1" localSheetId="4">#REF!</definedName>
    <definedName name="기노281.1" localSheetId="1">#REF!</definedName>
    <definedName name="기노282" localSheetId="4">#REF!</definedName>
    <definedName name="기노282" localSheetId="1">#REF!</definedName>
    <definedName name="기노282.1" localSheetId="4">#REF!</definedName>
    <definedName name="기노282.1" localSheetId="1">#REF!</definedName>
    <definedName name="기노283" localSheetId="4">#REF!</definedName>
    <definedName name="기노283" localSheetId="1">#REF!</definedName>
    <definedName name="기노283.1" localSheetId="4">#REF!</definedName>
    <definedName name="기노283.1" localSheetId="1">#REF!</definedName>
    <definedName name="기노284" localSheetId="4">#REF!</definedName>
    <definedName name="기노284" localSheetId="1">#REF!</definedName>
    <definedName name="기노284.1" localSheetId="4">#REF!</definedName>
    <definedName name="기노284.1" localSheetId="1">#REF!</definedName>
    <definedName name="기노285" localSheetId="4">#REF!</definedName>
    <definedName name="기노285" localSheetId="1">#REF!</definedName>
    <definedName name="기노285.1" localSheetId="4">#REF!</definedName>
    <definedName name="기노285.1" localSheetId="1">#REF!</definedName>
    <definedName name="기노286" localSheetId="4">#REF!</definedName>
    <definedName name="기노286" localSheetId="1">#REF!</definedName>
    <definedName name="기노286.1" localSheetId="4">#REF!</definedName>
    <definedName name="기노286.1" localSheetId="1">#REF!</definedName>
    <definedName name="기노287" localSheetId="4">#REF!</definedName>
    <definedName name="기노287" localSheetId="1">#REF!</definedName>
    <definedName name="기노287.1" localSheetId="4">#REF!</definedName>
    <definedName name="기노287.1" localSheetId="1">#REF!</definedName>
    <definedName name="기노288" localSheetId="4">#REF!</definedName>
    <definedName name="기노288" localSheetId="1">#REF!</definedName>
    <definedName name="기노288.1" localSheetId="4">#REF!</definedName>
    <definedName name="기노288.1" localSheetId="1">#REF!</definedName>
    <definedName name="기노289" localSheetId="4">#REF!</definedName>
    <definedName name="기노289" localSheetId="1">#REF!</definedName>
    <definedName name="기노289.1" localSheetId="4">#REF!</definedName>
    <definedName name="기노289.1" localSheetId="1">#REF!</definedName>
    <definedName name="기노29" localSheetId="4">#REF!</definedName>
    <definedName name="기노29" localSheetId="1">#REF!</definedName>
    <definedName name="기노29.1" localSheetId="4">#REF!</definedName>
    <definedName name="기노29.1" localSheetId="1">#REF!</definedName>
    <definedName name="기노290" localSheetId="4">#REF!</definedName>
    <definedName name="기노290" localSheetId="1">#REF!</definedName>
    <definedName name="기노290.1" localSheetId="4">#REF!</definedName>
    <definedName name="기노290.1" localSheetId="1">#REF!</definedName>
    <definedName name="기노291" localSheetId="4">#REF!</definedName>
    <definedName name="기노291" localSheetId="1">#REF!</definedName>
    <definedName name="기노291.1" localSheetId="4">#REF!</definedName>
    <definedName name="기노291.1" localSheetId="1">#REF!</definedName>
    <definedName name="기노292" localSheetId="4">#REF!</definedName>
    <definedName name="기노292" localSheetId="1">#REF!</definedName>
    <definedName name="기노292.1" localSheetId="4">#REF!</definedName>
    <definedName name="기노292.1" localSheetId="1">#REF!</definedName>
    <definedName name="기노293" localSheetId="4">#REF!</definedName>
    <definedName name="기노293" localSheetId="1">#REF!</definedName>
    <definedName name="기노293.1" localSheetId="4">#REF!</definedName>
    <definedName name="기노293.1" localSheetId="1">#REF!</definedName>
    <definedName name="기노294" localSheetId="4">#REF!</definedName>
    <definedName name="기노294" localSheetId="1">#REF!</definedName>
    <definedName name="기노294.1" localSheetId="4">#REF!</definedName>
    <definedName name="기노294.1" localSheetId="1">#REF!</definedName>
    <definedName name="기노295" localSheetId="4">#REF!</definedName>
    <definedName name="기노295" localSheetId="1">#REF!</definedName>
    <definedName name="기노295.1" localSheetId="4">#REF!</definedName>
    <definedName name="기노295.1" localSheetId="1">#REF!</definedName>
    <definedName name="기노296" localSheetId="4">#REF!</definedName>
    <definedName name="기노296" localSheetId="1">#REF!</definedName>
    <definedName name="기노296.1" localSheetId="4">#REF!</definedName>
    <definedName name="기노296.1" localSheetId="1">#REF!</definedName>
    <definedName name="기노297" localSheetId="4">#REF!</definedName>
    <definedName name="기노297" localSheetId="1">#REF!</definedName>
    <definedName name="기노297.1" localSheetId="4">#REF!</definedName>
    <definedName name="기노297.1" localSheetId="1">#REF!</definedName>
    <definedName name="기노298" localSheetId="4">#REF!</definedName>
    <definedName name="기노298" localSheetId="1">#REF!</definedName>
    <definedName name="기노298.1" localSheetId="4">#REF!</definedName>
    <definedName name="기노298.1" localSheetId="1">#REF!</definedName>
    <definedName name="기노299" localSheetId="4">#REF!</definedName>
    <definedName name="기노299" localSheetId="1">#REF!</definedName>
    <definedName name="기노299.1" localSheetId="4">#REF!</definedName>
    <definedName name="기노299.1" localSheetId="1">#REF!</definedName>
    <definedName name="기노3" localSheetId="4">#REF!</definedName>
    <definedName name="기노3" localSheetId="1">#REF!</definedName>
    <definedName name="기노3.1" localSheetId="4">#REF!</definedName>
    <definedName name="기노3.1" localSheetId="1">#REF!</definedName>
    <definedName name="기노30" localSheetId="4">#REF!</definedName>
    <definedName name="기노30" localSheetId="1">#REF!</definedName>
    <definedName name="기노30.1" localSheetId="4">#REF!</definedName>
    <definedName name="기노30.1" localSheetId="1">#REF!</definedName>
    <definedName name="기노300" localSheetId="4">#REF!</definedName>
    <definedName name="기노300" localSheetId="1">#REF!</definedName>
    <definedName name="기노300.1" localSheetId="4">#REF!</definedName>
    <definedName name="기노300.1" localSheetId="1">#REF!</definedName>
    <definedName name="기노301" localSheetId="4">#REF!</definedName>
    <definedName name="기노301" localSheetId="1">#REF!</definedName>
    <definedName name="기노301.1" localSheetId="4">#REF!</definedName>
    <definedName name="기노301.1" localSheetId="1">#REF!</definedName>
    <definedName name="기노302" localSheetId="4">#REF!</definedName>
    <definedName name="기노302" localSheetId="1">#REF!</definedName>
    <definedName name="기노302.1" localSheetId="4">#REF!</definedName>
    <definedName name="기노302.1" localSheetId="1">#REF!</definedName>
    <definedName name="기노303" localSheetId="4">#REF!</definedName>
    <definedName name="기노303" localSheetId="1">#REF!</definedName>
    <definedName name="기노303.1" localSheetId="4">#REF!</definedName>
    <definedName name="기노303.1" localSheetId="1">#REF!</definedName>
    <definedName name="기노304" localSheetId="4">#REF!</definedName>
    <definedName name="기노304" localSheetId="1">#REF!</definedName>
    <definedName name="기노304.1" localSheetId="4">#REF!</definedName>
    <definedName name="기노304.1" localSheetId="1">#REF!</definedName>
    <definedName name="기노305" localSheetId="4">#REF!</definedName>
    <definedName name="기노305" localSheetId="1">#REF!</definedName>
    <definedName name="기노305.1" localSheetId="4">#REF!</definedName>
    <definedName name="기노305.1" localSheetId="1">#REF!</definedName>
    <definedName name="기노306" localSheetId="4">#REF!</definedName>
    <definedName name="기노306" localSheetId="1">#REF!</definedName>
    <definedName name="기노306.1" localSheetId="4">#REF!</definedName>
    <definedName name="기노306.1" localSheetId="1">#REF!</definedName>
    <definedName name="기노307" localSheetId="4">#REF!</definedName>
    <definedName name="기노307" localSheetId="1">#REF!</definedName>
    <definedName name="기노307.1" localSheetId="4">#REF!</definedName>
    <definedName name="기노307.1" localSheetId="1">#REF!</definedName>
    <definedName name="기노308" localSheetId="4">#REF!</definedName>
    <definedName name="기노308" localSheetId="1">#REF!</definedName>
    <definedName name="기노308.1" localSheetId="4">#REF!</definedName>
    <definedName name="기노308.1" localSheetId="1">#REF!</definedName>
    <definedName name="기노309" localSheetId="4">#REF!</definedName>
    <definedName name="기노309" localSheetId="1">#REF!</definedName>
    <definedName name="기노309.1" localSheetId="4">#REF!</definedName>
    <definedName name="기노309.1" localSheetId="1">#REF!</definedName>
    <definedName name="기노31" localSheetId="4">#REF!</definedName>
    <definedName name="기노31" localSheetId="1">#REF!</definedName>
    <definedName name="기노31.1" localSheetId="4">#REF!</definedName>
    <definedName name="기노31.1" localSheetId="1">#REF!</definedName>
    <definedName name="기노310" localSheetId="4">#REF!</definedName>
    <definedName name="기노310" localSheetId="1">#REF!</definedName>
    <definedName name="기노310.1" localSheetId="4">#REF!</definedName>
    <definedName name="기노310.1" localSheetId="1">#REF!</definedName>
    <definedName name="기노311" localSheetId="4">#REF!</definedName>
    <definedName name="기노311" localSheetId="1">#REF!</definedName>
    <definedName name="기노311.1" localSheetId="4">#REF!</definedName>
    <definedName name="기노311.1" localSheetId="1">#REF!</definedName>
    <definedName name="기노312" localSheetId="4">#REF!</definedName>
    <definedName name="기노312" localSheetId="1">#REF!</definedName>
    <definedName name="기노312.1" localSheetId="4">#REF!</definedName>
    <definedName name="기노312.1" localSheetId="1">#REF!</definedName>
    <definedName name="기노313" localSheetId="4">#REF!</definedName>
    <definedName name="기노313" localSheetId="1">#REF!</definedName>
    <definedName name="기노313.1" localSheetId="4">#REF!</definedName>
    <definedName name="기노313.1" localSheetId="1">#REF!</definedName>
    <definedName name="기노314" localSheetId="4">#REF!</definedName>
    <definedName name="기노314" localSheetId="1">#REF!</definedName>
    <definedName name="기노314.1" localSheetId="4">#REF!</definedName>
    <definedName name="기노314.1" localSheetId="1">#REF!</definedName>
    <definedName name="기노315" localSheetId="4">#REF!</definedName>
    <definedName name="기노315" localSheetId="1">#REF!</definedName>
    <definedName name="기노315.1" localSheetId="4">#REF!</definedName>
    <definedName name="기노315.1" localSheetId="1">#REF!</definedName>
    <definedName name="기노316" localSheetId="4">#REF!</definedName>
    <definedName name="기노316" localSheetId="1">#REF!</definedName>
    <definedName name="기노316.1" localSheetId="4">#REF!</definedName>
    <definedName name="기노316.1" localSheetId="1">#REF!</definedName>
    <definedName name="기노317" localSheetId="4">#REF!</definedName>
    <definedName name="기노317" localSheetId="1">#REF!</definedName>
    <definedName name="기노317.1" localSheetId="4">#REF!</definedName>
    <definedName name="기노317.1" localSheetId="1">#REF!</definedName>
    <definedName name="기노318" localSheetId="4">#REF!</definedName>
    <definedName name="기노318" localSheetId="1">#REF!</definedName>
    <definedName name="기노318.1" localSheetId="4">#REF!</definedName>
    <definedName name="기노318.1" localSheetId="1">#REF!</definedName>
    <definedName name="기노319" localSheetId="4">#REF!</definedName>
    <definedName name="기노319" localSheetId="1">#REF!</definedName>
    <definedName name="기노319.1" localSheetId="4">#REF!</definedName>
    <definedName name="기노319.1" localSheetId="1">#REF!</definedName>
    <definedName name="기노32" localSheetId="4">#REF!</definedName>
    <definedName name="기노32" localSheetId="1">#REF!</definedName>
    <definedName name="기노32.1" localSheetId="4">#REF!</definedName>
    <definedName name="기노32.1" localSheetId="1">#REF!</definedName>
    <definedName name="기노320" localSheetId="4">#REF!</definedName>
    <definedName name="기노320" localSheetId="1">#REF!</definedName>
    <definedName name="기노320.1" localSheetId="4">#REF!</definedName>
    <definedName name="기노320.1" localSheetId="1">#REF!</definedName>
    <definedName name="기노321" localSheetId="4">#REF!</definedName>
    <definedName name="기노321" localSheetId="1">#REF!</definedName>
    <definedName name="기노321.1" localSheetId="4">#REF!</definedName>
    <definedName name="기노321.1" localSheetId="1">#REF!</definedName>
    <definedName name="기노322" localSheetId="4">#REF!</definedName>
    <definedName name="기노322" localSheetId="1">#REF!</definedName>
    <definedName name="기노322.1" localSheetId="4">#REF!</definedName>
    <definedName name="기노322.1" localSheetId="1">#REF!</definedName>
    <definedName name="기노323" localSheetId="4">#REF!</definedName>
    <definedName name="기노323" localSheetId="1">#REF!</definedName>
    <definedName name="기노323.1" localSheetId="4">#REF!</definedName>
    <definedName name="기노323.1" localSheetId="1">#REF!</definedName>
    <definedName name="기노324" localSheetId="4">#REF!</definedName>
    <definedName name="기노324" localSheetId="1">#REF!</definedName>
    <definedName name="기노324.1" localSheetId="4">#REF!</definedName>
    <definedName name="기노324.1" localSheetId="1">#REF!</definedName>
    <definedName name="기노325" localSheetId="4">#REF!</definedName>
    <definedName name="기노325" localSheetId="1">#REF!</definedName>
    <definedName name="기노325.1" localSheetId="4">#REF!</definedName>
    <definedName name="기노325.1" localSheetId="1">#REF!</definedName>
    <definedName name="기노326" localSheetId="4">#REF!</definedName>
    <definedName name="기노326" localSheetId="1">#REF!</definedName>
    <definedName name="기노326.1" localSheetId="4">#REF!</definedName>
    <definedName name="기노326.1" localSheetId="1">#REF!</definedName>
    <definedName name="기노327" localSheetId="4">#REF!</definedName>
    <definedName name="기노327" localSheetId="1">#REF!</definedName>
    <definedName name="기노327.1" localSheetId="4">#REF!</definedName>
    <definedName name="기노327.1" localSheetId="1">#REF!</definedName>
    <definedName name="기노328" localSheetId="4">#REF!</definedName>
    <definedName name="기노328" localSheetId="1">#REF!</definedName>
    <definedName name="기노328.1" localSheetId="4">#REF!</definedName>
    <definedName name="기노328.1" localSheetId="1">#REF!</definedName>
    <definedName name="기노329" localSheetId="4">#REF!</definedName>
    <definedName name="기노329" localSheetId="1">#REF!</definedName>
    <definedName name="기노329.1" localSheetId="4">#REF!</definedName>
    <definedName name="기노329.1" localSheetId="1">#REF!</definedName>
    <definedName name="기노33" localSheetId="4">#REF!</definedName>
    <definedName name="기노33" localSheetId="1">#REF!</definedName>
    <definedName name="기노33.1" localSheetId="4">#REF!</definedName>
    <definedName name="기노33.1" localSheetId="1">#REF!</definedName>
    <definedName name="기노330" localSheetId="4">#REF!</definedName>
    <definedName name="기노330" localSheetId="1">#REF!</definedName>
    <definedName name="기노330.1" localSheetId="4">#REF!</definedName>
    <definedName name="기노330.1" localSheetId="1">#REF!</definedName>
    <definedName name="기노331" localSheetId="4">#REF!</definedName>
    <definedName name="기노331" localSheetId="1">#REF!</definedName>
    <definedName name="기노331.1" localSheetId="4">#REF!</definedName>
    <definedName name="기노331.1" localSheetId="1">#REF!</definedName>
    <definedName name="기노332" localSheetId="4">#REF!</definedName>
    <definedName name="기노332" localSheetId="1">#REF!</definedName>
    <definedName name="기노332.1" localSheetId="4">#REF!</definedName>
    <definedName name="기노332.1" localSheetId="1">#REF!</definedName>
    <definedName name="기노333" localSheetId="4">#REF!</definedName>
    <definedName name="기노333" localSheetId="1">#REF!</definedName>
    <definedName name="기노333.1" localSheetId="4">#REF!</definedName>
    <definedName name="기노333.1" localSheetId="1">#REF!</definedName>
    <definedName name="기노334" localSheetId="4">#REF!</definedName>
    <definedName name="기노334" localSheetId="1">#REF!</definedName>
    <definedName name="기노334.1" localSheetId="4">#REF!</definedName>
    <definedName name="기노334.1" localSheetId="1">#REF!</definedName>
    <definedName name="기노335" localSheetId="4">#REF!</definedName>
    <definedName name="기노335" localSheetId="1">#REF!</definedName>
    <definedName name="기노335.1" localSheetId="4">#REF!</definedName>
    <definedName name="기노335.1" localSheetId="1">#REF!</definedName>
    <definedName name="기노336" localSheetId="4">#REF!</definedName>
    <definedName name="기노336" localSheetId="1">#REF!</definedName>
    <definedName name="기노336.1" localSheetId="4">#REF!</definedName>
    <definedName name="기노336.1" localSheetId="1">#REF!</definedName>
    <definedName name="기노337" localSheetId="4">#REF!</definedName>
    <definedName name="기노337" localSheetId="1">#REF!</definedName>
    <definedName name="기노337.1" localSheetId="4">#REF!</definedName>
    <definedName name="기노337.1" localSheetId="1">#REF!</definedName>
    <definedName name="기노338" localSheetId="4">#REF!</definedName>
    <definedName name="기노338" localSheetId="1">#REF!</definedName>
    <definedName name="기노338.1" localSheetId="4">#REF!</definedName>
    <definedName name="기노338.1" localSheetId="1">#REF!</definedName>
    <definedName name="기노339" localSheetId="4">#REF!</definedName>
    <definedName name="기노339" localSheetId="1">#REF!</definedName>
    <definedName name="기노339.1" localSheetId="4">#REF!</definedName>
    <definedName name="기노339.1" localSheetId="1">#REF!</definedName>
    <definedName name="기노34" localSheetId="4">#REF!</definedName>
    <definedName name="기노34" localSheetId="1">#REF!</definedName>
    <definedName name="기노34.1" localSheetId="4">#REF!</definedName>
    <definedName name="기노34.1" localSheetId="1">#REF!</definedName>
    <definedName name="기노340" localSheetId="4">#REF!</definedName>
    <definedName name="기노340" localSheetId="1">#REF!</definedName>
    <definedName name="기노340.1" localSheetId="4">#REF!</definedName>
    <definedName name="기노340.1" localSheetId="1">#REF!</definedName>
    <definedName name="기노341" localSheetId="4">#REF!</definedName>
    <definedName name="기노341" localSheetId="1">#REF!</definedName>
    <definedName name="기노341.1" localSheetId="4">#REF!</definedName>
    <definedName name="기노341.1" localSheetId="1">#REF!</definedName>
    <definedName name="기노342" localSheetId="4">#REF!</definedName>
    <definedName name="기노342" localSheetId="1">#REF!</definedName>
    <definedName name="기노342.1" localSheetId="4">#REF!</definedName>
    <definedName name="기노342.1" localSheetId="1">#REF!</definedName>
    <definedName name="기노343" localSheetId="4">#REF!</definedName>
    <definedName name="기노343" localSheetId="1">#REF!</definedName>
    <definedName name="기노343.1" localSheetId="4">#REF!</definedName>
    <definedName name="기노343.1" localSheetId="1">#REF!</definedName>
    <definedName name="기노344" localSheetId="4">#REF!</definedName>
    <definedName name="기노344" localSheetId="1">#REF!</definedName>
    <definedName name="기노344.1" localSheetId="4">#REF!</definedName>
    <definedName name="기노344.1" localSheetId="1">#REF!</definedName>
    <definedName name="기노345" localSheetId="4">#REF!</definedName>
    <definedName name="기노345" localSheetId="1">#REF!</definedName>
    <definedName name="기노345.1" localSheetId="4">#REF!</definedName>
    <definedName name="기노345.1" localSheetId="1">#REF!</definedName>
    <definedName name="기노346" localSheetId="4">#REF!</definedName>
    <definedName name="기노346" localSheetId="1">#REF!</definedName>
    <definedName name="기노346.1" localSheetId="4">#REF!</definedName>
    <definedName name="기노346.1" localSheetId="1">#REF!</definedName>
    <definedName name="기노347" localSheetId="4">#REF!</definedName>
    <definedName name="기노347" localSheetId="1">#REF!</definedName>
    <definedName name="기노347.1" localSheetId="4">#REF!</definedName>
    <definedName name="기노347.1" localSheetId="1">#REF!</definedName>
    <definedName name="기노348" localSheetId="4">#REF!</definedName>
    <definedName name="기노348" localSheetId="1">#REF!</definedName>
    <definedName name="기노348.1" localSheetId="4">#REF!</definedName>
    <definedName name="기노348.1" localSheetId="1">#REF!</definedName>
    <definedName name="기노349" localSheetId="4">#REF!</definedName>
    <definedName name="기노349" localSheetId="1">#REF!</definedName>
    <definedName name="기노349.1" localSheetId="4">#REF!</definedName>
    <definedName name="기노349.1" localSheetId="1">#REF!</definedName>
    <definedName name="기노35" localSheetId="4">#REF!</definedName>
    <definedName name="기노35" localSheetId="1">#REF!</definedName>
    <definedName name="기노35.1" localSheetId="4">#REF!</definedName>
    <definedName name="기노35.1" localSheetId="1">#REF!</definedName>
    <definedName name="기노350" localSheetId="4">#REF!</definedName>
    <definedName name="기노350" localSheetId="1">#REF!</definedName>
    <definedName name="기노350.1" localSheetId="4">#REF!</definedName>
    <definedName name="기노350.1" localSheetId="1">#REF!</definedName>
    <definedName name="기노351" localSheetId="4">#REF!</definedName>
    <definedName name="기노351" localSheetId="1">#REF!</definedName>
    <definedName name="기노351.1" localSheetId="4">#REF!</definedName>
    <definedName name="기노351.1" localSheetId="1">#REF!</definedName>
    <definedName name="기노352" localSheetId="4">#REF!</definedName>
    <definedName name="기노352" localSheetId="1">#REF!</definedName>
    <definedName name="기노352.1" localSheetId="4">#REF!</definedName>
    <definedName name="기노352.1" localSheetId="1">#REF!</definedName>
    <definedName name="기노353" localSheetId="4">#REF!</definedName>
    <definedName name="기노353" localSheetId="1">#REF!</definedName>
    <definedName name="기노353.1" localSheetId="4">#REF!</definedName>
    <definedName name="기노353.1" localSheetId="1">#REF!</definedName>
    <definedName name="기노354" localSheetId="4">#REF!</definedName>
    <definedName name="기노354" localSheetId="1">#REF!</definedName>
    <definedName name="기노354.1" localSheetId="4">#REF!</definedName>
    <definedName name="기노354.1" localSheetId="1">#REF!</definedName>
    <definedName name="기노355" localSheetId="4">#REF!</definedName>
    <definedName name="기노355" localSheetId="1">#REF!</definedName>
    <definedName name="기노355.1" localSheetId="4">#REF!</definedName>
    <definedName name="기노355.1" localSheetId="1">#REF!</definedName>
    <definedName name="기노356" localSheetId="4">#REF!</definedName>
    <definedName name="기노356" localSheetId="1">#REF!</definedName>
    <definedName name="기노356.1" localSheetId="4">#REF!</definedName>
    <definedName name="기노356.1" localSheetId="1">#REF!</definedName>
    <definedName name="기노357" localSheetId="4">#REF!</definedName>
    <definedName name="기노357" localSheetId="1">#REF!</definedName>
    <definedName name="기노357.1" localSheetId="4">#REF!</definedName>
    <definedName name="기노357.1" localSheetId="1">#REF!</definedName>
    <definedName name="기노358" localSheetId="4">#REF!</definedName>
    <definedName name="기노358" localSheetId="1">#REF!</definedName>
    <definedName name="기노358.1" localSheetId="4">#REF!</definedName>
    <definedName name="기노358.1" localSheetId="1">#REF!</definedName>
    <definedName name="기노359" localSheetId="4">#REF!</definedName>
    <definedName name="기노359" localSheetId="1">#REF!</definedName>
    <definedName name="기노359.1" localSheetId="4">#REF!</definedName>
    <definedName name="기노359.1" localSheetId="1">#REF!</definedName>
    <definedName name="기노36" localSheetId="4">#REF!</definedName>
    <definedName name="기노36" localSheetId="1">#REF!</definedName>
    <definedName name="기노36.1" localSheetId="4">#REF!</definedName>
    <definedName name="기노36.1" localSheetId="1">#REF!</definedName>
    <definedName name="기노360" localSheetId="4">#REF!</definedName>
    <definedName name="기노360" localSheetId="1">#REF!</definedName>
    <definedName name="기노360.1" localSheetId="4">#REF!</definedName>
    <definedName name="기노360.1" localSheetId="1">#REF!</definedName>
    <definedName name="기노361" localSheetId="4">#REF!</definedName>
    <definedName name="기노361" localSheetId="1">#REF!</definedName>
    <definedName name="기노361.1" localSheetId="4">#REF!</definedName>
    <definedName name="기노361.1" localSheetId="1">#REF!</definedName>
    <definedName name="기노362" localSheetId="4">#REF!</definedName>
    <definedName name="기노362" localSheetId="1">#REF!</definedName>
    <definedName name="기노362.1" localSheetId="4">#REF!</definedName>
    <definedName name="기노362.1" localSheetId="1">#REF!</definedName>
    <definedName name="기노363" localSheetId="4">#REF!</definedName>
    <definedName name="기노363" localSheetId="1">#REF!</definedName>
    <definedName name="기노363.1" localSheetId="4">#REF!</definedName>
    <definedName name="기노363.1" localSheetId="1">#REF!</definedName>
    <definedName name="기노364" localSheetId="4">#REF!</definedName>
    <definedName name="기노364" localSheetId="1">#REF!</definedName>
    <definedName name="기노364.1" localSheetId="4">#REF!</definedName>
    <definedName name="기노364.1" localSheetId="1">#REF!</definedName>
    <definedName name="기노365" localSheetId="4">#REF!</definedName>
    <definedName name="기노365" localSheetId="1">#REF!</definedName>
    <definedName name="기노365.1" localSheetId="4">#REF!</definedName>
    <definedName name="기노365.1" localSheetId="1">#REF!</definedName>
    <definedName name="기노366" localSheetId="4">#REF!</definedName>
    <definedName name="기노366" localSheetId="1">#REF!</definedName>
    <definedName name="기노366.1" localSheetId="4">#REF!</definedName>
    <definedName name="기노366.1" localSheetId="1">#REF!</definedName>
    <definedName name="기노367" localSheetId="4">#REF!</definedName>
    <definedName name="기노367" localSheetId="1">#REF!</definedName>
    <definedName name="기노367.1" localSheetId="4">#REF!</definedName>
    <definedName name="기노367.1" localSheetId="1">#REF!</definedName>
    <definedName name="기노368" localSheetId="4">#REF!</definedName>
    <definedName name="기노368" localSheetId="1">#REF!</definedName>
    <definedName name="기노368.1" localSheetId="4">#REF!</definedName>
    <definedName name="기노368.1" localSheetId="1">#REF!</definedName>
    <definedName name="기노369" localSheetId="4">#REF!</definedName>
    <definedName name="기노369" localSheetId="1">#REF!</definedName>
    <definedName name="기노369.1" localSheetId="4">#REF!</definedName>
    <definedName name="기노369.1" localSheetId="1">#REF!</definedName>
    <definedName name="기노37" localSheetId="4">#REF!</definedName>
    <definedName name="기노37" localSheetId="1">#REF!</definedName>
    <definedName name="기노37.1" localSheetId="4">#REF!</definedName>
    <definedName name="기노37.1" localSheetId="1">#REF!</definedName>
    <definedName name="기노370" localSheetId="4">#REF!</definedName>
    <definedName name="기노370" localSheetId="1">#REF!</definedName>
    <definedName name="기노370.1" localSheetId="4">#REF!</definedName>
    <definedName name="기노370.1" localSheetId="1">#REF!</definedName>
    <definedName name="기노371" localSheetId="4">#REF!</definedName>
    <definedName name="기노371" localSheetId="1">#REF!</definedName>
    <definedName name="기노371.1" localSheetId="4">#REF!</definedName>
    <definedName name="기노371.1" localSheetId="1">#REF!</definedName>
    <definedName name="기노372" localSheetId="4">#REF!</definedName>
    <definedName name="기노372" localSheetId="1">#REF!</definedName>
    <definedName name="기노372.1" localSheetId="4">#REF!</definedName>
    <definedName name="기노372.1" localSheetId="1">#REF!</definedName>
    <definedName name="기노373" localSheetId="4">#REF!</definedName>
    <definedName name="기노373" localSheetId="1">#REF!</definedName>
    <definedName name="기노373.1" localSheetId="4">#REF!</definedName>
    <definedName name="기노373.1" localSheetId="1">#REF!</definedName>
    <definedName name="기노374" localSheetId="4">#REF!</definedName>
    <definedName name="기노374" localSheetId="1">#REF!</definedName>
    <definedName name="기노374.1" localSheetId="4">#REF!</definedName>
    <definedName name="기노374.1" localSheetId="1">#REF!</definedName>
    <definedName name="기노375" localSheetId="4">#REF!</definedName>
    <definedName name="기노375" localSheetId="1">#REF!</definedName>
    <definedName name="기노375.1" localSheetId="4">#REF!</definedName>
    <definedName name="기노375.1" localSheetId="1">#REF!</definedName>
    <definedName name="기노376" localSheetId="4">#REF!</definedName>
    <definedName name="기노376" localSheetId="1">#REF!</definedName>
    <definedName name="기노376.1" localSheetId="4">#REF!</definedName>
    <definedName name="기노376.1" localSheetId="1">#REF!</definedName>
    <definedName name="기노377" localSheetId="4">#REF!</definedName>
    <definedName name="기노377" localSheetId="1">#REF!</definedName>
    <definedName name="기노377.1" localSheetId="4">#REF!</definedName>
    <definedName name="기노377.1" localSheetId="1">#REF!</definedName>
    <definedName name="기노378" localSheetId="4">#REF!</definedName>
    <definedName name="기노378" localSheetId="1">#REF!</definedName>
    <definedName name="기노378.1" localSheetId="4">#REF!</definedName>
    <definedName name="기노378.1" localSheetId="1">#REF!</definedName>
    <definedName name="기노379" localSheetId="4">#REF!</definedName>
    <definedName name="기노379" localSheetId="1">#REF!</definedName>
    <definedName name="기노379.1" localSheetId="4">#REF!</definedName>
    <definedName name="기노379.1" localSheetId="1">#REF!</definedName>
    <definedName name="기노38" localSheetId="4">#REF!</definedName>
    <definedName name="기노38" localSheetId="1">#REF!</definedName>
    <definedName name="기노38.1" localSheetId="4">#REF!</definedName>
    <definedName name="기노38.1" localSheetId="1">#REF!</definedName>
    <definedName name="기노380" localSheetId="4">#REF!</definedName>
    <definedName name="기노380" localSheetId="1">#REF!</definedName>
    <definedName name="기노380.1" localSheetId="4">#REF!</definedName>
    <definedName name="기노380.1" localSheetId="1">#REF!</definedName>
    <definedName name="기노381" localSheetId="4">#REF!</definedName>
    <definedName name="기노381" localSheetId="1">#REF!</definedName>
    <definedName name="기노381.1" localSheetId="4">#REF!</definedName>
    <definedName name="기노381.1" localSheetId="1">#REF!</definedName>
    <definedName name="기노382" localSheetId="4">#REF!</definedName>
    <definedName name="기노382" localSheetId="1">#REF!</definedName>
    <definedName name="기노382.1" localSheetId="4">#REF!</definedName>
    <definedName name="기노382.1" localSheetId="1">#REF!</definedName>
    <definedName name="기노383" localSheetId="4">#REF!</definedName>
    <definedName name="기노383" localSheetId="1">#REF!</definedName>
    <definedName name="기노383.1" localSheetId="4">#REF!</definedName>
    <definedName name="기노383.1" localSheetId="1">#REF!</definedName>
    <definedName name="기노384" localSheetId="4">#REF!</definedName>
    <definedName name="기노384" localSheetId="1">#REF!</definedName>
    <definedName name="기노384.1" localSheetId="4">#REF!</definedName>
    <definedName name="기노384.1" localSheetId="1">#REF!</definedName>
    <definedName name="기노385" localSheetId="4">#REF!</definedName>
    <definedName name="기노385" localSheetId="1">#REF!</definedName>
    <definedName name="기노385.1" localSheetId="4">#REF!</definedName>
    <definedName name="기노385.1" localSheetId="1">#REF!</definedName>
    <definedName name="기노386" localSheetId="4">#REF!</definedName>
    <definedName name="기노386" localSheetId="1">#REF!</definedName>
    <definedName name="기노386.1" localSheetId="4">#REF!</definedName>
    <definedName name="기노386.1" localSheetId="1">#REF!</definedName>
    <definedName name="기노387" localSheetId="4">#REF!</definedName>
    <definedName name="기노387" localSheetId="1">#REF!</definedName>
    <definedName name="기노387.1" localSheetId="4">#REF!</definedName>
    <definedName name="기노387.1" localSheetId="1">#REF!</definedName>
    <definedName name="기노388" localSheetId="4">#REF!</definedName>
    <definedName name="기노388" localSheetId="1">#REF!</definedName>
    <definedName name="기노388.1" localSheetId="4">#REF!</definedName>
    <definedName name="기노388.1" localSheetId="1">#REF!</definedName>
    <definedName name="기노389" localSheetId="4">#REF!</definedName>
    <definedName name="기노389" localSheetId="1">#REF!</definedName>
    <definedName name="기노389.1" localSheetId="4">#REF!</definedName>
    <definedName name="기노389.1" localSheetId="1">#REF!</definedName>
    <definedName name="기노39" localSheetId="4">#REF!</definedName>
    <definedName name="기노39" localSheetId="1">#REF!</definedName>
    <definedName name="기노39.1" localSheetId="4">#REF!</definedName>
    <definedName name="기노39.1" localSheetId="1">#REF!</definedName>
    <definedName name="기노390" localSheetId="4">#REF!</definedName>
    <definedName name="기노390" localSheetId="1">#REF!</definedName>
    <definedName name="기노390.1" localSheetId="4">#REF!</definedName>
    <definedName name="기노390.1" localSheetId="1">#REF!</definedName>
    <definedName name="기노391" localSheetId="4">#REF!</definedName>
    <definedName name="기노391" localSheetId="1">#REF!</definedName>
    <definedName name="기노391.1" localSheetId="4">#REF!</definedName>
    <definedName name="기노391.1" localSheetId="1">#REF!</definedName>
    <definedName name="기노392" localSheetId="4">#REF!</definedName>
    <definedName name="기노392" localSheetId="1">#REF!</definedName>
    <definedName name="기노392.1" localSheetId="4">#REF!</definedName>
    <definedName name="기노392.1" localSheetId="1">#REF!</definedName>
    <definedName name="기노393" localSheetId="4">#REF!</definedName>
    <definedName name="기노393" localSheetId="1">#REF!</definedName>
    <definedName name="기노393.1" localSheetId="4">#REF!</definedName>
    <definedName name="기노393.1" localSheetId="1">#REF!</definedName>
    <definedName name="기노394" localSheetId="4">#REF!</definedName>
    <definedName name="기노394" localSheetId="1">#REF!</definedName>
    <definedName name="기노394.1" localSheetId="4">#REF!</definedName>
    <definedName name="기노394.1" localSheetId="1">#REF!</definedName>
    <definedName name="기노395" localSheetId="4">#REF!</definedName>
    <definedName name="기노395" localSheetId="1">#REF!</definedName>
    <definedName name="기노395.1" localSheetId="4">#REF!</definedName>
    <definedName name="기노395.1" localSheetId="1">#REF!</definedName>
    <definedName name="기노396" localSheetId="4">#REF!</definedName>
    <definedName name="기노396" localSheetId="1">#REF!</definedName>
    <definedName name="기노396.1" localSheetId="4">#REF!</definedName>
    <definedName name="기노396.1" localSheetId="1">#REF!</definedName>
    <definedName name="기노397" localSheetId="4">#REF!</definedName>
    <definedName name="기노397" localSheetId="1">#REF!</definedName>
    <definedName name="기노397.1" localSheetId="4">#REF!</definedName>
    <definedName name="기노397.1" localSheetId="1">#REF!</definedName>
    <definedName name="기노398" localSheetId="4">#REF!</definedName>
    <definedName name="기노398" localSheetId="1">#REF!</definedName>
    <definedName name="기노398.1" localSheetId="4">#REF!</definedName>
    <definedName name="기노398.1" localSheetId="1">#REF!</definedName>
    <definedName name="기노399" localSheetId="4">#REF!</definedName>
    <definedName name="기노399" localSheetId="1">#REF!</definedName>
    <definedName name="기노399.1" localSheetId="4">#REF!</definedName>
    <definedName name="기노399.1" localSheetId="1">#REF!</definedName>
    <definedName name="기노4" localSheetId="4">#REF!</definedName>
    <definedName name="기노4" localSheetId="1">#REF!</definedName>
    <definedName name="기노4.1" localSheetId="4">#REF!</definedName>
    <definedName name="기노4.1" localSheetId="1">#REF!</definedName>
    <definedName name="기노40" localSheetId="4">#REF!</definedName>
    <definedName name="기노40" localSheetId="1">#REF!</definedName>
    <definedName name="기노40.1" localSheetId="4">#REF!</definedName>
    <definedName name="기노40.1" localSheetId="1">#REF!</definedName>
    <definedName name="기노400" localSheetId="4">#REF!</definedName>
    <definedName name="기노400" localSheetId="1">#REF!</definedName>
    <definedName name="기노400.1" localSheetId="4">#REF!</definedName>
    <definedName name="기노400.1" localSheetId="1">#REF!</definedName>
    <definedName name="기노401" localSheetId="4">#REF!</definedName>
    <definedName name="기노401" localSheetId="1">#REF!</definedName>
    <definedName name="기노401.1" localSheetId="4">#REF!</definedName>
    <definedName name="기노401.1" localSheetId="1">#REF!</definedName>
    <definedName name="기노402" localSheetId="4">#REF!</definedName>
    <definedName name="기노402" localSheetId="1">#REF!</definedName>
    <definedName name="기노402.1" localSheetId="4">#REF!</definedName>
    <definedName name="기노402.1" localSheetId="1">#REF!</definedName>
    <definedName name="기노403" localSheetId="4">#REF!</definedName>
    <definedName name="기노403" localSheetId="1">#REF!</definedName>
    <definedName name="기노403.1" localSheetId="4">#REF!</definedName>
    <definedName name="기노403.1" localSheetId="1">#REF!</definedName>
    <definedName name="기노404" localSheetId="4">#REF!</definedName>
    <definedName name="기노404" localSheetId="1">#REF!</definedName>
    <definedName name="기노404.1" localSheetId="4">#REF!</definedName>
    <definedName name="기노404.1" localSheetId="1">#REF!</definedName>
    <definedName name="기노405" localSheetId="4">#REF!</definedName>
    <definedName name="기노405" localSheetId="1">#REF!</definedName>
    <definedName name="기노405.1" localSheetId="4">#REF!</definedName>
    <definedName name="기노405.1" localSheetId="1">#REF!</definedName>
    <definedName name="기노406" localSheetId="4">#REF!</definedName>
    <definedName name="기노406" localSheetId="1">#REF!</definedName>
    <definedName name="기노406.1" localSheetId="4">#REF!</definedName>
    <definedName name="기노406.1" localSheetId="1">#REF!</definedName>
    <definedName name="기노407" localSheetId="4">#REF!</definedName>
    <definedName name="기노407" localSheetId="1">#REF!</definedName>
    <definedName name="기노407.1" localSheetId="4">#REF!</definedName>
    <definedName name="기노407.1" localSheetId="1">#REF!</definedName>
    <definedName name="기노408" localSheetId="4">#REF!</definedName>
    <definedName name="기노408" localSheetId="1">#REF!</definedName>
    <definedName name="기노408.1" localSheetId="4">#REF!</definedName>
    <definedName name="기노408.1" localSheetId="1">#REF!</definedName>
    <definedName name="기노409" localSheetId="4">#REF!</definedName>
    <definedName name="기노409" localSheetId="1">#REF!</definedName>
    <definedName name="기노409.1" localSheetId="4">#REF!</definedName>
    <definedName name="기노409.1" localSheetId="1">#REF!</definedName>
    <definedName name="기노41" localSheetId="4">#REF!</definedName>
    <definedName name="기노41" localSheetId="1">#REF!</definedName>
    <definedName name="기노41.1" localSheetId="4">#REF!</definedName>
    <definedName name="기노41.1" localSheetId="1">#REF!</definedName>
    <definedName name="기노410" localSheetId="4">#REF!</definedName>
    <definedName name="기노410" localSheetId="1">#REF!</definedName>
    <definedName name="기노410.1" localSheetId="4">#REF!</definedName>
    <definedName name="기노410.1" localSheetId="1">#REF!</definedName>
    <definedName name="기노411" localSheetId="4">#REF!</definedName>
    <definedName name="기노411" localSheetId="1">#REF!</definedName>
    <definedName name="기노411.1" localSheetId="4">#REF!</definedName>
    <definedName name="기노411.1" localSheetId="1">#REF!</definedName>
    <definedName name="기노412" localSheetId="4">#REF!</definedName>
    <definedName name="기노412" localSheetId="1">#REF!</definedName>
    <definedName name="기노412.1" localSheetId="4">#REF!</definedName>
    <definedName name="기노412.1" localSheetId="1">#REF!</definedName>
    <definedName name="기노413" localSheetId="4">#REF!</definedName>
    <definedName name="기노413" localSheetId="1">#REF!</definedName>
    <definedName name="기노413.1" localSheetId="4">#REF!</definedName>
    <definedName name="기노413.1" localSheetId="1">#REF!</definedName>
    <definedName name="기노414" localSheetId="4">#REF!</definedName>
    <definedName name="기노414" localSheetId="1">#REF!</definedName>
    <definedName name="기노414.1" localSheetId="4">#REF!</definedName>
    <definedName name="기노414.1" localSheetId="1">#REF!</definedName>
    <definedName name="기노415" localSheetId="4">#REF!</definedName>
    <definedName name="기노415" localSheetId="1">#REF!</definedName>
    <definedName name="기노415.1" localSheetId="4">#REF!</definedName>
    <definedName name="기노415.1" localSheetId="1">#REF!</definedName>
    <definedName name="기노416" localSheetId="4">#REF!</definedName>
    <definedName name="기노416" localSheetId="1">#REF!</definedName>
    <definedName name="기노416.1" localSheetId="4">#REF!</definedName>
    <definedName name="기노416.1" localSheetId="1">#REF!</definedName>
    <definedName name="기노417" localSheetId="4">#REF!</definedName>
    <definedName name="기노417" localSheetId="1">#REF!</definedName>
    <definedName name="기노417.1" localSheetId="4">#REF!</definedName>
    <definedName name="기노417.1" localSheetId="1">#REF!</definedName>
    <definedName name="기노418" localSheetId="4">#REF!</definedName>
    <definedName name="기노418" localSheetId="1">#REF!</definedName>
    <definedName name="기노418.1" localSheetId="4">#REF!</definedName>
    <definedName name="기노418.1" localSheetId="1">#REF!</definedName>
    <definedName name="기노419" localSheetId="4">#REF!</definedName>
    <definedName name="기노419" localSheetId="1">#REF!</definedName>
    <definedName name="기노419.1" localSheetId="4">#REF!</definedName>
    <definedName name="기노419.1" localSheetId="1">#REF!</definedName>
    <definedName name="기노42" localSheetId="4">#REF!</definedName>
    <definedName name="기노42" localSheetId="1">#REF!</definedName>
    <definedName name="기노42.1" localSheetId="4">#REF!</definedName>
    <definedName name="기노42.1" localSheetId="1">#REF!</definedName>
    <definedName name="기노420" localSheetId="4">#REF!</definedName>
    <definedName name="기노420" localSheetId="1">#REF!</definedName>
    <definedName name="기노420.1" localSheetId="4">#REF!</definedName>
    <definedName name="기노420.1" localSheetId="1">#REF!</definedName>
    <definedName name="기노421" localSheetId="4">#REF!</definedName>
    <definedName name="기노421" localSheetId="1">#REF!</definedName>
    <definedName name="기노421.1" localSheetId="4">#REF!</definedName>
    <definedName name="기노421.1" localSheetId="1">#REF!</definedName>
    <definedName name="기노422" localSheetId="4">#REF!</definedName>
    <definedName name="기노422" localSheetId="1">#REF!</definedName>
    <definedName name="기노422.1" localSheetId="4">#REF!</definedName>
    <definedName name="기노422.1" localSheetId="1">#REF!</definedName>
    <definedName name="기노423" localSheetId="4">#REF!</definedName>
    <definedName name="기노423" localSheetId="1">#REF!</definedName>
    <definedName name="기노423.1" localSheetId="4">#REF!</definedName>
    <definedName name="기노423.1" localSheetId="1">#REF!</definedName>
    <definedName name="기노424" localSheetId="4">#REF!</definedName>
    <definedName name="기노424" localSheetId="1">#REF!</definedName>
    <definedName name="기노424.1" localSheetId="4">#REF!</definedName>
    <definedName name="기노424.1" localSheetId="1">#REF!</definedName>
    <definedName name="기노425" localSheetId="4">#REF!</definedName>
    <definedName name="기노425" localSheetId="1">#REF!</definedName>
    <definedName name="기노425.1" localSheetId="4">#REF!</definedName>
    <definedName name="기노425.1" localSheetId="1">#REF!</definedName>
    <definedName name="기노426" localSheetId="4">#REF!</definedName>
    <definedName name="기노426" localSheetId="1">#REF!</definedName>
    <definedName name="기노426.1" localSheetId="4">#REF!</definedName>
    <definedName name="기노426.1" localSheetId="1">#REF!</definedName>
    <definedName name="기노427" localSheetId="4">#REF!</definedName>
    <definedName name="기노427" localSheetId="1">#REF!</definedName>
    <definedName name="기노427.1" localSheetId="4">#REF!</definedName>
    <definedName name="기노427.1" localSheetId="1">#REF!</definedName>
    <definedName name="기노428" localSheetId="4">#REF!</definedName>
    <definedName name="기노428" localSheetId="1">#REF!</definedName>
    <definedName name="기노428.1" localSheetId="4">#REF!</definedName>
    <definedName name="기노428.1" localSheetId="1">#REF!</definedName>
    <definedName name="기노429" localSheetId="4">#REF!</definedName>
    <definedName name="기노429" localSheetId="1">#REF!</definedName>
    <definedName name="기노429.1" localSheetId="4">#REF!</definedName>
    <definedName name="기노429.1" localSheetId="1">#REF!</definedName>
    <definedName name="기노43" localSheetId="4">#REF!</definedName>
    <definedName name="기노43" localSheetId="1">#REF!</definedName>
    <definedName name="기노43.1" localSheetId="4">#REF!</definedName>
    <definedName name="기노43.1" localSheetId="1">#REF!</definedName>
    <definedName name="기노430" localSheetId="4">#REF!</definedName>
    <definedName name="기노430" localSheetId="1">#REF!</definedName>
    <definedName name="기노430.1" localSheetId="4">#REF!</definedName>
    <definedName name="기노430.1" localSheetId="1">#REF!</definedName>
    <definedName name="기노431" localSheetId="4">#REF!</definedName>
    <definedName name="기노431" localSheetId="1">#REF!</definedName>
    <definedName name="기노431.1" localSheetId="4">#REF!</definedName>
    <definedName name="기노431.1" localSheetId="1">#REF!</definedName>
    <definedName name="기노432" localSheetId="4">#REF!</definedName>
    <definedName name="기노432" localSheetId="1">#REF!</definedName>
    <definedName name="기노432.1" localSheetId="4">#REF!</definedName>
    <definedName name="기노432.1" localSheetId="1">#REF!</definedName>
    <definedName name="기노433" localSheetId="4">#REF!</definedName>
    <definedName name="기노433" localSheetId="1">#REF!</definedName>
    <definedName name="기노433.1" localSheetId="4">#REF!</definedName>
    <definedName name="기노433.1" localSheetId="1">#REF!</definedName>
    <definedName name="기노434" localSheetId="4">#REF!</definedName>
    <definedName name="기노434" localSheetId="1">#REF!</definedName>
    <definedName name="기노434.1" localSheetId="4">#REF!</definedName>
    <definedName name="기노434.1" localSheetId="1">#REF!</definedName>
    <definedName name="기노435" localSheetId="4">#REF!</definedName>
    <definedName name="기노435" localSheetId="1">#REF!</definedName>
    <definedName name="기노435.1" localSheetId="4">#REF!</definedName>
    <definedName name="기노435.1" localSheetId="1">#REF!</definedName>
    <definedName name="기노436" localSheetId="4">#REF!</definedName>
    <definedName name="기노436" localSheetId="1">#REF!</definedName>
    <definedName name="기노436.1" localSheetId="4">#REF!</definedName>
    <definedName name="기노436.1" localSheetId="1">#REF!</definedName>
    <definedName name="기노437" localSheetId="4">#REF!</definedName>
    <definedName name="기노437" localSheetId="1">#REF!</definedName>
    <definedName name="기노437.1" localSheetId="4">#REF!</definedName>
    <definedName name="기노437.1" localSheetId="1">#REF!</definedName>
    <definedName name="기노438" localSheetId="4">#REF!</definedName>
    <definedName name="기노438" localSheetId="1">#REF!</definedName>
    <definedName name="기노438.1" localSheetId="4">#REF!</definedName>
    <definedName name="기노438.1" localSheetId="1">#REF!</definedName>
    <definedName name="기노439" localSheetId="4">#REF!</definedName>
    <definedName name="기노439" localSheetId="1">#REF!</definedName>
    <definedName name="기노439.1" localSheetId="4">#REF!</definedName>
    <definedName name="기노439.1" localSheetId="1">#REF!</definedName>
    <definedName name="기노44" localSheetId="4">#REF!</definedName>
    <definedName name="기노44" localSheetId="1">#REF!</definedName>
    <definedName name="기노44.1" localSheetId="4">#REF!</definedName>
    <definedName name="기노44.1" localSheetId="1">#REF!</definedName>
    <definedName name="기노440" localSheetId="4">#REF!</definedName>
    <definedName name="기노440" localSheetId="1">#REF!</definedName>
    <definedName name="기노440.1" localSheetId="4">#REF!</definedName>
    <definedName name="기노440.1" localSheetId="1">#REF!</definedName>
    <definedName name="기노441" localSheetId="4">#REF!</definedName>
    <definedName name="기노441" localSheetId="1">#REF!</definedName>
    <definedName name="기노441.1" localSheetId="4">#REF!</definedName>
    <definedName name="기노441.1" localSheetId="1">#REF!</definedName>
    <definedName name="기노442" localSheetId="4">#REF!</definedName>
    <definedName name="기노442" localSheetId="1">#REF!</definedName>
    <definedName name="기노442.1" localSheetId="4">#REF!</definedName>
    <definedName name="기노442.1" localSheetId="1">#REF!</definedName>
    <definedName name="기노443" localSheetId="4">#REF!</definedName>
    <definedName name="기노443" localSheetId="1">#REF!</definedName>
    <definedName name="기노443.1" localSheetId="4">#REF!</definedName>
    <definedName name="기노443.1" localSheetId="1">#REF!</definedName>
    <definedName name="기노444" localSheetId="4">#REF!</definedName>
    <definedName name="기노444" localSheetId="1">#REF!</definedName>
    <definedName name="기노444.1" localSheetId="4">#REF!</definedName>
    <definedName name="기노444.1" localSheetId="1">#REF!</definedName>
    <definedName name="기노445" localSheetId="4">#REF!</definedName>
    <definedName name="기노445" localSheetId="1">#REF!</definedName>
    <definedName name="기노445.1" localSheetId="4">#REF!</definedName>
    <definedName name="기노445.1" localSheetId="1">#REF!</definedName>
    <definedName name="기노446" localSheetId="4">#REF!</definedName>
    <definedName name="기노446" localSheetId="1">#REF!</definedName>
    <definedName name="기노446.1" localSheetId="4">#REF!</definedName>
    <definedName name="기노446.1" localSheetId="1">#REF!</definedName>
    <definedName name="기노447" localSheetId="4">#REF!</definedName>
    <definedName name="기노447" localSheetId="1">#REF!</definedName>
    <definedName name="기노447.1" localSheetId="4">#REF!</definedName>
    <definedName name="기노447.1" localSheetId="1">#REF!</definedName>
    <definedName name="기노448" localSheetId="4">#REF!</definedName>
    <definedName name="기노448" localSheetId="1">#REF!</definedName>
    <definedName name="기노448.1" localSheetId="4">#REF!</definedName>
    <definedName name="기노448.1" localSheetId="1">#REF!</definedName>
    <definedName name="기노449" localSheetId="4">#REF!</definedName>
    <definedName name="기노449" localSheetId="1">#REF!</definedName>
    <definedName name="기노449.1" localSheetId="4">#REF!</definedName>
    <definedName name="기노449.1" localSheetId="1">#REF!</definedName>
    <definedName name="기노45" localSheetId="4">#REF!</definedName>
    <definedName name="기노45" localSheetId="1">#REF!</definedName>
    <definedName name="기노45.1" localSheetId="4">#REF!</definedName>
    <definedName name="기노45.1" localSheetId="1">#REF!</definedName>
    <definedName name="기노450" localSheetId="4">#REF!</definedName>
    <definedName name="기노450" localSheetId="1">#REF!</definedName>
    <definedName name="기노450.1" localSheetId="4">#REF!</definedName>
    <definedName name="기노450.1" localSheetId="1">#REF!</definedName>
    <definedName name="기노451" localSheetId="4">#REF!</definedName>
    <definedName name="기노451" localSheetId="1">#REF!</definedName>
    <definedName name="기노451.1" localSheetId="4">#REF!</definedName>
    <definedName name="기노451.1" localSheetId="1">#REF!</definedName>
    <definedName name="기노452" localSheetId="4">#REF!</definedName>
    <definedName name="기노452" localSheetId="1">#REF!</definedName>
    <definedName name="기노452.1" localSheetId="4">#REF!</definedName>
    <definedName name="기노452.1" localSheetId="1">#REF!</definedName>
    <definedName name="기노453" localSheetId="4">#REF!</definedName>
    <definedName name="기노453" localSheetId="1">#REF!</definedName>
    <definedName name="기노453.1" localSheetId="4">#REF!</definedName>
    <definedName name="기노453.1" localSheetId="1">#REF!</definedName>
    <definedName name="기노454" localSheetId="4">#REF!</definedName>
    <definedName name="기노454" localSheetId="1">#REF!</definedName>
    <definedName name="기노454.1" localSheetId="4">#REF!</definedName>
    <definedName name="기노454.1" localSheetId="1">#REF!</definedName>
    <definedName name="기노455" localSheetId="4">#REF!</definedName>
    <definedName name="기노455" localSheetId="1">#REF!</definedName>
    <definedName name="기노455.1" localSheetId="4">#REF!</definedName>
    <definedName name="기노455.1" localSheetId="1">#REF!</definedName>
    <definedName name="기노456" localSheetId="4">#REF!</definedName>
    <definedName name="기노456" localSheetId="1">#REF!</definedName>
    <definedName name="기노456.1" localSheetId="4">#REF!</definedName>
    <definedName name="기노456.1" localSheetId="1">#REF!</definedName>
    <definedName name="기노457" localSheetId="4">#REF!</definedName>
    <definedName name="기노457" localSheetId="1">#REF!</definedName>
    <definedName name="기노457.1" localSheetId="4">#REF!</definedName>
    <definedName name="기노457.1" localSheetId="1">#REF!</definedName>
    <definedName name="기노458" localSheetId="4">#REF!</definedName>
    <definedName name="기노458" localSheetId="1">#REF!</definedName>
    <definedName name="기노458.1" localSheetId="4">#REF!</definedName>
    <definedName name="기노458.1" localSheetId="1">#REF!</definedName>
    <definedName name="기노459" localSheetId="4">#REF!</definedName>
    <definedName name="기노459" localSheetId="1">#REF!</definedName>
    <definedName name="기노459.1" localSheetId="4">#REF!</definedName>
    <definedName name="기노459.1" localSheetId="1">#REF!</definedName>
    <definedName name="기노46" localSheetId="4">#REF!</definedName>
    <definedName name="기노46" localSheetId="1">#REF!</definedName>
    <definedName name="기노46.1" localSheetId="4">#REF!</definedName>
    <definedName name="기노46.1" localSheetId="1">#REF!</definedName>
    <definedName name="기노460" localSheetId="4">#REF!</definedName>
    <definedName name="기노460" localSheetId="1">#REF!</definedName>
    <definedName name="기노460.1" localSheetId="4">#REF!</definedName>
    <definedName name="기노460.1" localSheetId="1">#REF!</definedName>
    <definedName name="기노461" localSheetId="4">#REF!</definedName>
    <definedName name="기노461" localSheetId="1">#REF!</definedName>
    <definedName name="기노461.1" localSheetId="4">#REF!</definedName>
    <definedName name="기노461.1" localSheetId="1">#REF!</definedName>
    <definedName name="기노47" localSheetId="4">#REF!</definedName>
    <definedName name="기노47" localSheetId="1">#REF!</definedName>
    <definedName name="기노47.1" localSheetId="4">#REF!</definedName>
    <definedName name="기노47.1" localSheetId="1">#REF!</definedName>
    <definedName name="기노48" localSheetId="4">#REF!</definedName>
    <definedName name="기노48" localSheetId="1">#REF!</definedName>
    <definedName name="기노48.1" localSheetId="4">#REF!</definedName>
    <definedName name="기노48.1" localSheetId="1">#REF!</definedName>
    <definedName name="기노49" localSheetId="4">#REF!</definedName>
    <definedName name="기노49" localSheetId="1">#REF!</definedName>
    <definedName name="기노49.1" localSheetId="4">#REF!</definedName>
    <definedName name="기노49.1" localSheetId="1">#REF!</definedName>
    <definedName name="기노5" localSheetId="4">#REF!</definedName>
    <definedName name="기노5" localSheetId="1">#REF!</definedName>
    <definedName name="기노5.1" localSheetId="4">#REF!</definedName>
    <definedName name="기노5.1" localSheetId="1">#REF!</definedName>
    <definedName name="기노50" localSheetId="4">#REF!</definedName>
    <definedName name="기노50" localSheetId="1">#REF!</definedName>
    <definedName name="기노50.1" localSheetId="4">#REF!</definedName>
    <definedName name="기노50.1" localSheetId="1">#REF!</definedName>
    <definedName name="기노51" localSheetId="4">#REF!</definedName>
    <definedName name="기노51" localSheetId="1">#REF!</definedName>
    <definedName name="기노51.1" localSheetId="4">#REF!</definedName>
    <definedName name="기노51.1" localSheetId="1">#REF!</definedName>
    <definedName name="기노52" localSheetId="4">#REF!</definedName>
    <definedName name="기노52" localSheetId="1">#REF!</definedName>
    <definedName name="기노52.1" localSheetId="4">#REF!</definedName>
    <definedName name="기노52.1" localSheetId="1">#REF!</definedName>
    <definedName name="기노53" localSheetId="4">#REF!</definedName>
    <definedName name="기노53" localSheetId="1">#REF!</definedName>
    <definedName name="기노53.1" localSheetId="4">#REF!</definedName>
    <definedName name="기노53.1" localSheetId="1">#REF!</definedName>
    <definedName name="기노54" localSheetId="4">#REF!</definedName>
    <definedName name="기노54" localSheetId="1">#REF!</definedName>
    <definedName name="기노54.1" localSheetId="4">#REF!</definedName>
    <definedName name="기노54.1" localSheetId="1">#REF!</definedName>
    <definedName name="기노55" localSheetId="4">#REF!</definedName>
    <definedName name="기노55" localSheetId="1">#REF!</definedName>
    <definedName name="기노55.1" localSheetId="4">#REF!</definedName>
    <definedName name="기노55.1" localSheetId="1">#REF!</definedName>
    <definedName name="기노56" localSheetId="4">#REF!</definedName>
    <definedName name="기노56" localSheetId="1">#REF!</definedName>
    <definedName name="기노56.1" localSheetId="4">#REF!</definedName>
    <definedName name="기노56.1" localSheetId="1">#REF!</definedName>
    <definedName name="기노57" localSheetId="4">#REF!</definedName>
    <definedName name="기노57" localSheetId="1">#REF!</definedName>
    <definedName name="기노57.1" localSheetId="4">#REF!</definedName>
    <definedName name="기노57.1" localSheetId="1">#REF!</definedName>
    <definedName name="기노58" localSheetId="4">#REF!</definedName>
    <definedName name="기노58" localSheetId="1">#REF!</definedName>
    <definedName name="기노58.1" localSheetId="4">#REF!</definedName>
    <definedName name="기노58.1" localSheetId="1">#REF!</definedName>
    <definedName name="기노59" localSheetId="4">#REF!</definedName>
    <definedName name="기노59" localSheetId="1">#REF!</definedName>
    <definedName name="기노59.1" localSheetId="4">#REF!</definedName>
    <definedName name="기노59.1" localSheetId="1">#REF!</definedName>
    <definedName name="기노6" localSheetId="4">#REF!</definedName>
    <definedName name="기노6" localSheetId="1">#REF!</definedName>
    <definedName name="기노6.1" localSheetId="4">#REF!</definedName>
    <definedName name="기노6.1" localSheetId="1">#REF!</definedName>
    <definedName name="기노60" localSheetId="4">#REF!</definedName>
    <definedName name="기노60" localSheetId="1">#REF!</definedName>
    <definedName name="기노60.1" localSheetId="4">#REF!</definedName>
    <definedName name="기노60.1" localSheetId="1">#REF!</definedName>
    <definedName name="기노61" localSheetId="4">#REF!</definedName>
    <definedName name="기노61" localSheetId="1">#REF!</definedName>
    <definedName name="기노61.1" localSheetId="4">#REF!</definedName>
    <definedName name="기노61.1" localSheetId="1">#REF!</definedName>
    <definedName name="기노62" localSheetId="4">#REF!</definedName>
    <definedName name="기노62" localSheetId="1">#REF!</definedName>
    <definedName name="기노62.1" localSheetId="4">#REF!</definedName>
    <definedName name="기노62.1" localSheetId="1">#REF!</definedName>
    <definedName name="기노63" localSheetId="4">#REF!</definedName>
    <definedName name="기노63" localSheetId="1">#REF!</definedName>
    <definedName name="기노63.1" localSheetId="4">#REF!</definedName>
    <definedName name="기노63.1" localSheetId="1">#REF!</definedName>
    <definedName name="기노64" localSheetId="4">#REF!</definedName>
    <definedName name="기노64" localSheetId="1">#REF!</definedName>
    <definedName name="기노64.1" localSheetId="4">#REF!</definedName>
    <definedName name="기노64.1" localSheetId="1">#REF!</definedName>
    <definedName name="기노65" localSheetId="4">#REF!</definedName>
    <definedName name="기노65" localSheetId="1">#REF!</definedName>
    <definedName name="기노65.1" localSheetId="4">#REF!</definedName>
    <definedName name="기노65.1" localSheetId="1">#REF!</definedName>
    <definedName name="기노66" localSheetId="4">#REF!</definedName>
    <definedName name="기노66" localSheetId="1">#REF!</definedName>
    <definedName name="기노66.1" localSheetId="4">#REF!</definedName>
    <definedName name="기노66.1" localSheetId="1">#REF!</definedName>
    <definedName name="기노67" localSheetId="4">#REF!</definedName>
    <definedName name="기노67" localSheetId="1">#REF!</definedName>
    <definedName name="기노67.1" localSheetId="4">#REF!</definedName>
    <definedName name="기노67.1" localSheetId="1">#REF!</definedName>
    <definedName name="기노68" localSheetId="4">#REF!</definedName>
    <definedName name="기노68" localSheetId="1">#REF!</definedName>
    <definedName name="기노68.1" localSheetId="4">#REF!</definedName>
    <definedName name="기노68.1" localSheetId="1">#REF!</definedName>
    <definedName name="기노69" localSheetId="4">#REF!</definedName>
    <definedName name="기노69" localSheetId="1">#REF!</definedName>
    <definedName name="기노69.1" localSheetId="4">#REF!</definedName>
    <definedName name="기노69.1" localSheetId="1">#REF!</definedName>
    <definedName name="기노7" localSheetId="4">#REF!</definedName>
    <definedName name="기노7" localSheetId="1">#REF!</definedName>
    <definedName name="기노7.1" localSheetId="4">#REF!</definedName>
    <definedName name="기노7.1" localSheetId="1">#REF!</definedName>
    <definedName name="기노70" localSheetId="4">#REF!</definedName>
    <definedName name="기노70" localSheetId="1">#REF!</definedName>
    <definedName name="기노70.1" localSheetId="4">#REF!</definedName>
    <definedName name="기노70.1" localSheetId="1">#REF!</definedName>
    <definedName name="기노71" localSheetId="4">#REF!</definedName>
    <definedName name="기노71" localSheetId="1">#REF!</definedName>
    <definedName name="기노71.1" localSheetId="4">#REF!</definedName>
    <definedName name="기노71.1" localSheetId="1">#REF!</definedName>
    <definedName name="기노72" localSheetId="4">#REF!</definedName>
    <definedName name="기노72" localSheetId="1">#REF!</definedName>
    <definedName name="기노72.1" localSheetId="4">#REF!</definedName>
    <definedName name="기노72.1" localSheetId="1">#REF!</definedName>
    <definedName name="기노73" localSheetId="4">#REF!</definedName>
    <definedName name="기노73" localSheetId="1">#REF!</definedName>
    <definedName name="기노73.1" localSheetId="4">#REF!</definedName>
    <definedName name="기노73.1" localSheetId="1">#REF!</definedName>
    <definedName name="기노74" localSheetId="4">#REF!</definedName>
    <definedName name="기노74" localSheetId="1">#REF!</definedName>
    <definedName name="기노74.1" localSheetId="4">#REF!</definedName>
    <definedName name="기노74.1" localSheetId="1">#REF!</definedName>
    <definedName name="기노75" localSheetId="4">#REF!</definedName>
    <definedName name="기노75" localSheetId="1">#REF!</definedName>
    <definedName name="기노75.1" localSheetId="4">#REF!</definedName>
    <definedName name="기노75.1" localSheetId="1">#REF!</definedName>
    <definedName name="기노76" localSheetId="4">#REF!</definedName>
    <definedName name="기노76" localSheetId="1">#REF!</definedName>
    <definedName name="기노76.1" localSheetId="4">#REF!</definedName>
    <definedName name="기노76.1" localSheetId="1">#REF!</definedName>
    <definedName name="기노77" localSheetId="4">#REF!</definedName>
    <definedName name="기노77" localSheetId="1">#REF!</definedName>
    <definedName name="기노77.1" localSheetId="4">#REF!</definedName>
    <definedName name="기노77.1" localSheetId="1">#REF!</definedName>
    <definedName name="기노78" localSheetId="4">#REF!</definedName>
    <definedName name="기노78" localSheetId="1">#REF!</definedName>
    <definedName name="기노78.1" localSheetId="4">#REF!</definedName>
    <definedName name="기노78.1" localSheetId="1">#REF!</definedName>
    <definedName name="기노79" localSheetId="4">#REF!</definedName>
    <definedName name="기노79" localSheetId="1">#REF!</definedName>
    <definedName name="기노79.1" localSheetId="4">#REF!</definedName>
    <definedName name="기노79.1" localSheetId="1">#REF!</definedName>
    <definedName name="기노8" localSheetId="4">#REF!</definedName>
    <definedName name="기노8" localSheetId="1">#REF!</definedName>
    <definedName name="기노8.1" localSheetId="4">#REF!</definedName>
    <definedName name="기노8.1" localSheetId="1">#REF!</definedName>
    <definedName name="기노80" localSheetId="4">#REF!</definedName>
    <definedName name="기노80" localSheetId="1">#REF!</definedName>
    <definedName name="기노80.1" localSheetId="4">#REF!</definedName>
    <definedName name="기노80.1" localSheetId="1">#REF!</definedName>
    <definedName name="기노81" localSheetId="4">#REF!</definedName>
    <definedName name="기노81" localSheetId="1">#REF!</definedName>
    <definedName name="기노81.1" localSheetId="4">#REF!</definedName>
    <definedName name="기노81.1" localSheetId="1">#REF!</definedName>
    <definedName name="기노82" localSheetId="4">#REF!</definedName>
    <definedName name="기노82" localSheetId="1">#REF!</definedName>
    <definedName name="기노82.1" localSheetId="4">#REF!</definedName>
    <definedName name="기노82.1" localSheetId="1">#REF!</definedName>
    <definedName name="기노83" localSheetId="4">#REF!</definedName>
    <definedName name="기노83" localSheetId="1">#REF!</definedName>
    <definedName name="기노83.1" localSheetId="4">#REF!</definedName>
    <definedName name="기노83.1" localSheetId="1">#REF!</definedName>
    <definedName name="기노84" localSheetId="4">#REF!</definedName>
    <definedName name="기노84" localSheetId="1">#REF!</definedName>
    <definedName name="기노84.1" localSheetId="4">#REF!</definedName>
    <definedName name="기노84.1" localSheetId="1">#REF!</definedName>
    <definedName name="기노85" localSheetId="4">#REF!</definedName>
    <definedName name="기노85" localSheetId="1">#REF!</definedName>
    <definedName name="기노85.1" localSheetId="4">#REF!</definedName>
    <definedName name="기노85.1" localSheetId="1">#REF!</definedName>
    <definedName name="기노86" localSheetId="4">#REF!</definedName>
    <definedName name="기노86" localSheetId="1">#REF!</definedName>
    <definedName name="기노86.1" localSheetId="4">#REF!</definedName>
    <definedName name="기노86.1" localSheetId="1">#REF!</definedName>
    <definedName name="기노87" localSheetId="4">#REF!</definedName>
    <definedName name="기노87" localSheetId="1">#REF!</definedName>
    <definedName name="기노87.1" localSheetId="4">#REF!</definedName>
    <definedName name="기노87.1" localSheetId="1">#REF!</definedName>
    <definedName name="기노88" localSheetId="4">#REF!</definedName>
    <definedName name="기노88" localSheetId="1">#REF!</definedName>
    <definedName name="기노88.1" localSheetId="4">#REF!</definedName>
    <definedName name="기노88.1" localSheetId="1">#REF!</definedName>
    <definedName name="기노89" localSheetId="4">#REF!</definedName>
    <definedName name="기노89" localSheetId="1">#REF!</definedName>
    <definedName name="기노89.1" localSheetId="4">#REF!</definedName>
    <definedName name="기노89.1" localSheetId="1">#REF!</definedName>
    <definedName name="기노9" localSheetId="4">#REF!</definedName>
    <definedName name="기노9" localSheetId="1">#REF!</definedName>
    <definedName name="기노9.1" localSheetId="4">#REF!</definedName>
    <definedName name="기노9.1" localSheetId="1">#REF!</definedName>
    <definedName name="기노90" localSheetId="4">#REF!</definedName>
    <definedName name="기노90" localSheetId="1">#REF!</definedName>
    <definedName name="기노90.1" localSheetId="4">#REF!</definedName>
    <definedName name="기노90.1" localSheetId="1">#REF!</definedName>
    <definedName name="기노91" localSheetId="4">#REF!</definedName>
    <definedName name="기노91" localSheetId="1">#REF!</definedName>
    <definedName name="기노91.1" localSheetId="4">#REF!</definedName>
    <definedName name="기노91.1" localSheetId="1">#REF!</definedName>
    <definedName name="기노92" localSheetId="4">#REF!</definedName>
    <definedName name="기노92" localSheetId="1">#REF!</definedName>
    <definedName name="기노92.1" localSheetId="4">#REF!</definedName>
    <definedName name="기노92.1" localSheetId="1">#REF!</definedName>
    <definedName name="기노93" localSheetId="4">#REF!</definedName>
    <definedName name="기노93" localSheetId="1">#REF!</definedName>
    <definedName name="기노93.1" localSheetId="4">#REF!</definedName>
    <definedName name="기노93.1" localSheetId="1">#REF!</definedName>
    <definedName name="기노94" localSheetId="4">#REF!</definedName>
    <definedName name="기노94" localSheetId="1">#REF!</definedName>
    <definedName name="기노94.1" localSheetId="4">#REF!</definedName>
    <definedName name="기노94.1" localSheetId="1">#REF!</definedName>
    <definedName name="기노95" localSheetId="4">#REF!</definedName>
    <definedName name="기노95" localSheetId="1">#REF!</definedName>
    <definedName name="기노95.1" localSheetId="4">#REF!</definedName>
    <definedName name="기노95.1" localSheetId="1">#REF!</definedName>
    <definedName name="기노96" localSheetId="4">#REF!</definedName>
    <definedName name="기노96" localSheetId="1">#REF!</definedName>
    <definedName name="기노96.1" localSheetId="4">#REF!</definedName>
    <definedName name="기노96.1" localSheetId="1">#REF!</definedName>
    <definedName name="기노97" localSheetId="4">#REF!</definedName>
    <definedName name="기노97" localSheetId="1">#REF!</definedName>
    <definedName name="기노97.1" localSheetId="4">#REF!</definedName>
    <definedName name="기노97.1" localSheetId="1">#REF!</definedName>
    <definedName name="기노98" localSheetId="4">#REF!</definedName>
    <definedName name="기노98" localSheetId="1">#REF!</definedName>
    <definedName name="기노98.1" localSheetId="4">#REF!</definedName>
    <definedName name="기노98.1" localSheetId="1">#REF!</definedName>
    <definedName name="기노99" localSheetId="4">#REF!</definedName>
    <definedName name="기노99" localSheetId="1">#REF!</definedName>
    <definedName name="기노99.1" localSheetId="4">#REF!</definedName>
    <definedName name="기노99.1" localSheetId="1">#REF!</definedName>
    <definedName name="기사야" localSheetId="4">#REF!</definedName>
    <definedName name="기사야" localSheetId="1">#REF!</definedName>
    <definedName name="기사주" localSheetId="4">#REF!</definedName>
    <definedName name="기사주" localSheetId="1">#REF!</definedName>
    <definedName name="기성품" localSheetId="4">BlankMacro1</definedName>
    <definedName name="기성품" localSheetId="1">BlankMacro1</definedName>
    <definedName name="기성품2" localSheetId="4">BlankMacro1</definedName>
    <definedName name="기성품2" localSheetId="1">BlankMacro1</definedName>
    <definedName name="기자재내역서" localSheetId="1" hidden="1">{#N/A,#N/A,FALSE,"현장 NCR 분석";#N/A,#N/A,FALSE,"현장품질감사";#N/A,#N/A,FALSE,"현장품질감사"}</definedName>
    <definedName name="기재1" localSheetId="4">#REF!</definedName>
    <definedName name="기재1" localSheetId="1">#REF!</definedName>
    <definedName name="기재1.1" localSheetId="4">#REF!</definedName>
    <definedName name="기재1.1" localSheetId="1">#REF!</definedName>
    <definedName name="기재10" localSheetId="4">#REF!</definedName>
    <definedName name="기재10" localSheetId="1">#REF!</definedName>
    <definedName name="기재10.1" localSheetId="4">#REF!</definedName>
    <definedName name="기재10.1" localSheetId="1">#REF!</definedName>
    <definedName name="기재100" localSheetId="4">#REF!</definedName>
    <definedName name="기재100" localSheetId="1">#REF!</definedName>
    <definedName name="기재100.1" localSheetId="4">#REF!</definedName>
    <definedName name="기재100.1" localSheetId="1">#REF!</definedName>
    <definedName name="기재101" localSheetId="4">#REF!</definedName>
    <definedName name="기재101" localSheetId="1">#REF!</definedName>
    <definedName name="기재101.1" localSheetId="4">#REF!</definedName>
    <definedName name="기재101.1" localSheetId="1">#REF!</definedName>
    <definedName name="기재102" localSheetId="4">#REF!</definedName>
    <definedName name="기재102" localSheetId="1">#REF!</definedName>
    <definedName name="기재102.1" localSheetId="4">#REF!</definedName>
    <definedName name="기재102.1" localSheetId="1">#REF!</definedName>
    <definedName name="기재103" localSheetId="4">#REF!</definedName>
    <definedName name="기재103" localSheetId="1">#REF!</definedName>
    <definedName name="기재103.1" localSheetId="4">#REF!</definedName>
    <definedName name="기재103.1" localSheetId="1">#REF!</definedName>
    <definedName name="기재104" localSheetId="4">#REF!</definedName>
    <definedName name="기재104" localSheetId="1">#REF!</definedName>
    <definedName name="기재104.1" localSheetId="4">#REF!</definedName>
    <definedName name="기재104.1" localSheetId="1">#REF!</definedName>
    <definedName name="기재105" localSheetId="4">#REF!</definedName>
    <definedName name="기재105" localSheetId="1">#REF!</definedName>
    <definedName name="기재105.1" localSheetId="4">#REF!</definedName>
    <definedName name="기재105.1" localSheetId="1">#REF!</definedName>
    <definedName name="기재106" localSheetId="4">#REF!</definedName>
    <definedName name="기재106" localSheetId="1">#REF!</definedName>
    <definedName name="기재106.1" localSheetId="4">#REF!</definedName>
    <definedName name="기재106.1" localSheetId="1">#REF!</definedName>
    <definedName name="기재107" localSheetId="4">#REF!</definedName>
    <definedName name="기재107" localSheetId="1">#REF!</definedName>
    <definedName name="기재107.1" localSheetId="4">#REF!</definedName>
    <definedName name="기재107.1" localSheetId="1">#REF!</definedName>
    <definedName name="기재108" localSheetId="4">#REF!</definedName>
    <definedName name="기재108" localSheetId="1">#REF!</definedName>
    <definedName name="기재108.1" localSheetId="4">#REF!</definedName>
    <definedName name="기재108.1" localSheetId="1">#REF!</definedName>
    <definedName name="기재109" localSheetId="4">#REF!</definedName>
    <definedName name="기재109" localSheetId="1">#REF!</definedName>
    <definedName name="기재109.1" localSheetId="4">#REF!</definedName>
    <definedName name="기재109.1" localSheetId="1">#REF!</definedName>
    <definedName name="기재11" localSheetId="4">#REF!</definedName>
    <definedName name="기재11" localSheetId="1">#REF!</definedName>
    <definedName name="기재11.1" localSheetId="4">#REF!</definedName>
    <definedName name="기재11.1" localSheetId="1">#REF!</definedName>
    <definedName name="기재110" localSheetId="4">#REF!</definedName>
    <definedName name="기재110" localSheetId="1">#REF!</definedName>
    <definedName name="기재110.1" localSheetId="4">#REF!</definedName>
    <definedName name="기재110.1" localSheetId="1">#REF!</definedName>
    <definedName name="기재111" localSheetId="4">#REF!</definedName>
    <definedName name="기재111" localSheetId="1">#REF!</definedName>
    <definedName name="기재111.1" localSheetId="4">#REF!</definedName>
    <definedName name="기재111.1" localSheetId="1">#REF!</definedName>
    <definedName name="기재112" localSheetId="4">#REF!</definedName>
    <definedName name="기재112" localSheetId="1">#REF!</definedName>
    <definedName name="기재112.1" localSheetId="4">#REF!</definedName>
    <definedName name="기재112.1" localSheetId="1">#REF!</definedName>
    <definedName name="기재113" localSheetId="4">#REF!</definedName>
    <definedName name="기재113" localSheetId="1">#REF!</definedName>
    <definedName name="기재113.1" localSheetId="4">#REF!</definedName>
    <definedName name="기재113.1" localSheetId="1">#REF!</definedName>
    <definedName name="기재114" localSheetId="4">#REF!</definedName>
    <definedName name="기재114" localSheetId="1">#REF!</definedName>
    <definedName name="기재114.1" localSheetId="4">#REF!</definedName>
    <definedName name="기재114.1" localSheetId="1">#REF!</definedName>
    <definedName name="기재115" localSheetId="4">#REF!</definedName>
    <definedName name="기재115" localSheetId="1">#REF!</definedName>
    <definedName name="기재115.1" localSheetId="4">#REF!</definedName>
    <definedName name="기재115.1" localSheetId="1">#REF!</definedName>
    <definedName name="기재116" localSheetId="4">#REF!</definedName>
    <definedName name="기재116" localSheetId="1">#REF!</definedName>
    <definedName name="기재116.1" localSheetId="4">#REF!</definedName>
    <definedName name="기재116.1" localSheetId="1">#REF!</definedName>
    <definedName name="기재117" localSheetId="4">#REF!</definedName>
    <definedName name="기재117" localSheetId="1">#REF!</definedName>
    <definedName name="기재117.1" localSheetId="4">#REF!</definedName>
    <definedName name="기재117.1" localSheetId="1">#REF!</definedName>
    <definedName name="기재118" localSheetId="4">#REF!</definedName>
    <definedName name="기재118" localSheetId="1">#REF!</definedName>
    <definedName name="기재118.1" localSheetId="4">#REF!</definedName>
    <definedName name="기재118.1" localSheetId="1">#REF!</definedName>
    <definedName name="기재119" localSheetId="4">#REF!</definedName>
    <definedName name="기재119" localSheetId="1">#REF!</definedName>
    <definedName name="기재119.1" localSheetId="4">#REF!</definedName>
    <definedName name="기재119.1" localSheetId="1">#REF!</definedName>
    <definedName name="기재12" localSheetId="4">#REF!</definedName>
    <definedName name="기재12" localSheetId="1">#REF!</definedName>
    <definedName name="기재12.1" localSheetId="4">#REF!</definedName>
    <definedName name="기재12.1" localSheetId="1">#REF!</definedName>
    <definedName name="기재120" localSheetId="4">#REF!</definedName>
    <definedName name="기재120" localSheetId="1">#REF!</definedName>
    <definedName name="기재120.1" localSheetId="4">#REF!</definedName>
    <definedName name="기재120.1" localSheetId="1">#REF!</definedName>
    <definedName name="기재121" localSheetId="4">#REF!</definedName>
    <definedName name="기재121" localSheetId="1">#REF!</definedName>
    <definedName name="기재121.1" localSheetId="4">#REF!</definedName>
    <definedName name="기재121.1" localSheetId="1">#REF!</definedName>
    <definedName name="기재122" localSheetId="4">#REF!</definedName>
    <definedName name="기재122" localSheetId="1">#REF!</definedName>
    <definedName name="기재122.1" localSheetId="4">#REF!</definedName>
    <definedName name="기재122.1" localSheetId="1">#REF!</definedName>
    <definedName name="기재123" localSheetId="4">#REF!</definedName>
    <definedName name="기재123" localSheetId="1">#REF!</definedName>
    <definedName name="기재123.1" localSheetId="4">#REF!</definedName>
    <definedName name="기재123.1" localSheetId="1">#REF!</definedName>
    <definedName name="기재124" localSheetId="4">#REF!</definedName>
    <definedName name="기재124" localSheetId="1">#REF!</definedName>
    <definedName name="기재124.1" localSheetId="4">#REF!</definedName>
    <definedName name="기재124.1" localSheetId="1">#REF!</definedName>
    <definedName name="기재125" localSheetId="4">#REF!</definedName>
    <definedName name="기재125" localSheetId="1">#REF!</definedName>
    <definedName name="기재125.1" localSheetId="4">#REF!</definedName>
    <definedName name="기재125.1" localSheetId="1">#REF!</definedName>
    <definedName name="기재126" localSheetId="4">#REF!</definedName>
    <definedName name="기재126" localSheetId="1">#REF!</definedName>
    <definedName name="기재126.1" localSheetId="4">#REF!</definedName>
    <definedName name="기재126.1" localSheetId="1">#REF!</definedName>
    <definedName name="기재127" localSheetId="4">#REF!</definedName>
    <definedName name="기재127" localSheetId="1">#REF!</definedName>
    <definedName name="기재127.1" localSheetId="4">#REF!</definedName>
    <definedName name="기재127.1" localSheetId="1">#REF!</definedName>
    <definedName name="기재128" localSheetId="4">#REF!</definedName>
    <definedName name="기재128" localSheetId="1">#REF!</definedName>
    <definedName name="기재128.1" localSheetId="4">#REF!</definedName>
    <definedName name="기재128.1" localSheetId="1">#REF!</definedName>
    <definedName name="기재129" localSheetId="4">#REF!</definedName>
    <definedName name="기재129" localSheetId="1">#REF!</definedName>
    <definedName name="기재129.1" localSheetId="4">#REF!</definedName>
    <definedName name="기재129.1" localSheetId="1">#REF!</definedName>
    <definedName name="기재13" localSheetId="4">#REF!</definedName>
    <definedName name="기재13" localSheetId="1">#REF!</definedName>
    <definedName name="기재13.1" localSheetId="4">#REF!</definedName>
    <definedName name="기재13.1" localSheetId="1">#REF!</definedName>
    <definedName name="기재130" localSheetId="4">#REF!</definedName>
    <definedName name="기재130" localSheetId="1">#REF!</definedName>
    <definedName name="기재130.1" localSheetId="4">#REF!</definedName>
    <definedName name="기재130.1" localSheetId="1">#REF!</definedName>
    <definedName name="기재131" localSheetId="4">#REF!</definedName>
    <definedName name="기재131" localSheetId="1">#REF!</definedName>
    <definedName name="기재131.1" localSheetId="4">#REF!</definedName>
    <definedName name="기재131.1" localSheetId="1">#REF!</definedName>
    <definedName name="기재132" localSheetId="4">#REF!</definedName>
    <definedName name="기재132" localSheetId="1">#REF!</definedName>
    <definedName name="기재132.1" localSheetId="4">#REF!</definedName>
    <definedName name="기재132.1" localSheetId="1">#REF!</definedName>
    <definedName name="기재133" localSheetId="4">#REF!</definedName>
    <definedName name="기재133" localSheetId="1">#REF!</definedName>
    <definedName name="기재133.1" localSheetId="4">#REF!</definedName>
    <definedName name="기재133.1" localSheetId="1">#REF!</definedName>
    <definedName name="기재134" localSheetId="4">#REF!</definedName>
    <definedName name="기재134" localSheetId="1">#REF!</definedName>
    <definedName name="기재134.1" localSheetId="4">#REF!</definedName>
    <definedName name="기재134.1" localSheetId="1">#REF!</definedName>
    <definedName name="기재135" localSheetId="4">#REF!</definedName>
    <definedName name="기재135" localSheetId="1">#REF!</definedName>
    <definedName name="기재135.1" localSheetId="4">#REF!</definedName>
    <definedName name="기재135.1" localSheetId="1">#REF!</definedName>
    <definedName name="기재136" localSheetId="4">#REF!</definedName>
    <definedName name="기재136" localSheetId="1">#REF!</definedName>
    <definedName name="기재136.1" localSheetId="4">#REF!</definedName>
    <definedName name="기재136.1" localSheetId="1">#REF!</definedName>
    <definedName name="기재137" localSheetId="4">#REF!</definedName>
    <definedName name="기재137" localSheetId="1">#REF!</definedName>
    <definedName name="기재137.1" localSheetId="4">#REF!</definedName>
    <definedName name="기재137.1" localSheetId="1">#REF!</definedName>
    <definedName name="기재138" localSheetId="4">#REF!</definedName>
    <definedName name="기재138" localSheetId="1">#REF!</definedName>
    <definedName name="기재138.1" localSheetId="4">#REF!</definedName>
    <definedName name="기재138.1" localSheetId="1">#REF!</definedName>
    <definedName name="기재139" localSheetId="4">#REF!</definedName>
    <definedName name="기재139" localSheetId="1">#REF!</definedName>
    <definedName name="기재139.1" localSheetId="4">#REF!</definedName>
    <definedName name="기재139.1" localSheetId="1">#REF!</definedName>
    <definedName name="기재14" localSheetId="4">#REF!</definedName>
    <definedName name="기재14" localSheetId="1">#REF!</definedName>
    <definedName name="기재14.1" localSheetId="4">#REF!</definedName>
    <definedName name="기재14.1" localSheetId="1">#REF!</definedName>
    <definedName name="기재140" localSheetId="4">#REF!</definedName>
    <definedName name="기재140" localSheetId="1">#REF!</definedName>
    <definedName name="기재140.1" localSheetId="4">#REF!</definedName>
    <definedName name="기재140.1" localSheetId="1">#REF!</definedName>
    <definedName name="기재141" localSheetId="4">#REF!</definedName>
    <definedName name="기재141" localSheetId="1">#REF!</definedName>
    <definedName name="기재141.1" localSheetId="4">#REF!</definedName>
    <definedName name="기재141.1" localSheetId="1">#REF!</definedName>
    <definedName name="기재142" localSheetId="4">#REF!</definedName>
    <definedName name="기재142" localSheetId="1">#REF!</definedName>
    <definedName name="기재142.1" localSheetId="4">#REF!</definedName>
    <definedName name="기재142.1" localSheetId="1">#REF!</definedName>
    <definedName name="기재143" localSheetId="4">#REF!</definedName>
    <definedName name="기재143" localSheetId="1">#REF!</definedName>
    <definedName name="기재143.1" localSheetId="4">#REF!</definedName>
    <definedName name="기재143.1" localSheetId="1">#REF!</definedName>
    <definedName name="기재144" localSheetId="4">#REF!</definedName>
    <definedName name="기재144" localSheetId="1">#REF!</definedName>
    <definedName name="기재144.1" localSheetId="4">#REF!</definedName>
    <definedName name="기재144.1" localSheetId="1">#REF!</definedName>
    <definedName name="기재145" localSheetId="4">#REF!</definedName>
    <definedName name="기재145" localSheetId="1">#REF!</definedName>
    <definedName name="기재145.1" localSheetId="4">#REF!</definedName>
    <definedName name="기재145.1" localSheetId="1">#REF!</definedName>
    <definedName name="기재146" localSheetId="4">#REF!</definedName>
    <definedName name="기재146" localSheetId="1">#REF!</definedName>
    <definedName name="기재146.1" localSheetId="4">#REF!</definedName>
    <definedName name="기재146.1" localSheetId="1">#REF!</definedName>
    <definedName name="기재147" localSheetId="4">#REF!</definedName>
    <definedName name="기재147" localSheetId="1">#REF!</definedName>
    <definedName name="기재147.1" localSheetId="4">#REF!</definedName>
    <definedName name="기재147.1" localSheetId="1">#REF!</definedName>
    <definedName name="기재148" localSheetId="4">#REF!</definedName>
    <definedName name="기재148" localSheetId="1">#REF!</definedName>
    <definedName name="기재148.1" localSheetId="4">#REF!</definedName>
    <definedName name="기재148.1" localSheetId="1">#REF!</definedName>
    <definedName name="기재149" localSheetId="4">#REF!</definedName>
    <definedName name="기재149" localSheetId="1">#REF!</definedName>
    <definedName name="기재149.1" localSheetId="4">#REF!</definedName>
    <definedName name="기재149.1" localSheetId="1">#REF!</definedName>
    <definedName name="기재15" localSheetId="4">#REF!</definedName>
    <definedName name="기재15" localSheetId="1">#REF!</definedName>
    <definedName name="기재15.1" localSheetId="4">#REF!</definedName>
    <definedName name="기재15.1" localSheetId="1">#REF!</definedName>
    <definedName name="기재150" localSheetId="4">#REF!</definedName>
    <definedName name="기재150" localSheetId="1">#REF!</definedName>
    <definedName name="기재150.1" localSheetId="4">#REF!</definedName>
    <definedName name="기재150.1" localSheetId="1">#REF!</definedName>
    <definedName name="기재151" localSheetId="4">#REF!</definedName>
    <definedName name="기재151" localSheetId="1">#REF!</definedName>
    <definedName name="기재151.1" localSheetId="4">#REF!</definedName>
    <definedName name="기재151.1" localSheetId="1">#REF!</definedName>
    <definedName name="기재152" localSheetId="4">#REF!</definedName>
    <definedName name="기재152" localSheetId="1">#REF!</definedName>
    <definedName name="기재152.1" localSheetId="4">#REF!</definedName>
    <definedName name="기재152.1" localSheetId="1">#REF!</definedName>
    <definedName name="기재153" localSheetId="4">#REF!</definedName>
    <definedName name="기재153" localSheetId="1">#REF!</definedName>
    <definedName name="기재153.1" localSheetId="4">#REF!</definedName>
    <definedName name="기재153.1" localSheetId="1">#REF!</definedName>
    <definedName name="기재154" localSheetId="4">#REF!</definedName>
    <definedName name="기재154" localSheetId="1">#REF!</definedName>
    <definedName name="기재154.1" localSheetId="4">#REF!</definedName>
    <definedName name="기재154.1" localSheetId="1">#REF!</definedName>
    <definedName name="기재155" localSheetId="4">#REF!</definedName>
    <definedName name="기재155" localSheetId="1">#REF!</definedName>
    <definedName name="기재155.1" localSheetId="4">#REF!</definedName>
    <definedName name="기재155.1" localSheetId="1">#REF!</definedName>
    <definedName name="기재156" localSheetId="4">#REF!</definedName>
    <definedName name="기재156" localSheetId="1">#REF!</definedName>
    <definedName name="기재156.1" localSheetId="4">#REF!</definedName>
    <definedName name="기재156.1" localSheetId="1">#REF!</definedName>
    <definedName name="기재157" localSheetId="4">#REF!</definedName>
    <definedName name="기재157" localSheetId="1">#REF!</definedName>
    <definedName name="기재157.1" localSheetId="4">#REF!</definedName>
    <definedName name="기재157.1" localSheetId="1">#REF!</definedName>
    <definedName name="기재158" localSheetId="4">#REF!</definedName>
    <definedName name="기재158" localSheetId="1">#REF!</definedName>
    <definedName name="기재158.1" localSheetId="4">#REF!</definedName>
    <definedName name="기재158.1" localSheetId="1">#REF!</definedName>
    <definedName name="기재159" localSheetId="4">#REF!</definedName>
    <definedName name="기재159" localSheetId="1">#REF!</definedName>
    <definedName name="기재159.1" localSheetId="4">#REF!</definedName>
    <definedName name="기재159.1" localSheetId="1">#REF!</definedName>
    <definedName name="기재16" localSheetId="4">#REF!</definedName>
    <definedName name="기재16" localSheetId="1">#REF!</definedName>
    <definedName name="기재16.1" localSheetId="4">#REF!</definedName>
    <definedName name="기재16.1" localSheetId="1">#REF!</definedName>
    <definedName name="기재160" localSheetId="4">#REF!</definedName>
    <definedName name="기재160" localSheetId="1">#REF!</definedName>
    <definedName name="기재160.1" localSheetId="4">#REF!</definedName>
    <definedName name="기재160.1" localSheetId="1">#REF!</definedName>
    <definedName name="기재161" localSheetId="4">#REF!</definedName>
    <definedName name="기재161" localSheetId="1">#REF!</definedName>
    <definedName name="기재161.1" localSheetId="4">#REF!</definedName>
    <definedName name="기재161.1" localSheetId="1">#REF!</definedName>
    <definedName name="기재162" localSheetId="4">#REF!</definedName>
    <definedName name="기재162" localSheetId="1">#REF!</definedName>
    <definedName name="기재162.1" localSheetId="4">#REF!</definedName>
    <definedName name="기재162.1" localSheetId="1">#REF!</definedName>
    <definedName name="기재163" localSheetId="4">#REF!</definedName>
    <definedName name="기재163" localSheetId="1">#REF!</definedName>
    <definedName name="기재163.1" localSheetId="4">#REF!</definedName>
    <definedName name="기재163.1" localSheetId="1">#REF!</definedName>
    <definedName name="기재164" localSheetId="4">#REF!</definedName>
    <definedName name="기재164" localSheetId="1">#REF!</definedName>
    <definedName name="기재164.1" localSheetId="4">#REF!</definedName>
    <definedName name="기재164.1" localSheetId="1">#REF!</definedName>
    <definedName name="기재165" localSheetId="4">#REF!</definedName>
    <definedName name="기재165" localSheetId="1">#REF!</definedName>
    <definedName name="기재165.1" localSheetId="4">#REF!</definedName>
    <definedName name="기재165.1" localSheetId="1">#REF!</definedName>
    <definedName name="기재166" localSheetId="4">#REF!</definedName>
    <definedName name="기재166" localSheetId="1">#REF!</definedName>
    <definedName name="기재166.1" localSheetId="4">#REF!</definedName>
    <definedName name="기재166.1" localSheetId="1">#REF!</definedName>
    <definedName name="기재167" localSheetId="4">#REF!</definedName>
    <definedName name="기재167" localSheetId="1">#REF!</definedName>
    <definedName name="기재167.1" localSheetId="4">#REF!</definedName>
    <definedName name="기재167.1" localSheetId="1">#REF!</definedName>
    <definedName name="기재168" localSheetId="4">#REF!</definedName>
    <definedName name="기재168" localSheetId="1">#REF!</definedName>
    <definedName name="기재168.1" localSheetId="4">#REF!</definedName>
    <definedName name="기재168.1" localSheetId="1">#REF!</definedName>
    <definedName name="기재169" localSheetId="4">#REF!</definedName>
    <definedName name="기재169" localSheetId="1">#REF!</definedName>
    <definedName name="기재169.1" localSheetId="4">#REF!</definedName>
    <definedName name="기재169.1" localSheetId="1">#REF!</definedName>
    <definedName name="기재17" localSheetId="4">#REF!</definedName>
    <definedName name="기재17" localSheetId="1">#REF!</definedName>
    <definedName name="기재17.1" localSheetId="4">#REF!</definedName>
    <definedName name="기재17.1" localSheetId="1">#REF!</definedName>
    <definedName name="기재170" localSheetId="4">#REF!</definedName>
    <definedName name="기재170" localSheetId="1">#REF!</definedName>
    <definedName name="기재170.1" localSheetId="4">#REF!</definedName>
    <definedName name="기재170.1" localSheetId="1">#REF!</definedName>
    <definedName name="기재171" localSheetId="4">#REF!</definedName>
    <definedName name="기재171" localSheetId="1">#REF!</definedName>
    <definedName name="기재171.1" localSheetId="4">#REF!</definedName>
    <definedName name="기재171.1" localSheetId="1">#REF!</definedName>
    <definedName name="기재172" localSheetId="4">#REF!</definedName>
    <definedName name="기재172" localSheetId="1">#REF!</definedName>
    <definedName name="기재172.1" localSheetId="4">#REF!</definedName>
    <definedName name="기재172.1" localSheetId="1">#REF!</definedName>
    <definedName name="기재173" localSheetId="4">#REF!</definedName>
    <definedName name="기재173" localSheetId="1">#REF!</definedName>
    <definedName name="기재173.1" localSheetId="4">#REF!</definedName>
    <definedName name="기재173.1" localSheetId="1">#REF!</definedName>
    <definedName name="기재174" localSheetId="4">#REF!</definedName>
    <definedName name="기재174" localSheetId="1">#REF!</definedName>
    <definedName name="기재174.1" localSheetId="4">#REF!</definedName>
    <definedName name="기재174.1" localSheetId="1">#REF!</definedName>
    <definedName name="기재175" localSheetId="4">#REF!</definedName>
    <definedName name="기재175" localSheetId="1">#REF!</definedName>
    <definedName name="기재175.1" localSheetId="4">#REF!</definedName>
    <definedName name="기재175.1" localSheetId="1">#REF!</definedName>
    <definedName name="기재176" localSheetId="4">#REF!</definedName>
    <definedName name="기재176" localSheetId="1">#REF!</definedName>
    <definedName name="기재176.1" localSheetId="4">#REF!</definedName>
    <definedName name="기재176.1" localSheetId="1">#REF!</definedName>
    <definedName name="기재177" localSheetId="4">#REF!</definedName>
    <definedName name="기재177" localSheetId="1">#REF!</definedName>
    <definedName name="기재177.1" localSheetId="4">#REF!</definedName>
    <definedName name="기재177.1" localSheetId="1">#REF!</definedName>
    <definedName name="기재178" localSheetId="4">#REF!</definedName>
    <definedName name="기재178" localSheetId="1">#REF!</definedName>
    <definedName name="기재178.1" localSheetId="4">#REF!</definedName>
    <definedName name="기재178.1" localSheetId="1">#REF!</definedName>
    <definedName name="기재179" localSheetId="4">#REF!</definedName>
    <definedName name="기재179" localSheetId="1">#REF!</definedName>
    <definedName name="기재179.1" localSheetId="4">#REF!</definedName>
    <definedName name="기재179.1" localSheetId="1">#REF!</definedName>
    <definedName name="기재18" localSheetId="4">#REF!</definedName>
    <definedName name="기재18" localSheetId="1">#REF!</definedName>
    <definedName name="기재18.1" localSheetId="4">#REF!</definedName>
    <definedName name="기재18.1" localSheetId="1">#REF!</definedName>
    <definedName name="기재180" localSheetId="4">#REF!</definedName>
    <definedName name="기재180" localSheetId="1">#REF!</definedName>
    <definedName name="기재180.1" localSheetId="4">#REF!</definedName>
    <definedName name="기재180.1" localSheetId="1">#REF!</definedName>
    <definedName name="기재181" localSheetId="4">#REF!</definedName>
    <definedName name="기재181" localSheetId="1">#REF!</definedName>
    <definedName name="기재181.1" localSheetId="4">#REF!</definedName>
    <definedName name="기재181.1" localSheetId="1">#REF!</definedName>
    <definedName name="기재182" localSheetId="4">#REF!</definedName>
    <definedName name="기재182" localSheetId="1">#REF!</definedName>
    <definedName name="기재182.1" localSheetId="4">#REF!</definedName>
    <definedName name="기재182.1" localSheetId="1">#REF!</definedName>
    <definedName name="기재183" localSheetId="4">#REF!</definedName>
    <definedName name="기재183" localSheetId="1">#REF!</definedName>
    <definedName name="기재183.1" localSheetId="4">#REF!</definedName>
    <definedName name="기재183.1" localSheetId="1">#REF!</definedName>
    <definedName name="기재184" localSheetId="4">#REF!</definedName>
    <definedName name="기재184" localSheetId="1">#REF!</definedName>
    <definedName name="기재184.1" localSheetId="4">#REF!</definedName>
    <definedName name="기재184.1" localSheetId="1">#REF!</definedName>
    <definedName name="기재185" localSheetId="4">#REF!</definedName>
    <definedName name="기재185" localSheetId="1">#REF!</definedName>
    <definedName name="기재185.1" localSheetId="4">#REF!</definedName>
    <definedName name="기재185.1" localSheetId="1">#REF!</definedName>
    <definedName name="기재186" localSheetId="4">#REF!</definedName>
    <definedName name="기재186" localSheetId="1">#REF!</definedName>
    <definedName name="기재186.1" localSheetId="4">#REF!</definedName>
    <definedName name="기재186.1" localSheetId="1">#REF!</definedName>
    <definedName name="기재187" localSheetId="4">#REF!</definedName>
    <definedName name="기재187" localSheetId="1">#REF!</definedName>
    <definedName name="기재187.1" localSheetId="4">#REF!</definedName>
    <definedName name="기재187.1" localSheetId="1">#REF!</definedName>
    <definedName name="기재188" localSheetId="4">#REF!</definedName>
    <definedName name="기재188" localSheetId="1">#REF!</definedName>
    <definedName name="기재188.1" localSheetId="4">#REF!</definedName>
    <definedName name="기재188.1" localSheetId="1">#REF!</definedName>
    <definedName name="기재189" localSheetId="4">#REF!</definedName>
    <definedName name="기재189" localSheetId="1">#REF!</definedName>
    <definedName name="기재189.1" localSheetId="4">#REF!</definedName>
    <definedName name="기재189.1" localSheetId="1">#REF!</definedName>
    <definedName name="기재19" localSheetId="4">#REF!</definedName>
    <definedName name="기재19" localSheetId="1">#REF!</definedName>
    <definedName name="기재19.1" localSheetId="4">#REF!</definedName>
    <definedName name="기재19.1" localSheetId="1">#REF!</definedName>
    <definedName name="기재190" localSheetId="4">#REF!</definedName>
    <definedName name="기재190" localSheetId="1">#REF!</definedName>
    <definedName name="기재190.1" localSheetId="4">#REF!</definedName>
    <definedName name="기재190.1" localSheetId="1">#REF!</definedName>
    <definedName name="기재191" localSheetId="4">#REF!</definedName>
    <definedName name="기재191" localSheetId="1">#REF!</definedName>
    <definedName name="기재191.1" localSheetId="4">#REF!</definedName>
    <definedName name="기재191.1" localSheetId="1">#REF!</definedName>
    <definedName name="기재192" localSheetId="4">#REF!</definedName>
    <definedName name="기재192" localSheetId="1">#REF!</definedName>
    <definedName name="기재192.1" localSheetId="4">#REF!</definedName>
    <definedName name="기재192.1" localSheetId="1">#REF!</definedName>
    <definedName name="기재193" localSheetId="4">#REF!</definedName>
    <definedName name="기재193" localSheetId="1">#REF!</definedName>
    <definedName name="기재193.1" localSheetId="4">#REF!</definedName>
    <definedName name="기재193.1" localSheetId="1">#REF!</definedName>
    <definedName name="기재194" localSheetId="4">#REF!</definedName>
    <definedName name="기재194" localSheetId="1">#REF!</definedName>
    <definedName name="기재194.1" localSheetId="4">#REF!</definedName>
    <definedName name="기재194.1" localSheetId="1">#REF!</definedName>
    <definedName name="기재195" localSheetId="4">#REF!</definedName>
    <definedName name="기재195" localSheetId="1">#REF!</definedName>
    <definedName name="기재195.1" localSheetId="4">#REF!</definedName>
    <definedName name="기재195.1" localSheetId="1">#REF!</definedName>
    <definedName name="기재196" localSheetId="4">#REF!</definedName>
    <definedName name="기재196" localSheetId="1">#REF!</definedName>
    <definedName name="기재196.1" localSheetId="4">#REF!</definedName>
    <definedName name="기재196.1" localSheetId="1">#REF!</definedName>
    <definedName name="기재197" localSheetId="4">#REF!</definedName>
    <definedName name="기재197" localSheetId="1">#REF!</definedName>
    <definedName name="기재197.1" localSheetId="4">#REF!</definedName>
    <definedName name="기재197.1" localSheetId="1">#REF!</definedName>
    <definedName name="기재198" localSheetId="4">#REF!</definedName>
    <definedName name="기재198" localSheetId="1">#REF!</definedName>
    <definedName name="기재198.1" localSheetId="4">#REF!</definedName>
    <definedName name="기재198.1" localSheetId="1">#REF!</definedName>
    <definedName name="기재199" localSheetId="4">#REF!</definedName>
    <definedName name="기재199" localSheetId="1">#REF!</definedName>
    <definedName name="기재199.1" localSheetId="4">#REF!</definedName>
    <definedName name="기재199.1" localSheetId="1">#REF!</definedName>
    <definedName name="기재2" localSheetId="4">#REF!</definedName>
    <definedName name="기재2" localSheetId="1">#REF!</definedName>
    <definedName name="기재2.1" localSheetId="4">#REF!</definedName>
    <definedName name="기재2.1" localSheetId="1">#REF!</definedName>
    <definedName name="기재20" localSheetId="4">#REF!</definedName>
    <definedName name="기재20" localSheetId="1">#REF!</definedName>
    <definedName name="기재20.1" localSheetId="4">#REF!</definedName>
    <definedName name="기재20.1" localSheetId="1">#REF!</definedName>
    <definedName name="기재200" localSheetId="4">#REF!</definedName>
    <definedName name="기재200" localSheetId="1">#REF!</definedName>
    <definedName name="기재200.1" localSheetId="4">#REF!</definedName>
    <definedName name="기재200.1" localSheetId="1">#REF!</definedName>
    <definedName name="기재201" localSheetId="4">#REF!</definedName>
    <definedName name="기재201" localSheetId="1">#REF!</definedName>
    <definedName name="기재201.1" localSheetId="4">#REF!</definedName>
    <definedName name="기재201.1" localSheetId="1">#REF!</definedName>
    <definedName name="기재202" localSheetId="4">#REF!</definedName>
    <definedName name="기재202" localSheetId="1">#REF!</definedName>
    <definedName name="기재202.1" localSheetId="4">#REF!</definedName>
    <definedName name="기재202.1" localSheetId="1">#REF!</definedName>
    <definedName name="기재203" localSheetId="4">#REF!</definedName>
    <definedName name="기재203" localSheetId="1">#REF!</definedName>
    <definedName name="기재203.1" localSheetId="4">#REF!</definedName>
    <definedName name="기재203.1" localSheetId="1">#REF!</definedName>
    <definedName name="기재204" localSheetId="4">#REF!</definedName>
    <definedName name="기재204" localSheetId="1">#REF!</definedName>
    <definedName name="기재204.1" localSheetId="4">#REF!</definedName>
    <definedName name="기재204.1" localSheetId="1">#REF!</definedName>
    <definedName name="기재205" localSheetId="4">#REF!</definedName>
    <definedName name="기재205" localSheetId="1">#REF!</definedName>
    <definedName name="기재205.1" localSheetId="4">#REF!</definedName>
    <definedName name="기재205.1" localSheetId="1">#REF!</definedName>
    <definedName name="기재206" localSheetId="4">#REF!</definedName>
    <definedName name="기재206" localSheetId="1">#REF!</definedName>
    <definedName name="기재206.1" localSheetId="4">#REF!</definedName>
    <definedName name="기재206.1" localSheetId="1">#REF!</definedName>
    <definedName name="기재207" localSheetId="4">#REF!</definedName>
    <definedName name="기재207" localSheetId="1">#REF!</definedName>
    <definedName name="기재207.1" localSheetId="4">#REF!</definedName>
    <definedName name="기재207.1" localSheetId="1">#REF!</definedName>
    <definedName name="기재208" localSheetId="4">#REF!</definedName>
    <definedName name="기재208" localSheetId="1">#REF!</definedName>
    <definedName name="기재208.1" localSheetId="4">#REF!</definedName>
    <definedName name="기재208.1" localSheetId="1">#REF!</definedName>
    <definedName name="기재209" localSheetId="4">#REF!</definedName>
    <definedName name="기재209" localSheetId="1">#REF!</definedName>
    <definedName name="기재209.1" localSheetId="4">#REF!</definedName>
    <definedName name="기재209.1" localSheetId="1">#REF!</definedName>
    <definedName name="기재21" localSheetId="4">#REF!</definedName>
    <definedName name="기재21" localSheetId="1">#REF!</definedName>
    <definedName name="기재21.1" localSheetId="4">#REF!</definedName>
    <definedName name="기재21.1" localSheetId="1">#REF!</definedName>
    <definedName name="기재210" localSheetId="4">#REF!</definedName>
    <definedName name="기재210" localSheetId="1">#REF!</definedName>
    <definedName name="기재210.1" localSheetId="4">#REF!</definedName>
    <definedName name="기재210.1" localSheetId="1">#REF!</definedName>
    <definedName name="기재211" localSheetId="4">#REF!</definedName>
    <definedName name="기재211" localSheetId="1">#REF!</definedName>
    <definedName name="기재211.1" localSheetId="4">#REF!</definedName>
    <definedName name="기재211.1" localSheetId="1">#REF!</definedName>
    <definedName name="기재212" localSheetId="4">#REF!</definedName>
    <definedName name="기재212" localSheetId="1">#REF!</definedName>
    <definedName name="기재212.1" localSheetId="4">#REF!</definedName>
    <definedName name="기재212.1" localSheetId="1">#REF!</definedName>
    <definedName name="기재213" localSheetId="4">#REF!</definedName>
    <definedName name="기재213" localSheetId="1">#REF!</definedName>
    <definedName name="기재213.1" localSheetId="4">#REF!</definedName>
    <definedName name="기재213.1" localSheetId="1">#REF!</definedName>
    <definedName name="기재214" localSheetId="4">#REF!</definedName>
    <definedName name="기재214" localSheetId="1">#REF!</definedName>
    <definedName name="기재214.1" localSheetId="4">#REF!</definedName>
    <definedName name="기재214.1" localSheetId="1">#REF!</definedName>
    <definedName name="기재215" localSheetId="4">#REF!</definedName>
    <definedName name="기재215" localSheetId="1">#REF!</definedName>
    <definedName name="기재215.1" localSheetId="4">#REF!</definedName>
    <definedName name="기재215.1" localSheetId="1">#REF!</definedName>
    <definedName name="기재216" localSheetId="4">#REF!</definedName>
    <definedName name="기재216" localSheetId="1">#REF!</definedName>
    <definedName name="기재216.1" localSheetId="4">#REF!</definedName>
    <definedName name="기재216.1" localSheetId="1">#REF!</definedName>
    <definedName name="기재217" localSheetId="4">#REF!</definedName>
    <definedName name="기재217" localSheetId="1">#REF!</definedName>
    <definedName name="기재217.1" localSheetId="4">#REF!</definedName>
    <definedName name="기재217.1" localSheetId="1">#REF!</definedName>
    <definedName name="기재218" localSheetId="4">#REF!</definedName>
    <definedName name="기재218" localSheetId="1">#REF!</definedName>
    <definedName name="기재218.1" localSheetId="4">#REF!</definedName>
    <definedName name="기재218.1" localSheetId="1">#REF!</definedName>
    <definedName name="기재219" localSheetId="4">#REF!</definedName>
    <definedName name="기재219" localSheetId="1">#REF!</definedName>
    <definedName name="기재219.1" localSheetId="4">#REF!</definedName>
    <definedName name="기재219.1" localSheetId="1">#REF!</definedName>
    <definedName name="기재22" localSheetId="4">#REF!</definedName>
    <definedName name="기재22" localSheetId="1">#REF!</definedName>
    <definedName name="기재22.1" localSheetId="4">#REF!</definedName>
    <definedName name="기재22.1" localSheetId="1">#REF!</definedName>
    <definedName name="기재220" localSheetId="4">#REF!</definedName>
    <definedName name="기재220" localSheetId="1">#REF!</definedName>
    <definedName name="기재220.1" localSheetId="4">#REF!</definedName>
    <definedName name="기재220.1" localSheetId="1">#REF!</definedName>
    <definedName name="기재221" localSheetId="4">#REF!</definedName>
    <definedName name="기재221" localSheetId="1">#REF!</definedName>
    <definedName name="기재221.1" localSheetId="4">#REF!</definedName>
    <definedName name="기재221.1" localSheetId="1">#REF!</definedName>
    <definedName name="기재222" localSheetId="4">#REF!</definedName>
    <definedName name="기재222" localSheetId="1">#REF!</definedName>
    <definedName name="기재222.1" localSheetId="4">#REF!</definedName>
    <definedName name="기재222.1" localSheetId="1">#REF!</definedName>
    <definedName name="기재223" localSheetId="4">#REF!</definedName>
    <definedName name="기재223" localSheetId="1">#REF!</definedName>
    <definedName name="기재223.1" localSheetId="4">#REF!</definedName>
    <definedName name="기재223.1" localSheetId="1">#REF!</definedName>
    <definedName name="기재224" localSheetId="4">#REF!</definedName>
    <definedName name="기재224" localSheetId="1">#REF!</definedName>
    <definedName name="기재224.1" localSheetId="4">#REF!</definedName>
    <definedName name="기재224.1" localSheetId="1">#REF!</definedName>
    <definedName name="기재225" localSheetId="4">#REF!</definedName>
    <definedName name="기재225" localSheetId="1">#REF!</definedName>
    <definedName name="기재225.1" localSheetId="4">#REF!</definedName>
    <definedName name="기재225.1" localSheetId="1">#REF!</definedName>
    <definedName name="기재226" localSheetId="4">#REF!</definedName>
    <definedName name="기재226" localSheetId="1">#REF!</definedName>
    <definedName name="기재226.1" localSheetId="4">#REF!</definedName>
    <definedName name="기재226.1" localSheetId="1">#REF!</definedName>
    <definedName name="기재227" localSheetId="4">#REF!</definedName>
    <definedName name="기재227" localSheetId="1">#REF!</definedName>
    <definedName name="기재227.1" localSheetId="4">#REF!</definedName>
    <definedName name="기재227.1" localSheetId="1">#REF!</definedName>
    <definedName name="기재228" localSheetId="4">#REF!</definedName>
    <definedName name="기재228" localSheetId="1">#REF!</definedName>
    <definedName name="기재228.1" localSheetId="4">#REF!</definedName>
    <definedName name="기재228.1" localSheetId="1">#REF!</definedName>
    <definedName name="기재229" localSheetId="4">#REF!</definedName>
    <definedName name="기재229" localSheetId="1">#REF!</definedName>
    <definedName name="기재229.1" localSheetId="4">#REF!</definedName>
    <definedName name="기재229.1" localSheetId="1">#REF!</definedName>
    <definedName name="기재23" localSheetId="4">#REF!</definedName>
    <definedName name="기재23" localSheetId="1">#REF!</definedName>
    <definedName name="기재23.1" localSheetId="4">#REF!</definedName>
    <definedName name="기재23.1" localSheetId="1">#REF!</definedName>
    <definedName name="기재230" localSheetId="4">#REF!</definedName>
    <definedName name="기재230" localSheetId="1">#REF!</definedName>
    <definedName name="기재230.1" localSheetId="4">#REF!</definedName>
    <definedName name="기재230.1" localSheetId="1">#REF!</definedName>
    <definedName name="기재231" localSheetId="4">#REF!</definedName>
    <definedName name="기재231" localSheetId="1">#REF!</definedName>
    <definedName name="기재231.1" localSheetId="4">#REF!</definedName>
    <definedName name="기재231.1" localSheetId="1">#REF!</definedName>
    <definedName name="기재232" localSheetId="4">#REF!</definedName>
    <definedName name="기재232" localSheetId="1">#REF!</definedName>
    <definedName name="기재232.1" localSheetId="4">#REF!</definedName>
    <definedName name="기재232.1" localSheetId="1">#REF!</definedName>
    <definedName name="기재233" localSheetId="4">#REF!</definedName>
    <definedName name="기재233" localSheetId="1">#REF!</definedName>
    <definedName name="기재233.1" localSheetId="4">#REF!</definedName>
    <definedName name="기재233.1" localSheetId="1">#REF!</definedName>
    <definedName name="기재234" localSheetId="4">#REF!</definedName>
    <definedName name="기재234" localSheetId="1">#REF!</definedName>
    <definedName name="기재234.1" localSheetId="4">#REF!</definedName>
    <definedName name="기재234.1" localSheetId="1">#REF!</definedName>
    <definedName name="기재235" localSheetId="4">#REF!</definedName>
    <definedName name="기재235" localSheetId="1">#REF!</definedName>
    <definedName name="기재235.1" localSheetId="4">#REF!</definedName>
    <definedName name="기재235.1" localSheetId="1">#REF!</definedName>
    <definedName name="기재236" localSheetId="4">#REF!</definedName>
    <definedName name="기재236" localSheetId="1">#REF!</definedName>
    <definedName name="기재236.1" localSheetId="4">#REF!</definedName>
    <definedName name="기재236.1" localSheetId="1">#REF!</definedName>
    <definedName name="기재237" localSheetId="4">#REF!</definedName>
    <definedName name="기재237" localSheetId="1">#REF!</definedName>
    <definedName name="기재237.1" localSheetId="4">#REF!</definedName>
    <definedName name="기재237.1" localSheetId="1">#REF!</definedName>
    <definedName name="기재238" localSheetId="4">#REF!</definedName>
    <definedName name="기재238" localSheetId="1">#REF!</definedName>
    <definedName name="기재238.1" localSheetId="4">#REF!</definedName>
    <definedName name="기재238.1" localSheetId="1">#REF!</definedName>
    <definedName name="기재239" localSheetId="4">#REF!</definedName>
    <definedName name="기재239" localSheetId="1">#REF!</definedName>
    <definedName name="기재239.1" localSheetId="4">#REF!</definedName>
    <definedName name="기재239.1" localSheetId="1">#REF!</definedName>
    <definedName name="기재24" localSheetId="4">#REF!</definedName>
    <definedName name="기재24" localSheetId="1">#REF!</definedName>
    <definedName name="기재24.1" localSheetId="4">#REF!</definedName>
    <definedName name="기재24.1" localSheetId="1">#REF!</definedName>
    <definedName name="기재240" localSheetId="4">#REF!</definedName>
    <definedName name="기재240" localSheetId="1">#REF!</definedName>
    <definedName name="기재240.1" localSheetId="4">#REF!</definedName>
    <definedName name="기재240.1" localSheetId="1">#REF!</definedName>
    <definedName name="기재241" localSheetId="4">#REF!</definedName>
    <definedName name="기재241" localSheetId="1">#REF!</definedName>
    <definedName name="기재241.1" localSheetId="4">#REF!</definedName>
    <definedName name="기재241.1" localSheetId="1">#REF!</definedName>
    <definedName name="기재242" localSheetId="4">#REF!</definedName>
    <definedName name="기재242" localSheetId="1">#REF!</definedName>
    <definedName name="기재242.1" localSheetId="4">#REF!</definedName>
    <definedName name="기재242.1" localSheetId="1">#REF!</definedName>
    <definedName name="기재243" localSheetId="4">#REF!</definedName>
    <definedName name="기재243" localSheetId="1">#REF!</definedName>
    <definedName name="기재243.1" localSheetId="4">#REF!</definedName>
    <definedName name="기재243.1" localSheetId="1">#REF!</definedName>
    <definedName name="기재244" localSheetId="4">#REF!</definedName>
    <definedName name="기재244" localSheetId="1">#REF!</definedName>
    <definedName name="기재244.1" localSheetId="4">#REF!</definedName>
    <definedName name="기재244.1" localSheetId="1">#REF!</definedName>
    <definedName name="기재245" localSheetId="4">#REF!</definedName>
    <definedName name="기재245" localSheetId="1">#REF!</definedName>
    <definedName name="기재245.1" localSheetId="4">#REF!</definedName>
    <definedName name="기재245.1" localSheetId="1">#REF!</definedName>
    <definedName name="기재246" localSheetId="4">#REF!</definedName>
    <definedName name="기재246" localSheetId="1">#REF!</definedName>
    <definedName name="기재246.1" localSheetId="4">#REF!</definedName>
    <definedName name="기재246.1" localSheetId="1">#REF!</definedName>
    <definedName name="기재247" localSheetId="4">#REF!</definedName>
    <definedName name="기재247" localSheetId="1">#REF!</definedName>
    <definedName name="기재247.1" localSheetId="4">#REF!</definedName>
    <definedName name="기재247.1" localSheetId="1">#REF!</definedName>
    <definedName name="기재248" localSheetId="4">#REF!</definedName>
    <definedName name="기재248" localSheetId="1">#REF!</definedName>
    <definedName name="기재248.1" localSheetId="4">#REF!</definedName>
    <definedName name="기재248.1" localSheetId="1">#REF!</definedName>
    <definedName name="기재249" localSheetId="4">#REF!</definedName>
    <definedName name="기재249" localSheetId="1">#REF!</definedName>
    <definedName name="기재249.1" localSheetId="4">#REF!</definedName>
    <definedName name="기재249.1" localSheetId="1">#REF!</definedName>
    <definedName name="기재25" localSheetId="4">#REF!</definedName>
    <definedName name="기재25" localSheetId="1">#REF!</definedName>
    <definedName name="기재25.1" localSheetId="4">#REF!</definedName>
    <definedName name="기재25.1" localSheetId="1">#REF!</definedName>
    <definedName name="기재250" localSheetId="4">#REF!</definedName>
    <definedName name="기재250" localSheetId="1">#REF!</definedName>
    <definedName name="기재250.1" localSheetId="4">#REF!</definedName>
    <definedName name="기재250.1" localSheetId="1">#REF!</definedName>
    <definedName name="기재251" localSheetId="4">#REF!</definedName>
    <definedName name="기재251" localSheetId="1">#REF!</definedName>
    <definedName name="기재251.1" localSheetId="4">#REF!</definedName>
    <definedName name="기재251.1" localSheetId="1">#REF!</definedName>
    <definedName name="기재252" localSheetId="4">#REF!</definedName>
    <definedName name="기재252" localSheetId="1">#REF!</definedName>
    <definedName name="기재252.1" localSheetId="4">#REF!</definedName>
    <definedName name="기재252.1" localSheetId="1">#REF!</definedName>
    <definedName name="기재253" localSheetId="4">#REF!</definedName>
    <definedName name="기재253" localSheetId="1">#REF!</definedName>
    <definedName name="기재253.1" localSheetId="4">#REF!</definedName>
    <definedName name="기재253.1" localSheetId="1">#REF!</definedName>
    <definedName name="기재254" localSheetId="4">#REF!</definedName>
    <definedName name="기재254" localSheetId="1">#REF!</definedName>
    <definedName name="기재254.1" localSheetId="4">#REF!</definedName>
    <definedName name="기재254.1" localSheetId="1">#REF!</definedName>
    <definedName name="기재255" localSheetId="4">#REF!</definedName>
    <definedName name="기재255" localSheetId="1">#REF!</definedName>
    <definedName name="기재255.1" localSheetId="4">#REF!</definedName>
    <definedName name="기재255.1" localSheetId="1">#REF!</definedName>
    <definedName name="기재256" localSheetId="4">#REF!</definedName>
    <definedName name="기재256" localSheetId="1">#REF!</definedName>
    <definedName name="기재256.1" localSheetId="4">#REF!</definedName>
    <definedName name="기재256.1" localSheetId="1">#REF!</definedName>
    <definedName name="기재257" localSheetId="4">#REF!</definedName>
    <definedName name="기재257" localSheetId="1">#REF!</definedName>
    <definedName name="기재257.1" localSheetId="4">#REF!</definedName>
    <definedName name="기재257.1" localSheetId="1">#REF!</definedName>
    <definedName name="기재258" localSheetId="4">#REF!</definedName>
    <definedName name="기재258" localSheetId="1">#REF!</definedName>
    <definedName name="기재258.1" localSheetId="4">#REF!</definedName>
    <definedName name="기재258.1" localSheetId="1">#REF!</definedName>
    <definedName name="기재259" localSheetId="4">#REF!</definedName>
    <definedName name="기재259" localSheetId="1">#REF!</definedName>
    <definedName name="기재259.1" localSheetId="4">#REF!</definedName>
    <definedName name="기재259.1" localSheetId="1">#REF!</definedName>
    <definedName name="기재26" localSheetId="4">#REF!</definedName>
    <definedName name="기재26" localSheetId="1">#REF!</definedName>
    <definedName name="기재26.1" localSheetId="4">#REF!</definedName>
    <definedName name="기재26.1" localSheetId="1">#REF!</definedName>
    <definedName name="기재260" localSheetId="4">#REF!</definedName>
    <definedName name="기재260" localSheetId="1">#REF!</definedName>
    <definedName name="기재260.1" localSheetId="4">#REF!</definedName>
    <definedName name="기재260.1" localSheetId="1">#REF!</definedName>
    <definedName name="기재261" localSheetId="4">#REF!</definedName>
    <definedName name="기재261" localSheetId="1">#REF!</definedName>
    <definedName name="기재261.1" localSheetId="4">#REF!</definedName>
    <definedName name="기재261.1" localSheetId="1">#REF!</definedName>
    <definedName name="기재262" localSheetId="4">#REF!</definedName>
    <definedName name="기재262" localSheetId="1">#REF!</definedName>
    <definedName name="기재262.1" localSheetId="4">#REF!</definedName>
    <definedName name="기재262.1" localSheetId="1">#REF!</definedName>
    <definedName name="기재263" localSheetId="4">#REF!</definedName>
    <definedName name="기재263" localSheetId="1">#REF!</definedName>
    <definedName name="기재263.1" localSheetId="4">#REF!</definedName>
    <definedName name="기재263.1" localSheetId="1">#REF!</definedName>
    <definedName name="기재264" localSheetId="4">#REF!</definedName>
    <definedName name="기재264" localSheetId="1">#REF!</definedName>
    <definedName name="기재264.1" localSheetId="4">#REF!</definedName>
    <definedName name="기재264.1" localSheetId="1">#REF!</definedName>
    <definedName name="기재265" localSheetId="4">#REF!</definedName>
    <definedName name="기재265" localSheetId="1">#REF!</definedName>
    <definedName name="기재265.1" localSheetId="4">#REF!</definedName>
    <definedName name="기재265.1" localSheetId="1">#REF!</definedName>
    <definedName name="기재266" localSheetId="4">#REF!</definedName>
    <definedName name="기재266" localSheetId="1">#REF!</definedName>
    <definedName name="기재266.1" localSheetId="4">#REF!</definedName>
    <definedName name="기재266.1" localSheetId="1">#REF!</definedName>
    <definedName name="기재267" localSheetId="4">#REF!</definedName>
    <definedName name="기재267" localSheetId="1">#REF!</definedName>
    <definedName name="기재267.1" localSheetId="4">#REF!</definedName>
    <definedName name="기재267.1" localSheetId="1">#REF!</definedName>
    <definedName name="기재268" localSheetId="4">#REF!</definedName>
    <definedName name="기재268" localSheetId="1">#REF!</definedName>
    <definedName name="기재268.1" localSheetId="4">#REF!</definedName>
    <definedName name="기재268.1" localSheetId="1">#REF!</definedName>
    <definedName name="기재269" localSheetId="4">#REF!</definedName>
    <definedName name="기재269" localSheetId="1">#REF!</definedName>
    <definedName name="기재269.1" localSheetId="4">#REF!</definedName>
    <definedName name="기재269.1" localSheetId="1">#REF!</definedName>
    <definedName name="기재27" localSheetId="4">#REF!</definedName>
    <definedName name="기재27" localSheetId="1">#REF!</definedName>
    <definedName name="기재27.1" localSheetId="4">#REF!</definedName>
    <definedName name="기재27.1" localSheetId="1">#REF!</definedName>
    <definedName name="기재270" localSheetId="4">#REF!</definedName>
    <definedName name="기재270" localSheetId="1">#REF!</definedName>
    <definedName name="기재270.1" localSheetId="4">#REF!</definedName>
    <definedName name="기재270.1" localSheetId="1">#REF!</definedName>
    <definedName name="기재271" localSheetId="4">#REF!</definedName>
    <definedName name="기재271" localSheetId="1">#REF!</definedName>
    <definedName name="기재271.1" localSheetId="4">#REF!</definedName>
    <definedName name="기재271.1" localSheetId="1">#REF!</definedName>
    <definedName name="기재272" localSheetId="4">#REF!</definedName>
    <definedName name="기재272" localSheetId="1">#REF!</definedName>
    <definedName name="기재272.1" localSheetId="4">#REF!</definedName>
    <definedName name="기재272.1" localSheetId="1">#REF!</definedName>
    <definedName name="기재273" localSheetId="4">#REF!</definedName>
    <definedName name="기재273" localSheetId="1">#REF!</definedName>
    <definedName name="기재273.1" localSheetId="4">#REF!</definedName>
    <definedName name="기재273.1" localSheetId="1">#REF!</definedName>
    <definedName name="기재274" localSheetId="4">#REF!</definedName>
    <definedName name="기재274" localSheetId="1">#REF!</definedName>
    <definedName name="기재274.1" localSheetId="4">#REF!</definedName>
    <definedName name="기재274.1" localSheetId="1">#REF!</definedName>
    <definedName name="기재275" localSheetId="4">#REF!</definedName>
    <definedName name="기재275" localSheetId="1">#REF!</definedName>
    <definedName name="기재275.1" localSheetId="4">#REF!</definedName>
    <definedName name="기재275.1" localSheetId="1">#REF!</definedName>
    <definedName name="기재276" localSheetId="4">#REF!</definedName>
    <definedName name="기재276" localSheetId="1">#REF!</definedName>
    <definedName name="기재276.1" localSheetId="4">#REF!</definedName>
    <definedName name="기재276.1" localSheetId="1">#REF!</definedName>
    <definedName name="기재277" localSheetId="4">#REF!</definedName>
    <definedName name="기재277" localSheetId="1">#REF!</definedName>
    <definedName name="기재277.1" localSheetId="4">#REF!</definedName>
    <definedName name="기재277.1" localSheetId="1">#REF!</definedName>
    <definedName name="기재278" localSheetId="4">#REF!</definedName>
    <definedName name="기재278" localSheetId="1">#REF!</definedName>
    <definedName name="기재278.1" localSheetId="4">#REF!</definedName>
    <definedName name="기재278.1" localSheetId="1">#REF!</definedName>
    <definedName name="기재279" localSheetId="4">#REF!</definedName>
    <definedName name="기재279" localSheetId="1">#REF!</definedName>
    <definedName name="기재279.1" localSheetId="4">#REF!</definedName>
    <definedName name="기재279.1" localSheetId="1">#REF!</definedName>
    <definedName name="기재28" localSheetId="4">#REF!</definedName>
    <definedName name="기재28" localSheetId="1">#REF!</definedName>
    <definedName name="기재28.1" localSheetId="4">#REF!</definedName>
    <definedName name="기재28.1" localSheetId="1">#REF!</definedName>
    <definedName name="기재280" localSheetId="4">#REF!</definedName>
    <definedName name="기재280" localSheetId="1">#REF!</definedName>
    <definedName name="기재280.1" localSheetId="4">#REF!</definedName>
    <definedName name="기재280.1" localSheetId="1">#REF!</definedName>
    <definedName name="기재281" localSheetId="4">#REF!</definedName>
    <definedName name="기재281" localSheetId="1">#REF!</definedName>
    <definedName name="기재281.1" localSheetId="4">#REF!</definedName>
    <definedName name="기재281.1" localSheetId="1">#REF!</definedName>
    <definedName name="기재282" localSheetId="4">#REF!</definedName>
    <definedName name="기재282" localSheetId="1">#REF!</definedName>
    <definedName name="기재282.1" localSheetId="4">#REF!</definedName>
    <definedName name="기재282.1" localSheetId="1">#REF!</definedName>
    <definedName name="기재283" localSheetId="4">#REF!</definedName>
    <definedName name="기재283" localSheetId="1">#REF!</definedName>
    <definedName name="기재283.1" localSheetId="4">#REF!</definedName>
    <definedName name="기재283.1" localSheetId="1">#REF!</definedName>
    <definedName name="기재284" localSheetId="4">#REF!</definedName>
    <definedName name="기재284" localSheetId="1">#REF!</definedName>
    <definedName name="기재284.1" localSheetId="4">#REF!</definedName>
    <definedName name="기재284.1" localSheetId="1">#REF!</definedName>
    <definedName name="기재285" localSheetId="4">#REF!</definedName>
    <definedName name="기재285" localSheetId="1">#REF!</definedName>
    <definedName name="기재285.1" localSheetId="4">#REF!</definedName>
    <definedName name="기재285.1" localSheetId="1">#REF!</definedName>
    <definedName name="기재286" localSheetId="4">#REF!</definedName>
    <definedName name="기재286" localSheetId="1">#REF!</definedName>
    <definedName name="기재286.1" localSheetId="4">#REF!</definedName>
    <definedName name="기재286.1" localSheetId="1">#REF!</definedName>
    <definedName name="기재287" localSheetId="4">#REF!</definedName>
    <definedName name="기재287" localSheetId="1">#REF!</definedName>
    <definedName name="기재287.1" localSheetId="4">#REF!</definedName>
    <definedName name="기재287.1" localSheetId="1">#REF!</definedName>
    <definedName name="기재288" localSheetId="4">#REF!</definedName>
    <definedName name="기재288" localSheetId="1">#REF!</definedName>
    <definedName name="기재288.1" localSheetId="4">#REF!</definedName>
    <definedName name="기재288.1" localSheetId="1">#REF!</definedName>
    <definedName name="기재289" localSheetId="4">#REF!</definedName>
    <definedName name="기재289" localSheetId="1">#REF!</definedName>
    <definedName name="기재289.1" localSheetId="4">#REF!</definedName>
    <definedName name="기재289.1" localSheetId="1">#REF!</definedName>
    <definedName name="기재29" localSheetId="4">#REF!</definedName>
    <definedName name="기재29" localSheetId="1">#REF!</definedName>
    <definedName name="기재29.1" localSheetId="4">#REF!</definedName>
    <definedName name="기재29.1" localSheetId="1">#REF!</definedName>
    <definedName name="기재290" localSheetId="4">#REF!</definedName>
    <definedName name="기재290" localSheetId="1">#REF!</definedName>
    <definedName name="기재290.1" localSheetId="4">#REF!</definedName>
    <definedName name="기재290.1" localSheetId="1">#REF!</definedName>
    <definedName name="기재291" localSheetId="4">#REF!</definedName>
    <definedName name="기재291" localSheetId="1">#REF!</definedName>
    <definedName name="기재291.1" localSheetId="4">#REF!</definedName>
    <definedName name="기재291.1" localSheetId="1">#REF!</definedName>
    <definedName name="기재292" localSheetId="4">#REF!</definedName>
    <definedName name="기재292" localSheetId="1">#REF!</definedName>
    <definedName name="기재292.1" localSheetId="4">#REF!</definedName>
    <definedName name="기재292.1" localSheetId="1">#REF!</definedName>
    <definedName name="기재293" localSheetId="4">#REF!</definedName>
    <definedName name="기재293" localSheetId="1">#REF!</definedName>
    <definedName name="기재293.1" localSheetId="4">#REF!</definedName>
    <definedName name="기재293.1" localSheetId="1">#REF!</definedName>
    <definedName name="기재294" localSheetId="4">#REF!</definedName>
    <definedName name="기재294" localSheetId="1">#REF!</definedName>
    <definedName name="기재294.1" localSheetId="4">#REF!</definedName>
    <definedName name="기재294.1" localSheetId="1">#REF!</definedName>
    <definedName name="기재295" localSheetId="4">#REF!</definedName>
    <definedName name="기재295" localSheetId="1">#REF!</definedName>
    <definedName name="기재295.1" localSheetId="4">#REF!</definedName>
    <definedName name="기재295.1" localSheetId="1">#REF!</definedName>
    <definedName name="기재296" localSheetId="4">#REF!</definedName>
    <definedName name="기재296" localSheetId="1">#REF!</definedName>
    <definedName name="기재296.1" localSheetId="4">#REF!</definedName>
    <definedName name="기재296.1" localSheetId="1">#REF!</definedName>
    <definedName name="기재297" localSheetId="4">#REF!</definedName>
    <definedName name="기재297" localSheetId="1">#REF!</definedName>
    <definedName name="기재297.1" localSheetId="4">#REF!</definedName>
    <definedName name="기재297.1" localSheetId="1">#REF!</definedName>
    <definedName name="기재298" localSheetId="4">#REF!</definedName>
    <definedName name="기재298" localSheetId="1">#REF!</definedName>
    <definedName name="기재298.1" localSheetId="4">#REF!</definedName>
    <definedName name="기재298.1" localSheetId="1">#REF!</definedName>
    <definedName name="기재299" localSheetId="4">#REF!</definedName>
    <definedName name="기재299" localSheetId="1">#REF!</definedName>
    <definedName name="기재299.1" localSheetId="4">#REF!</definedName>
    <definedName name="기재299.1" localSheetId="1">#REF!</definedName>
    <definedName name="기재3" localSheetId="4">#REF!</definedName>
    <definedName name="기재3" localSheetId="1">#REF!</definedName>
    <definedName name="기재3.1" localSheetId="4">#REF!</definedName>
    <definedName name="기재3.1" localSheetId="1">#REF!</definedName>
    <definedName name="기재30" localSheetId="4">#REF!</definedName>
    <definedName name="기재30" localSheetId="1">#REF!</definedName>
    <definedName name="기재30.1" localSheetId="4">#REF!</definedName>
    <definedName name="기재30.1" localSheetId="1">#REF!</definedName>
    <definedName name="기재300" localSheetId="4">#REF!</definedName>
    <definedName name="기재300" localSheetId="1">#REF!</definedName>
    <definedName name="기재300.1" localSheetId="4">#REF!</definedName>
    <definedName name="기재300.1" localSheetId="1">#REF!</definedName>
    <definedName name="기재301" localSheetId="4">#REF!</definedName>
    <definedName name="기재301" localSheetId="1">#REF!</definedName>
    <definedName name="기재301.1" localSheetId="4">#REF!</definedName>
    <definedName name="기재301.1" localSheetId="1">#REF!</definedName>
    <definedName name="기재302" localSheetId="4">#REF!</definedName>
    <definedName name="기재302" localSheetId="1">#REF!</definedName>
    <definedName name="기재302.1" localSheetId="4">#REF!</definedName>
    <definedName name="기재302.1" localSheetId="1">#REF!</definedName>
    <definedName name="기재303" localSheetId="4">#REF!</definedName>
    <definedName name="기재303" localSheetId="1">#REF!</definedName>
    <definedName name="기재303.1" localSheetId="4">#REF!</definedName>
    <definedName name="기재303.1" localSheetId="1">#REF!</definedName>
    <definedName name="기재304" localSheetId="4">#REF!</definedName>
    <definedName name="기재304" localSheetId="1">#REF!</definedName>
    <definedName name="기재304.1" localSheetId="4">#REF!</definedName>
    <definedName name="기재304.1" localSheetId="1">#REF!</definedName>
    <definedName name="기재305" localSheetId="4">#REF!</definedName>
    <definedName name="기재305" localSheetId="1">#REF!</definedName>
    <definedName name="기재305.1" localSheetId="4">#REF!</definedName>
    <definedName name="기재305.1" localSheetId="1">#REF!</definedName>
    <definedName name="기재306" localSheetId="4">#REF!</definedName>
    <definedName name="기재306" localSheetId="1">#REF!</definedName>
    <definedName name="기재306.1" localSheetId="4">#REF!</definedName>
    <definedName name="기재306.1" localSheetId="1">#REF!</definedName>
    <definedName name="기재307" localSheetId="4">#REF!</definedName>
    <definedName name="기재307" localSheetId="1">#REF!</definedName>
    <definedName name="기재307.1" localSheetId="4">#REF!</definedName>
    <definedName name="기재307.1" localSheetId="1">#REF!</definedName>
    <definedName name="기재308" localSheetId="4">#REF!</definedName>
    <definedName name="기재308" localSheetId="1">#REF!</definedName>
    <definedName name="기재308.1" localSheetId="4">#REF!</definedName>
    <definedName name="기재308.1" localSheetId="1">#REF!</definedName>
    <definedName name="기재309" localSheetId="4">#REF!</definedName>
    <definedName name="기재309" localSheetId="1">#REF!</definedName>
    <definedName name="기재309.1" localSheetId="4">#REF!</definedName>
    <definedName name="기재309.1" localSheetId="1">#REF!</definedName>
    <definedName name="기재31" localSheetId="4">#REF!</definedName>
    <definedName name="기재31" localSheetId="1">#REF!</definedName>
    <definedName name="기재31.1" localSheetId="4">#REF!</definedName>
    <definedName name="기재31.1" localSheetId="1">#REF!</definedName>
    <definedName name="기재310" localSheetId="4">#REF!</definedName>
    <definedName name="기재310" localSheetId="1">#REF!</definedName>
    <definedName name="기재310.1" localSheetId="4">#REF!</definedName>
    <definedName name="기재310.1" localSheetId="1">#REF!</definedName>
    <definedName name="기재311" localSheetId="4">#REF!</definedName>
    <definedName name="기재311" localSheetId="1">#REF!</definedName>
    <definedName name="기재311.1" localSheetId="4">#REF!</definedName>
    <definedName name="기재311.1" localSheetId="1">#REF!</definedName>
    <definedName name="기재312" localSheetId="4">#REF!</definedName>
    <definedName name="기재312" localSheetId="1">#REF!</definedName>
    <definedName name="기재312.1" localSheetId="4">#REF!</definedName>
    <definedName name="기재312.1" localSheetId="1">#REF!</definedName>
    <definedName name="기재313" localSheetId="4">#REF!</definedName>
    <definedName name="기재313" localSheetId="1">#REF!</definedName>
    <definedName name="기재313.1" localSheetId="4">#REF!</definedName>
    <definedName name="기재313.1" localSheetId="1">#REF!</definedName>
    <definedName name="기재314" localSheetId="4">#REF!</definedName>
    <definedName name="기재314" localSheetId="1">#REF!</definedName>
    <definedName name="기재314.1" localSheetId="4">#REF!</definedName>
    <definedName name="기재314.1" localSheetId="1">#REF!</definedName>
    <definedName name="기재315" localSheetId="4">#REF!</definedName>
    <definedName name="기재315" localSheetId="1">#REF!</definedName>
    <definedName name="기재315.1" localSheetId="4">#REF!</definedName>
    <definedName name="기재315.1" localSheetId="1">#REF!</definedName>
    <definedName name="기재316" localSheetId="4">#REF!</definedName>
    <definedName name="기재316" localSheetId="1">#REF!</definedName>
    <definedName name="기재316.1" localSheetId="4">#REF!</definedName>
    <definedName name="기재316.1" localSheetId="1">#REF!</definedName>
    <definedName name="기재317" localSheetId="4">#REF!</definedName>
    <definedName name="기재317" localSheetId="1">#REF!</definedName>
    <definedName name="기재317.1" localSheetId="4">#REF!</definedName>
    <definedName name="기재317.1" localSheetId="1">#REF!</definedName>
    <definedName name="기재318" localSheetId="4">#REF!</definedName>
    <definedName name="기재318" localSheetId="1">#REF!</definedName>
    <definedName name="기재318.1" localSheetId="4">#REF!</definedName>
    <definedName name="기재318.1" localSheetId="1">#REF!</definedName>
    <definedName name="기재319" localSheetId="4">#REF!</definedName>
    <definedName name="기재319" localSheetId="1">#REF!</definedName>
    <definedName name="기재319.1" localSheetId="4">#REF!</definedName>
    <definedName name="기재319.1" localSheetId="1">#REF!</definedName>
    <definedName name="기재32" localSheetId="4">#REF!</definedName>
    <definedName name="기재32" localSheetId="1">#REF!</definedName>
    <definedName name="기재32.1" localSheetId="4">#REF!</definedName>
    <definedName name="기재32.1" localSheetId="1">#REF!</definedName>
    <definedName name="기재320" localSheetId="4">#REF!</definedName>
    <definedName name="기재320" localSheetId="1">#REF!</definedName>
    <definedName name="기재320.1" localSheetId="4">#REF!</definedName>
    <definedName name="기재320.1" localSheetId="1">#REF!</definedName>
    <definedName name="기재321" localSheetId="4">#REF!</definedName>
    <definedName name="기재321" localSheetId="1">#REF!</definedName>
    <definedName name="기재321.1" localSheetId="4">#REF!</definedName>
    <definedName name="기재321.1" localSheetId="1">#REF!</definedName>
    <definedName name="기재322" localSheetId="4">#REF!</definedName>
    <definedName name="기재322" localSheetId="1">#REF!</definedName>
    <definedName name="기재322.1" localSheetId="4">#REF!</definedName>
    <definedName name="기재322.1" localSheetId="1">#REF!</definedName>
    <definedName name="기재323" localSheetId="4">#REF!</definedName>
    <definedName name="기재323" localSheetId="1">#REF!</definedName>
    <definedName name="기재323.1" localSheetId="4">#REF!</definedName>
    <definedName name="기재323.1" localSheetId="1">#REF!</definedName>
    <definedName name="기재324" localSheetId="4">#REF!</definedName>
    <definedName name="기재324" localSheetId="1">#REF!</definedName>
    <definedName name="기재324.1" localSheetId="4">#REF!</definedName>
    <definedName name="기재324.1" localSheetId="1">#REF!</definedName>
    <definedName name="기재325" localSheetId="4">#REF!</definedName>
    <definedName name="기재325" localSheetId="1">#REF!</definedName>
    <definedName name="기재325.1" localSheetId="4">#REF!</definedName>
    <definedName name="기재325.1" localSheetId="1">#REF!</definedName>
    <definedName name="기재326" localSheetId="4">#REF!</definedName>
    <definedName name="기재326" localSheetId="1">#REF!</definedName>
    <definedName name="기재326.1" localSheetId="4">#REF!</definedName>
    <definedName name="기재326.1" localSheetId="1">#REF!</definedName>
    <definedName name="기재327" localSheetId="4">#REF!</definedName>
    <definedName name="기재327" localSheetId="1">#REF!</definedName>
    <definedName name="기재327.1" localSheetId="4">#REF!</definedName>
    <definedName name="기재327.1" localSheetId="1">#REF!</definedName>
    <definedName name="기재328" localSheetId="4">#REF!</definedName>
    <definedName name="기재328" localSheetId="1">#REF!</definedName>
    <definedName name="기재328.1" localSheetId="4">#REF!</definedName>
    <definedName name="기재328.1" localSheetId="1">#REF!</definedName>
    <definedName name="기재329" localSheetId="4">#REF!</definedName>
    <definedName name="기재329" localSheetId="1">#REF!</definedName>
    <definedName name="기재329.1" localSheetId="4">#REF!</definedName>
    <definedName name="기재329.1" localSheetId="1">#REF!</definedName>
    <definedName name="기재33" localSheetId="4">#REF!</definedName>
    <definedName name="기재33" localSheetId="1">#REF!</definedName>
    <definedName name="기재33.1" localSheetId="4">#REF!</definedName>
    <definedName name="기재33.1" localSheetId="1">#REF!</definedName>
    <definedName name="기재330" localSheetId="4">#REF!</definedName>
    <definedName name="기재330" localSheetId="1">#REF!</definedName>
    <definedName name="기재330.1" localSheetId="4">#REF!</definedName>
    <definedName name="기재330.1" localSheetId="1">#REF!</definedName>
    <definedName name="기재331" localSheetId="4">#REF!</definedName>
    <definedName name="기재331" localSheetId="1">#REF!</definedName>
    <definedName name="기재331.1" localSheetId="4">#REF!</definedName>
    <definedName name="기재331.1" localSheetId="1">#REF!</definedName>
    <definedName name="기재332" localSheetId="4">#REF!</definedName>
    <definedName name="기재332" localSheetId="1">#REF!</definedName>
    <definedName name="기재332.1" localSheetId="4">#REF!</definedName>
    <definedName name="기재332.1" localSheetId="1">#REF!</definedName>
    <definedName name="기재333" localSheetId="4">#REF!</definedName>
    <definedName name="기재333" localSheetId="1">#REF!</definedName>
    <definedName name="기재333.1" localSheetId="4">#REF!</definedName>
    <definedName name="기재333.1" localSheetId="1">#REF!</definedName>
    <definedName name="기재334" localSheetId="4">#REF!</definedName>
    <definedName name="기재334" localSheetId="1">#REF!</definedName>
    <definedName name="기재334.1" localSheetId="4">#REF!</definedName>
    <definedName name="기재334.1" localSheetId="1">#REF!</definedName>
    <definedName name="기재335" localSheetId="4">#REF!</definedName>
    <definedName name="기재335" localSheetId="1">#REF!</definedName>
    <definedName name="기재335.1" localSheetId="4">#REF!</definedName>
    <definedName name="기재335.1" localSheetId="1">#REF!</definedName>
    <definedName name="기재336" localSheetId="4">#REF!</definedName>
    <definedName name="기재336" localSheetId="1">#REF!</definedName>
    <definedName name="기재336.1" localSheetId="4">#REF!</definedName>
    <definedName name="기재336.1" localSheetId="1">#REF!</definedName>
    <definedName name="기재337" localSheetId="4">#REF!</definedName>
    <definedName name="기재337" localSheetId="1">#REF!</definedName>
    <definedName name="기재337.1" localSheetId="4">#REF!</definedName>
    <definedName name="기재337.1" localSheetId="1">#REF!</definedName>
    <definedName name="기재338" localSheetId="4">#REF!</definedName>
    <definedName name="기재338" localSheetId="1">#REF!</definedName>
    <definedName name="기재338.1" localSheetId="4">#REF!</definedName>
    <definedName name="기재338.1" localSheetId="1">#REF!</definedName>
    <definedName name="기재339" localSheetId="4">#REF!</definedName>
    <definedName name="기재339" localSheetId="1">#REF!</definedName>
    <definedName name="기재339.1" localSheetId="4">#REF!</definedName>
    <definedName name="기재339.1" localSheetId="1">#REF!</definedName>
    <definedName name="기재34" localSheetId="4">#REF!</definedName>
    <definedName name="기재34" localSheetId="1">#REF!</definedName>
    <definedName name="기재34.1" localSheetId="4">#REF!</definedName>
    <definedName name="기재34.1" localSheetId="1">#REF!</definedName>
    <definedName name="기재340" localSheetId="4">#REF!</definedName>
    <definedName name="기재340" localSheetId="1">#REF!</definedName>
    <definedName name="기재340.1" localSheetId="4">#REF!</definedName>
    <definedName name="기재340.1" localSheetId="1">#REF!</definedName>
    <definedName name="기재341" localSheetId="4">#REF!</definedName>
    <definedName name="기재341" localSheetId="1">#REF!</definedName>
    <definedName name="기재341.1" localSheetId="4">#REF!</definedName>
    <definedName name="기재341.1" localSheetId="1">#REF!</definedName>
    <definedName name="기재342" localSheetId="4">#REF!</definedName>
    <definedName name="기재342" localSheetId="1">#REF!</definedName>
    <definedName name="기재342.1" localSheetId="4">#REF!</definedName>
    <definedName name="기재342.1" localSheetId="1">#REF!</definedName>
    <definedName name="기재343" localSheetId="4">#REF!</definedName>
    <definedName name="기재343" localSheetId="1">#REF!</definedName>
    <definedName name="기재343.1" localSheetId="4">#REF!</definedName>
    <definedName name="기재343.1" localSheetId="1">#REF!</definedName>
    <definedName name="기재344" localSheetId="4">#REF!</definedName>
    <definedName name="기재344" localSheetId="1">#REF!</definedName>
    <definedName name="기재344.1" localSheetId="4">#REF!</definedName>
    <definedName name="기재344.1" localSheetId="1">#REF!</definedName>
    <definedName name="기재345" localSheetId="4">#REF!</definedName>
    <definedName name="기재345" localSheetId="1">#REF!</definedName>
    <definedName name="기재345.1" localSheetId="4">#REF!</definedName>
    <definedName name="기재345.1" localSheetId="1">#REF!</definedName>
    <definedName name="기재346" localSheetId="4">#REF!</definedName>
    <definedName name="기재346" localSheetId="1">#REF!</definedName>
    <definedName name="기재346.1" localSheetId="4">#REF!</definedName>
    <definedName name="기재346.1" localSheetId="1">#REF!</definedName>
    <definedName name="기재347" localSheetId="4">#REF!</definedName>
    <definedName name="기재347" localSheetId="1">#REF!</definedName>
    <definedName name="기재347.1" localSheetId="4">#REF!</definedName>
    <definedName name="기재347.1" localSheetId="1">#REF!</definedName>
    <definedName name="기재348" localSheetId="4">#REF!</definedName>
    <definedName name="기재348" localSheetId="1">#REF!</definedName>
    <definedName name="기재348.1" localSheetId="4">#REF!</definedName>
    <definedName name="기재348.1" localSheetId="1">#REF!</definedName>
    <definedName name="기재349" localSheetId="4">#REF!</definedName>
    <definedName name="기재349" localSheetId="1">#REF!</definedName>
    <definedName name="기재349.1" localSheetId="4">#REF!</definedName>
    <definedName name="기재349.1" localSheetId="1">#REF!</definedName>
    <definedName name="기재35" localSheetId="4">#REF!</definedName>
    <definedName name="기재35" localSheetId="1">#REF!</definedName>
    <definedName name="기재35.1" localSheetId="4">#REF!</definedName>
    <definedName name="기재35.1" localSheetId="1">#REF!</definedName>
    <definedName name="기재350" localSheetId="4">#REF!</definedName>
    <definedName name="기재350" localSheetId="1">#REF!</definedName>
    <definedName name="기재350.1" localSheetId="4">#REF!</definedName>
    <definedName name="기재350.1" localSheetId="1">#REF!</definedName>
    <definedName name="기재351" localSheetId="4">#REF!</definedName>
    <definedName name="기재351" localSheetId="1">#REF!</definedName>
    <definedName name="기재351.1" localSheetId="4">#REF!</definedName>
    <definedName name="기재351.1" localSheetId="1">#REF!</definedName>
    <definedName name="기재352" localSheetId="4">#REF!</definedName>
    <definedName name="기재352" localSheetId="1">#REF!</definedName>
    <definedName name="기재352.1" localSheetId="4">#REF!</definedName>
    <definedName name="기재352.1" localSheetId="1">#REF!</definedName>
    <definedName name="기재353" localSheetId="4">#REF!</definedName>
    <definedName name="기재353" localSheetId="1">#REF!</definedName>
    <definedName name="기재353.1" localSheetId="4">#REF!</definedName>
    <definedName name="기재353.1" localSheetId="1">#REF!</definedName>
    <definedName name="기재354" localSheetId="4">#REF!</definedName>
    <definedName name="기재354" localSheetId="1">#REF!</definedName>
    <definedName name="기재354.1" localSheetId="4">#REF!</definedName>
    <definedName name="기재354.1" localSheetId="1">#REF!</definedName>
    <definedName name="기재355" localSheetId="4">#REF!</definedName>
    <definedName name="기재355" localSheetId="1">#REF!</definedName>
    <definedName name="기재355.1" localSheetId="4">#REF!</definedName>
    <definedName name="기재355.1" localSheetId="1">#REF!</definedName>
    <definedName name="기재356" localSheetId="4">#REF!</definedName>
    <definedName name="기재356" localSheetId="1">#REF!</definedName>
    <definedName name="기재356.1" localSheetId="4">#REF!</definedName>
    <definedName name="기재356.1" localSheetId="1">#REF!</definedName>
    <definedName name="기재357" localSheetId="4">#REF!</definedName>
    <definedName name="기재357" localSheetId="1">#REF!</definedName>
    <definedName name="기재357.1" localSheetId="4">#REF!</definedName>
    <definedName name="기재357.1" localSheetId="1">#REF!</definedName>
    <definedName name="기재358" localSheetId="4">#REF!</definedName>
    <definedName name="기재358" localSheetId="1">#REF!</definedName>
    <definedName name="기재358.1" localSheetId="4">#REF!</definedName>
    <definedName name="기재358.1" localSheetId="1">#REF!</definedName>
    <definedName name="기재359" localSheetId="4">#REF!</definedName>
    <definedName name="기재359" localSheetId="1">#REF!</definedName>
    <definedName name="기재359.1" localSheetId="4">#REF!</definedName>
    <definedName name="기재359.1" localSheetId="1">#REF!</definedName>
    <definedName name="기재36" localSheetId="4">#REF!</definedName>
    <definedName name="기재36" localSheetId="1">#REF!</definedName>
    <definedName name="기재36.1" localSheetId="4">#REF!</definedName>
    <definedName name="기재36.1" localSheetId="1">#REF!</definedName>
    <definedName name="기재360" localSheetId="4">#REF!</definedName>
    <definedName name="기재360" localSheetId="1">#REF!</definedName>
    <definedName name="기재360.1" localSheetId="4">#REF!</definedName>
    <definedName name="기재360.1" localSheetId="1">#REF!</definedName>
    <definedName name="기재361" localSheetId="4">#REF!</definedName>
    <definedName name="기재361" localSheetId="1">#REF!</definedName>
    <definedName name="기재361.1" localSheetId="4">#REF!</definedName>
    <definedName name="기재361.1" localSheetId="1">#REF!</definedName>
    <definedName name="기재362" localSheetId="4">#REF!</definedName>
    <definedName name="기재362" localSheetId="1">#REF!</definedName>
    <definedName name="기재362.1" localSheetId="4">#REF!</definedName>
    <definedName name="기재362.1" localSheetId="1">#REF!</definedName>
    <definedName name="기재363" localSheetId="4">#REF!</definedName>
    <definedName name="기재363" localSheetId="1">#REF!</definedName>
    <definedName name="기재363.1" localSheetId="4">#REF!</definedName>
    <definedName name="기재363.1" localSheetId="1">#REF!</definedName>
    <definedName name="기재364" localSheetId="4">#REF!</definedName>
    <definedName name="기재364" localSheetId="1">#REF!</definedName>
    <definedName name="기재364.1" localSheetId="4">#REF!</definedName>
    <definedName name="기재364.1" localSheetId="1">#REF!</definedName>
    <definedName name="기재365" localSheetId="4">#REF!</definedName>
    <definedName name="기재365" localSheetId="1">#REF!</definedName>
    <definedName name="기재365.1" localSheetId="4">#REF!</definedName>
    <definedName name="기재365.1" localSheetId="1">#REF!</definedName>
    <definedName name="기재366" localSheetId="4">#REF!</definedName>
    <definedName name="기재366" localSheetId="1">#REF!</definedName>
    <definedName name="기재366.1" localSheetId="4">#REF!</definedName>
    <definedName name="기재366.1" localSheetId="1">#REF!</definedName>
    <definedName name="기재367" localSheetId="4">#REF!</definedName>
    <definedName name="기재367" localSheetId="1">#REF!</definedName>
    <definedName name="기재367.1" localSheetId="4">#REF!</definedName>
    <definedName name="기재367.1" localSheetId="1">#REF!</definedName>
    <definedName name="기재368" localSheetId="4">#REF!</definedName>
    <definedName name="기재368" localSheetId="1">#REF!</definedName>
    <definedName name="기재368.1" localSheetId="4">#REF!</definedName>
    <definedName name="기재368.1" localSheetId="1">#REF!</definedName>
    <definedName name="기재369" localSheetId="4">#REF!</definedName>
    <definedName name="기재369" localSheetId="1">#REF!</definedName>
    <definedName name="기재369.1" localSheetId="4">#REF!</definedName>
    <definedName name="기재369.1" localSheetId="1">#REF!</definedName>
    <definedName name="기재37" localSheetId="4">#REF!</definedName>
    <definedName name="기재37" localSheetId="1">#REF!</definedName>
    <definedName name="기재37.1" localSheetId="4">#REF!</definedName>
    <definedName name="기재37.1" localSheetId="1">#REF!</definedName>
    <definedName name="기재370" localSheetId="4">#REF!</definedName>
    <definedName name="기재370" localSheetId="1">#REF!</definedName>
    <definedName name="기재370.1" localSheetId="4">#REF!</definedName>
    <definedName name="기재370.1" localSheetId="1">#REF!</definedName>
    <definedName name="기재371" localSheetId="4">#REF!</definedName>
    <definedName name="기재371" localSheetId="1">#REF!</definedName>
    <definedName name="기재371.1" localSheetId="4">#REF!</definedName>
    <definedName name="기재371.1" localSheetId="1">#REF!</definedName>
    <definedName name="기재372" localSheetId="4">#REF!</definedName>
    <definedName name="기재372" localSheetId="1">#REF!</definedName>
    <definedName name="기재372.1" localSheetId="4">#REF!</definedName>
    <definedName name="기재372.1" localSheetId="1">#REF!</definedName>
    <definedName name="기재373" localSheetId="4">#REF!</definedName>
    <definedName name="기재373" localSheetId="1">#REF!</definedName>
    <definedName name="기재373.1" localSheetId="4">#REF!</definedName>
    <definedName name="기재373.1" localSheetId="1">#REF!</definedName>
    <definedName name="기재374" localSheetId="4">#REF!</definedName>
    <definedName name="기재374" localSheetId="1">#REF!</definedName>
    <definedName name="기재374.1" localSheetId="4">#REF!</definedName>
    <definedName name="기재374.1" localSheetId="1">#REF!</definedName>
    <definedName name="기재375" localSheetId="4">#REF!</definedName>
    <definedName name="기재375" localSheetId="1">#REF!</definedName>
    <definedName name="기재375.1" localSheetId="4">#REF!</definedName>
    <definedName name="기재375.1" localSheetId="1">#REF!</definedName>
    <definedName name="기재376" localSheetId="4">#REF!</definedName>
    <definedName name="기재376" localSheetId="1">#REF!</definedName>
    <definedName name="기재376.1" localSheetId="4">#REF!</definedName>
    <definedName name="기재376.1" localSheetId="1">#REF!</definedName>
    <definedName name="기재377" localSheetId="4">#REF!</definedName>
    <definedName name="기재377" localSheetId="1">#REF!</definedName>
    <definedName name="기재377.1" localSheetId="4">#REF!</definedName>
    <definedName name="기재377.1" localSheetId="1">#REF!</definedName>
    <definedName name="기재378" localSheetId="4">#REF!</definedName>
    <definedName name="기재378" localSheetId="1">#REF!</definedName>
    <definedName name="기재378.1" localSheetId="4">#REF!</definedName>
    <definedName name="기재378.1" localSheetId="1">#REF!</definedName>
    <definedName name="기재379" localSheetId="4">#REF!</definedName>
    <definedName name="기재379" localSheetId="1">#REF!</definedName>
    <definedName name="기재379.1" localSheetId="4">#REF!</definedName>
    <definedName name="기재379.1" localSheetId="1">#REF!</definedName>
    <definedName name="기재38" localSheetId="4">#REF!</definedName>
    <definedName name="기재38" localSheetId="1">#REF!</definedName>
    <definedName name="기재38.1" localSheetId="4">#REF!</definedName>
    <definedName name="기재38.1" localSheetId="1">#REF!</definedName>
    <definedName name="기재380" localSheetId="4">#REF!</definedName>
    <definedName name="기재380" localSheetId="1">#REF!</definedName>
    <definedName name="기재380.1" localSheetId="4">#REF!</definedName>
    <definedName name="기재380.1" localSheetId="1">#REF!</definedName>
    <definedName name="기재381" localSheetId="4">#REF!</definedName>
    <definedName name="기재381" localSheetId="1">#REF!</definedName>
    <definedName name="기재381.1" localSheetId="4">#REF!</definedName>
    <definedName name="기재381.1" localSheetId="1">#REF!</definedName>
    <definedName name="기재382" localSheetId="4">#REF!</definedName>
    <definedName name="기재382" localSheetId="1">#REF!</definedName>
    <definedName name="기재382.1" localSheetId="4">#REF!</definedName>
    <definedName name="기재382.1" localSheetId="1">#REF!</definedName>
    <definedName name="기재383" localSheetId="4">#REF!</definedName>
    <definedName name="기재383" localSheetId="1">#REF!</definedName>
    <definedName name="기재383.1" localSheetId="4">#REF!</definedName>
    <definedName name="기재383.1" localSheetId="1">#REF!</definedName>
    <definedName name="기재384" localSheetId="4">#REF!</definedName>
    <definedName name="기재384" localSheetId="1">#REF!</definedName>
    <definedName name="기재384.1" localSheetId="4">#REF!</definedName>
    <definedName name="기재384.1" localSheetId="1">#REF!</definedName>
    <definedName name="기재385" localSheetId="4">#REF!</definedName>
    <definedName name="기재385" localSheetId="1">#REF!</definedName>
    <definedName name="기재385.1" localSheetId="4">#REF!</definedName>
    <definedName name="기재385.1" localSheetId="1">#REF!</definedName>
    <definedName name="기재386" localSheetId="4">#REF!</definedName>
    <definedName name="기재386" localSheetId="1">#REF!</definedName>
    <definedName name="기재386.1" localSheetId="4">#REF!</definedName>
    <definedName name="기재386.1" localSheetId="1">#REF!</definedName>
    <definedName name="기재387" localSheetId="4">#REF!</definedName>
    <definedName name="기재387" localSheetId="1">#REF!</definedName>
    <definedName name="기재387.1" localSheetId="4">#REF!</definedName>
    <definedName name="기재387.1" localSheetId="1">#REF!</definedName>
    <definedName name="기재388" localSheetId="4">#REF!</definedName>
    <definedName name="기재388" localSheetId="1">#REF!</definedName>
    <definedName name="기재388.1" localSheetId="4">#REF!</definedName>
    <definedName name="기재388.1" localSheetId="1">#REF!</definedName>
    <definedName name="기재389" localSheetId="4">#REF!</definedName>
    <definedName name="기재389" localSheetId="1">#REF!</definedName>
    <definedName name="기재389.1" localSheetId="4">#REF!</definedName>
    <definedName name="기재389.1" localSheetId="1">#REF!</definedName>
    <definedName name="기재39" localSheetId="4">#REF!</definedName>
    <definedName name="기재39" localSheetId="1">#REF!</definedName>
    <definedName name="기재39.1" localSheetId="4">#REF!</definedName>
    <definedName name="기재39.1" localSheetId="1">#REF!</definedName>
    <definedName name="기재390" localSheetId="4">#REF!</definedName>
    <definedName name="기재390" localSheetId="1">#REF!</definedName>
    <definedName name="기재390.1" localSheetId="4">#REF!</definedName>
    <definedName name="기재390.1" localSheetId="1">#REF!</definedName>
    <definedName name="기재391" localSheetId="4">#REF!</definedName>
    <definedName name="기재391" localSheetId="1">#REF!</definedName>
    <definedName name="기재391.1" localSheetId="4">#REF!</definedName>
    <definedName name="기재391.1" localSheetId="1">#REF!</definedName>
    <definedName name="기재392" localSheetId="4">#REF!</definedName>
    <definedName name="기재392" localSheetId="1">#REF!</definedName>
    <definedName name="기재392.1" localSheetId="4">#REF!</definedName>
    <definedName name="기재392.1" localSheetId="1">#REF!</definedName>
    <definedName name="기재393" localSheetId="4">#REF!</definedName>
    <definedName name="기재393" localSheetId="1">#REF!</definedName>
    <definedName name="기재393.1" localSheetId="4">#REF!</definedName>
    <definedName name="기재393.1" localSheetId="1">#REF!</definedName>
    <definedName name="기재394" localSheetId="4">#REF!</definedName>
    <definedName name="기재394" localSheetId="1">#REF!</definedName>
    <definedName name="기재394.1" localSheetId="4">#REF!</definedName>
    <definedName name="기재394.1" localSheetId="1">#REF!</definedName>
    <definedName name="기재395" localSheetId="4">#REF!</definedName>
    <definedName name="기재395" localSheetId="1">#REF!</definedName>
    <definedName name="기재395.1" localSheetId="4">#REF!</definedName>
    <definedName name="기재395.1" localSheetId="1">#REF!</definedName>
    <definedName name="기재396" localSheetId="4">#REF!</definedName>
    <definedName name="기재396" localSheetId="1">#REF!</definedName>
    <definedName name="기재396.1" localSheetId="4">#REF!</definedName>
    <definedName name="기재396.1" localSheetId="1">#REF!</definedName>
    <definedName name="기재397" localSheetId="4">#REF!</definedName>
    <definedName name="기재397" localSheetId="1">#REF!</definedName>
    <definedName name="기재397.1" localSheetId="4">#REF!</definedName>
    <definedName name="기재397.1" localSheetId="1">#REF!</definedName>
    <definedName name="기재398" localSheetId="4">#REF!</definedName>
    <definedName name="기재398" localSheetId="1">#REF!</definedName>
    <definedName name="기재398.1" localSheetId="4">#REF!</definedName>
    <definedName name="기재398.1" localSheetId="1">#REF!</definedName>
    <definedName name="기재399" localSheetId="4">#REF!</definedName>
    <definedName name="기재399" localSheetId="1">#REF!</definedName>
    <definedName name="기재399.1" localSheetId="4">#REF!</definedName>
    <definedName name="기재399.1" localSheetId="1">#REF!</definedName>
    <definedName name="기재4" localSheetId="4">#REF!</definedName>
    <definedName name="기재4" localSheetId="1">#REF!</definedName>
    <definedName name="기재4.1" localSheetId="4">#REF!</definedName>
    <definedName name="기재4.1" localSheetId="1">#REF!</definedName>
    <definedName name="기재40" localSheetId="4">#REF!</definedName>
    <definedName name="기재40" localSheetId="1">#REF!</definedName>
    <definedName name="기재40.1" localSheetId="4">#REF!</definedName>
    <definedName name="기재40.1" localSheetId="1">#REF!</definedName>
    <definedName name="기재400" localSheetId="4">#REF!</definedName>
    <definedName name="기재400" localSheetId="1">#REF!</definedName>
    <definedName name="기재400.1" localSheetId="4">#REF!</definedName>
    <definedName name="기재400.1" localSheetId="1">#REF!</definedName>
    <definedName name="기재401" localSheetId="4">#REF!</definedName>
    <definedName name="기재401" localSheetId="1">#REF!</definedName>
    <definedName name="기재401.1" localSheetId="4">#REF!</definedName>
    <definedName name="기재401.1" localSheetId="1">#REF!</definedName>
    <definedName name="기재402" localSheetId="4">#REF!</definedName>
    <definedName name="기재402" localSheetId="1">#REF!</definedName>
    <definedName name="기재402.1" localSheetId="4">#REF!</definedName>
    <definedName name="기재402.1" localSheetId="1">#REF!</definedName>
    <definedName name="기재403" localSheetId="4">#REF!</definedName>
    <definedName name="기재403" localSheetId="1">#REF!</definedName>
    <definedName name="기재403.1" localSheetId="4">#REF!</definedName>
    <definedName name="기재403.1" localSheetId="1">#REF!</definedName>
    <definedName name="기재404" localSheetId="4">#REF!</definedName>
    <definedName name="기재404" localSheetId="1">#REF!</definedName>
    <definedName name="기재404.1" localSheetId="4">#REF!</definedName>
    <definedName name="기재404.1" localSheetId="1">#REF!</definedName>
    <definedName name="기재405" localSheetId="4">#REF!</definedName>
    <definedName name="기재405" localSheetId="1">#REF!</definedName>
    <definedName name="기재405.1" localSheetId="4">#REF!</definedName>
    <definedName name="기재405.1" localSheetId="1">#REF!</definedName>
    <definedName name="기재406" localSheetId="4">#REF!</definedName>
    <definedName name="기재406" localSheetId="1">#REF!</definedName>
    <definedName name="기재406.1" localSheetId="4">#REF!</definedName>
    <definedName name="기재406.1" localSheetId="1">#REF!</definedName>
    <definedName name="기재407" localSheetId="4">#REF!</definedName>
    <definedName name="기재407" localSheetId="1">#REF!</definedName>
    <definedName name="기재407.1" localSheetId="4">#REF!</definedName>
    <definedName name="기재407.1" localSheetId="1">#REF!</definedName>
    <definedName name="기재408" localSheetId="4">#REF!</definedName>
    <definedName name="기재408" localSheetId="1">#REF!</definedName>
    <definedName name="기재408.1" localSheetId="4">#REF!</definedName>
    <definedName name="기재408.1" localSheetId="1">#REF!</definedName>
    <definedName name="기재409" localSheetId="4">#REF!</definedName>
    <definedName name="기재409" localSheetId="1">#REF!</definedName>
    <definedName name="기재409.1" localSheetId="4">#REF!</definedName>
    <definedName name="기재409.1" localSheetId="1">#REF!</definedName>
    <definedName name="기재41" localSheetId="4">#REF!</definedName>
    <definedName name="기재41" localSheetId="1">#REF!</definedName>
    <definedName name="기재41.1" localSheetId="4">#REF!</definedName>
    <definedName name="기재41.1" localSheetId="1">#REF!</definedName>
    <definedName name="기재410" localSheetId="4">#REF!</definedName>
    <definedName name="기재410" localSheetId="1">#REF!</definedName>
    <definedName name="기재410.1" localSheetId="4">#REF!</definedName>
    <definedName name="기재410.1" localSheetId="1">#REF!</definedName>
    <definedName name="기재411" localSheetId="4">#REF!</definedName>
    <definedName name="기재411" localSheetId="1">#REF!</definedName>
    <definedName name="기재411.1" localSheetId="4">#REF!</definedName>
    <definedName name="기재411.1" localSheetId="1">#REF!</definedName>
    <definedName name="기재412" localSheetId="4">#REF!</definedName>
    <definedName name="기재412" localSheetId="1">#REF!</definedName>
    <definedName name="기재412.1" localSheetId="4">#REF!</definedName>
    <definedName name="기재412.1" localSheetId="1">#REF!</definedName>
    <definedName name="기재413" localSheetId="4">#REF!</definedName>
    <definedName name="기재413" localSheetId="1">#REF!</definedName>
    <definedName name="기재413.1" localSheetId="4">#REF!</definedName>
    <definedName name="기재413.1" localSheetId="1">#REF!</definedName>
    <definedName name="기재414" localSheetId="4">#REF!</definedName>
    <definedName name="기재414" localSheetId="1">#REF!</definedName>
    <definedName name="기재414.1" localSheetId="4">#REF!</definedName>
    <definedName name="기재414.1" localSheetId="1">#REF!</definedName>
    <definedName name="기재415" localSheetId="4">#REF!</definedName>
    <definedName name="기재415" localSheetId="1">#REF!</definedName>
    <definedName name="기재415.1" localSheetId="4">#REF!</definedName>
    <definedName name="기재415.1" localSheetId="1">#REF!</definedName>
    <definedName name="기재416" localSheetId="4">#REF!</definedName>
    <definedName name="기재416" localSheetId="1">#REF!</definedName>
    <definedName name="기재416.1" localSheetId="4">#REF!</definedName>
    <definedName name="기재416.1" localSheetId="1">#REF!</definedName>
    <definedName name="기재417" localSheetId="4">#REF!</definedName>
    <definedName name="기재417" localSheetId="1">#REF!</definedName>
    <definedName name="기재417.1" localSheetId="4">#REF!</definedName>
    <definedName name="기재417.1" localSheetId="1">#REF!</definedName>
    <definedName name="기재418" localSheetId="4">#REF!</definedName>
    <definedName name="기재418" localSheetId="1">#REF!</definedName>
    <definedName name="기재418.1" localSheetId="4">#REF!</definedName>
    <definedName name="기재418.1" localSheetId="1">#REF!</definedName>
    <definedName name="기재419" localSheetId="4">#REF!</definedName>
    <definedName name="기재419" localSheetId="1">#REF!</definedName>
    <definedName name="기재419.1" localSheetId="4">#REF!</definedName>
    <definedName name="기재419.1" localSheetId="1">#REF!</definedName>
    <definedName name="기재42" localSheetId="4">#REF!</definedName>
    <definedName name="기재42" localSheetId="1">#REF!</definedName>
    <definedName name="기재42.1" localSheetId="4">#REF!</definedName>
    <definedName name="기재42.1" localSheetId="1">#REF!</definedName>
    <definedName name="기재420" localSheetId="4">#REF!</definedName>
    <definedName name="기재420" localSheetId="1">#REF!</definedName>
    <definedName name="기재420.1" localSheetId="4">#REF!</definedName>
    <definedName name="기재420.1" localSheetId="1">#REF!</definedName>
    <definedName name="기재421" localSheetId="4">#REF!</definedName>
    <definedName name="기재421" localSheetId="1">#REF!</definedName>
    <definedName name="기재421.1" localSheetId="4">#REF!</definedName>
    <definedName name="기재421.1" localSheetId="1">#REF!</definedName>
    <definedName name="기재422" localSheetId="4">#REF!</definedName>
    <definedName name="기재422" localSheetId="1">#REF!</definedName>
    <definedName name="기재422.1" localSheetId="4">#REF!</definedName>
    <definedName name="기재422.1" localSheetId="1">#REF!</definedName>
    <definedName name="기재423" localSheetId="4">#REF!</definedName>
    <definedName name="기재423" localSheetId="1">#REF!</definedName>
    <definedName name="기재423.1" localSheetId="4">#REF!</definedName>
    <definedName name="기재423.1" localSheetId="1">#REF!</definedName>
    <definedName name="기재424" localSheetId="4">#REF!</definedName>
    <definedName name="기재424" localSheetId="1">#REF!</definedName>
    <definedName name="기재424.1" localSheetId="4">#REF!</definedName>
    <definedName name="기재424.1" localSheetId="1">#REF!</definedName>
    <definedName name="기재425" localSheetId="4">#REF!</definedName>
    <definedName name="기재425" localSheetId="1">#REF!</definedName>
    <definedName name="기재425.1" localSheetId="4">#REF!</definedName>
    <definedName name="기재425.1" localSheetId="1">#REF!</definedName>
    <definedName name="기재426" localSheetId="4">#REF!</definedName>
    <definedName name="기재426" localSheetId="1">#REF!</definedName>
    <definedName name="기재426.1" localSheetId="4">#REF!</definedName>
    <definedName name="기재426.1" localSheetId="1">#REF!</definedName>
    <definedName name="기재427" localSheetId="4">#REF!</definedName>
    <definedName name="기재427" localSheetId="1">#REF!</definedName>
    <definedName name="기재427.1" localSheetId="4">#REF!</definedName>
    <definedName name="기재427.1" localSheetId="1">#REF!</definedName>
    <definedName name="기재428" localSheetId="4">#REF!</definedName>
    <definedName name="기재428" localSheetId="1">#REF!</definedName>
    <definedName name="기재428.1" localSheetId="4">#REF!</definedName>
    <definedName name="기재428.1" localSheetId="1">#REF!</definedName>
    <definedName name="기재429" localSheetId="4">#REF!</definedName>
    <definedName name="기재429" localSheetId="1">#REF!</definedName>
    <definedName name="기재429.1" localSheetId="4">#REF!</definedName>
    <definedName name="기재429.1" localSheetId="1">#REF!</definedName>
    <definedName name="기재43" localSheetId="4">#REF!</definedName>
    <definedName name="기재43" localSheetId="1">#REF!</definedName>
    <definedName name="기재43.1" localSheetId="4">#REF!</definedName>
    <definedName name="기재43.1" localSheetId="1">#REF!</definedName>
    <definedName name="기재430" localSheetId="4">#REF!</definedName>
    <definedName name="기재430" localSheetId="1">#REF!</definedName>
    <definedName name="기재430.1" localSheetId="4">#REF!</definedName>
    <definedName name="기재430.1" localSheetId="1">#REF!</definedName>
    <definedName name="기재431" localSheetId="4">#REF!</definedName>
    <definedName name="기재431" localSheetId="1">#REF!</definedName>
    <definedName name="기재431.1" localSheetId="4">#REF!</definedName>
    <definedName name="기재431.1" localSheetId="1">#REF!</definedName>
    <definedName name="기재432" localSheetId="4">#REF!</definedName>
    <definedName name="기재432" localSheetId="1">#REF!</definedName>
    <definedName name="기재432.1" localSheetId="4">#REF!</definedName>
    <definedName name="기재432.1" localSheetId="1">#REF!</definedName>
    <definedName name="기재433" localSheetId="4">#REF!</definedName>
    <definedName name="기재433" localSheetId="1">#REF!</definedName>
    <definedName name="기재433.1" localSheetId="4">#REF!</definedName>
    <definedName name="기재433.1" localSheetId="1">#REF!</definedName>
    <definedName name="기재434" localSheetId="4">#REF!</definedName>
    <definedName name="기재434" localSheetId="1">#REF!</definedName>
    <definedName name="기재434.1" localSheetId="4">#REF!</definedName>
    <definedName name="기재434.1" localSheetId="1">#REF!</definedName>
    <definedName name="기재435" localSheetId="4">#REF!</definedName>
    <definedName name="기재435" localSheetId="1">#REF!</definedName>
    <definedName name="기재435.1" localSheetId="4">#REF!</definedName>
    <definedName name="기재435.1" localSheetId="1">#REF!</definedName>
    <definedName name="기재436" localSheetId="4">#REF!</definedName>
    <definedName name="기재436" localSheetId="1">#REF!</definedName>
    <definedName name="기재436.1" localSheetId="4">#REF!</definedName>
    <definedName name="기재436.1" localSheetId="1">#REF!</definedName>
    <definedName name="기재437" localSheetId="4">#REF!</definedName>
    <definedName name="기재437" localSheetId="1">#REF!</definedName>
    <definedName name="기재437.1" localSheetId="4">#REF!</definedName>
    <definedName name="기재437.1" localSheetId="1">#REF!</definedName>
    <definedName name="기재438" localSheetId="4">#REF!</definedName>
    <definedName name="기재438" localSheetId="1">#REF!</definedName>
    <definedName name="기재438.1" localSheetId="4">#REF!</definedName>
    <definedName name="기재438.1" localSheetId="1">#REF!</definedName>
    <definedName name="기재439" localSheetId="4">#REF!</definedName>
    <definedName name="기재439" localSheetId="1">#REF!</definedName>
    <definedName name="기재439.1" localSheetId="4">#REF!</definedName>
    <definedName name="기재439.1" localSheetId="1">#REF!</definedName>
    <definedName name="기재44" localSheetId="4">#REF!</definedName>
    <definedName name="기재44" localSheetId="1">#REF!</definedName>
    <definedName name="기재44.1" localSheetId="4">#REF!</definedName>
    <definedName name="기재44.1" localSheetId="1">#REF!</definedName>
    <definedName name="기재440" localSheetId="4">#REF!</definedName>
    <definedName name="기재440" localSheetId="1">#REF!</definedName>
    <definedName name="기재440.1" localSheetId="4">#REF!</definedName>
    <definedName name="기재440.1" localSheetId="1">#REF!</definedName>
    <definedName name="기재441" localSheetId="4">#REF!</definedName>
    <definedName name="기재441" localSheetId="1">#REF!</definedName>
    <definedName name="기재441.1" localSheetId="4">#REF!</definedName>
    <definedName name="기재441.1" localSheetId="1">#REF!</definedName>
    <definedName name="기재442" localSheetId="4">#REF!</definedName>
    <definedName name="기재442" localSheetId="1">#REF!</definedName>
    <definedName name="기재442.1" localSheetId="4">#REF!</definedName>
    <definedName name="기재442.1" localSheetId="1">#REF!</definedName>
    <definedName name="기재443" localSheetId="4">#REF!</definedName>
    <definedName name="기재443" localSheetId="1">#REF!</definedName>
    <definedName name="기재443.1" localSheetId="4">#REF!</definedName>
    <definedName name="기재443.1" localSheetId="1">#REF!</definedName>
    <definedName name="기재444" localSheetId="4">#REF!</definedName>
    <definedName name="기재444" localSheetId="1">#REF!</definedName>
    <definedName name="기재444.1" localSheetId="4">#REF!</definedName>
    <definedName name="기재444.1" localSheetId="1">#REF!</definedName>
    <definedName name="기재445" localSheetId="4">#REF!</definedName>
    <definedName name="기재445" localSheetId="1">#REF!</definedName>
    <definedName name="기재445.1" localSheetId="4">#REF!</definedName>
    <definedName name="기재445.1" localSheetId="1">#REF!</definedName>
    <definedName name="기재446" localSheetId="4">#REF!</definedName>
    <definedName name="기재446" localSheetId="1">#REF!</definedName>
    <definedName name="기재446.1" localSheetId="4">#REF!</definedName>
    <definedName name="기재446.1" localSheetId="1">#REF!</definedName>
    <definedName name="기재447" localSheetId="4">#REF!</definedName>
    <definedName name="기재447" localSheetId="1">#REF!</definedName>
    <definedName name="기재447.1" localSheetId="4">#REF!</definedName>
    <definedName name="기재447.1" localSheetId="1">#REF!</definedName>
    <definedName name="기재448" localSheetId="4">#REF!</definedName>
    <definedName name="기재448" localSheetId="1">#REF!</definedName>
    <definedName name="기재448.1" localSheetId="4">#REF!</definedName>
    <definedName name="기재448.1" localSheetId="1">#REF!</definedName>
    <definedName name="기재449" localSheetId="4">#REF!</definedName>
    <definedName name="기재449" localSheetId="1">#REF!</definedName>
    <definedName name="기재449.1" localSheetId="4">#REF!</definedName>
    <definedName name="기재449.1" localSheetId="1">#REF!</definedName>
    <definedName name="기재45" localSheetId="4">#REF!</definedName>
    <definedName name="기재45" localSheetId="1">#REF!</definedName>
    <definedName name="기재45.1" localSheetId="4">#REF!</definedName>
    <definedName name="기재45.1" localSheetId="1">#REF!</definedName>
    <definedName name="기재450" localSheetId="4">#REF!</definedName>
    <definedName name="기재450" localSheetId="1">#REF!</definedName>
    <definedName name="기재450.1" localSheetId="4">#REF!</definedName>
    <definedName name="기재450.1" localSheetId="1">#REF!</definedName>
    <definedName name="기재451" localSheetId="4">#REF!</definedName>
    <definedName name="기재451" localSheetId="1">#REF!</definedName>
    <definedName name="기재451.1" localSheetId="4">#REF!</definedName>
    <definedName name="기재451.1" localSheetId="1">#REF!</definedName>
    <definedName name="기재452" localSheetId="4">#REF!</definedName>
    <definedName name="기재452" localSheetId="1">#REF!</definedName>
    <definedName name="기재452.1" localSheetId="4">#REF!</definedName>
    <definedName name="기재452.1" localSheetId="1">#REF!</definedName>
    <definedName name="기재453" localSheetId="4">#REF!</definedName>
    <definedName name="기재453" localSheetId="1">#REF!</definedName>
    <definedName name="기재453.1" localSheetId="4">#REF!</definedName>
    <definedName name="기재453.1" localSheetId="1">#REF!</definedName>
    <definedName name="기재454" localSheetId="4">#REF!</definedName>
    <definedName name="기재454" localSheetId="1">#REF!</definedName>
    <definedName name="기재454.1" localSheetId="4">#REF!</definedName>
    <definedName name="기재454.1" localSheetId="1">#REF!</definedName>
    <definedName name="기재455" localSheetId="4">#REF!</definedName>
    <definedName name="기재455" localSheetId="1">#REF!</definedName>
    <definedName name="기재455.1" localSheetId="4">#REF!</definedName>
    <definedName name="기재455.1" localSheetId="1">#REF!</definedName>
    <definedName name="기재456" localSheetId="4">#REF!</definedName>
    <definedName name="기재456" localSheetId="1">#REF!</definedName>
    <definedName name="기재456.1" localSheetId="4">#REF!</definedName>
    <definedName name="기재456.1" localSheetId="1">#REF!</definedName>
    <definedName name="기재457" localSheetId="4">#REF!</definedName>
    <definedName name="기재457" localSheetId="1">#REF!</definedName>
    <definedName name="기재457.1" localSheetId="4">#REF!</definedName>
    <definedName name="기재457.1" localSheetId="1">#REF!</definedName>
    <definedName name="기재458" localSheetId="4">#REF!</definedName>
    <definedName name="기재458" localSheetId="1">#REF!</definedName>
    <definedName name="기재458.1" localSheetId="4">#REF!</definedName>
    <definedName name="기재458.1" localSheetId="1">#REF!</definedName>
    <definedName name="기재459" localSheetId="4">#REF!</definedName>
    <definedName name="기재459" localSheetId="1">#REF!</definedName>
    <definedName name="기재459.1" localSheetId="4">#REF!</definedName>
    <definedName name="기재459.1" localSheetId="1">#REF!</definedName>
    <definedName name="기재46" localSheetId="4">#REF!</definedName>
    <definedName name="기재46" localSheetId="1">#REF!</definedName>
    <definedName name="기재46.1" localSheetId="4">#REF!</definedName>
    <definedName name="기재46.1" localSheetId="1">#REF!</definedName>
    <definedName name="기재460" localSheetId="4">#REF!</definedName>
    <definedName name="기재460" localSheetId="1">#REF!</definedName>
    <definedName name="기재460.1" localSheetId="4">#REF!</definedName>
    <definedName name="기재460.1" localSheetId="1">#REF!</definedName>
    <definedName name="기재461" localSheetId="4">#REF!</definedName>
    <definedName name="기재461" localSheetId="1">#REF!</definedName>
    <definedName name="기재461.1" localSheetId="4">#REF!</definedName>
    <definedName name="기재461.1" localSheetId="1">#REF!</definedName>
    <definedName name="기재47" localSheetId="4">#REF!</definedName>
    <definedName name="기재47" localSheetId="1">#REF!</definedName>
    <definedName name="기재47.1" localSheetId="4">#REF!</definedName>
    <definedName name="기재47.1" localSheetId="1">#REF!</definedName>
    <definedName name="기재48" localSheetId="4">#REF!</definedName>
    <definedName name="기재48" localSheetId="1">#REF!</definedName>
    <definedName name="기재48.1" localSheetId="4">#REF!</definedName>
    <definedName name="기재48.1" localSheetId="1">#REF!</definedName>
    <definedName name="기재49" localSheetId="4">#REF!</definedName>
    <definedName name="기재49" localSheetId="1">#REF!</definedName>
    <definedName name="기재49.1" localSheetId="4">#REF!</definedName>
    <definedName name="기재49.1" localSheetId="1">#REF!</definedName>
    <definedName name="기재5" localSheetId="4">#REF!</definedName>
    <definedName name="기재5" localSheetId="1">#REF!</definedName>
    <definedName name="기재5.1" localSheetId="4">#REF!</definedName>
    <definedName name="기재5.1" localSheetId="1">#REF!</definedName>
    <definedName name="기재50" localSheetId="4">#REF!</definedName>
    <definedName name="기재50" localSheetId="1">#REF!</definedName>
    <definedName name="기재50.1" localSheetId="4">#REF!</definedName>
    <definedName name="기재50.1" localSheetId="1">#REF!</definedName>
    <definedName name="기재51" localSheetId="4">#REF!</definedName>
    <definedName name="기재51" localSheetId="1">#REF!</definedName>
    <definedName name="기재51.1" localSheetId="4">#REF!</definedName>
    <definedName name="기재51.1" localSheetId="1">#REF!</definedName>
    <definedName name="기재52" localSheetId="4">#REF!</definedName>
    <definedName name="기재52" localSheetId="1">#REF!</definedName>
    <definedName name="기재52.1" localSheetId="4">#REF!</definedName>
    <definedName name="기재52.1" localSheetId="1">#REF!</definedName>
    <definedName name="기재53" localSheetId="4">#REF!</definedName>
    <definedName name="기재53" localSheetId="1">#REF!</definedName>
    <definedName name="기재53.1" localSheetId="4">#REF!</definedName>
    <definedName name="기재53.1" localSheetId="1">#REF!</definedName>
    <definedName name="기재54" localSheetId="4">#REF!</definedName>
    <definedName name="기재54" localSheetId="1">#REF!</definedName>
    <definedName name="기재54.1" localSheetId="4">#REF!</definedName>
    <definedName name="기재54.1" localSheetId="1">#REF!</definedName>
    <definedName name="기재55" localSheetId="4">#REF!</definedName>
    <definedName name="기재55" localSheetId="1">#REF!</definedName>
    <definedName name="기재55.1" localSheetId="4">#REF!</definedName>
    <definedName name="기재55.1" localSheetId="1">#REF!</definedName>
    <definedName name="기재56" localSheetId="4">#REF!</definedName>
    <definedName name="기재56" localSheetId="1">#REF!</definedName>
    <definedName name="기재56.1" localSheetId="4">#REF!</definedName>
    <definedName name="기재56.1" localSheetId="1">#REF!</definedName>
    <definedName name="기재57" localSheetId="4">#REF!</definedName>
    <definedName name="기재57" localSheetId="1">#REF!</definedName>
    <definedName name="기재57.1" localSheetId="4">#REF!</definedName>
    <definedName name="기재57.1" localSheetId="1">#REF!</definedName>
    <definedName name="기재58" localSheetId="4">#REF!</definedName>
    <definedName name="기재58" localSheetId="1">#REF!</definedName>
    <definedName name="기재58.1" localSheetId="4">#REF!</definedName>
    <definedName name="기재58.1" localSheetId="1">#REF!</definedName>
    <definedName name="기재59" localSheetId="4">#REF!</definedName>
    <definedName name="기재59" localSheetId="1">#REF!</definedName>
    <definedName name="기재59.1" localSheetId="4">#REF!</definedName>
    <definedName name="기재59.1" localSheetId="1">#REF!</definedName>
    <definedName name="기재6" localSheetId="4">#REF!</definedName>
    <definedName name="기재6" localSheetId="1">#REF!</definedName>
    <definedName name="기재6.1" localSheetId="4">#REF!</definedName>
    <definedName name="기재6.1" localSheetId="1">#REF!</definedName>
    <definedName name="기재60" localSheetId="4">#REF!</definedName>
    <definedName name="기재60" localSheetId="1">#REF!</definedName>
    <definedName name="기재60.1" localSheetId="4">#REF!</definedName>
    <definedName name="기재60.1" localSheetId="1">#REF!</definedName>
    <definedName name="기재61" localSheetId="4">#REF!</definedName>
    <definedName name="기재61" localSheetId="1">#REF!</definedName>
    <definedName name="기재61.1" localSheetId="4">#REF!</definedName>
    <definedName name="기재61.1" localSheetId="1">#REF!</definedName>
    <definedName name="기재62" localSheetId="4">#REF!</definedName>
    <definedName name="기재62" localSheetId="1">#REF!</definedName>
    <definedName name="기재62.1" localSheetId="4">#REF!</definedName>
    <definedName name="기재62.1" localSheetId="1">#REF!</definedName>
    <definedName name="기재63" localSheetId="4">#REF!</definedName>
    <definedName name="기재63" localSheetId="1">#REF!</definedName>
    <definedName name="기재63.1" localSheetId="4">#REF!</definedName>
    <definedName name="기재63.1" localSheetId="1">#REF!</definedName>
    <definedName name="기재64" localSheetId="4">#REF!</definedName>
    <definedName name="기재64" localSheetId="1">#REF!</definedName>
    <definedName name="기재64.1" localSheetId="4">#REF!</definedName>
    <definedName name="기재64.1" localSheetId="1">#REF!</definedName>
    <definedName name="기재65" localSheetId="4">#REF!</definedName>
    <definedName name="기재65" localSheetId="1">#REF!</definedName>
    <definedName name="기재65.1" localSheetId="4">#REF!</definedName>
    <definedName name="기재65.1" localSheetId="1">#REF!</definedName>
    <definedName name="기재66" localSheetId="4">#REF!</definedName>
    <definedName name="기재66" localSheetId="1">#REF!</definedName>
    <definedName name="기재66.1" localSheetId="4">#REF!</definedName>
    <definedName name="기재66.1" localSheetId="1">#REF!</definedName>
    <definedName name="기재67" localSheetId="4">#REF!</definedName>
    <definedName name="기재67" localSheetId="1">#REF!</definedName>
    <definedName name="기재67.1" localSheetId="4">#REF!</definedName>
    <definedName name="기재67.1" localSheetId="1">#REF!</definedName>
    <definedName name="기재68" localSheetId="4">#REF!</definedName>
    <definedName name="기재68" localSheetId="1">#REF!</definedName>
    <definedName name="기재68.1" localSheetId="4">#REF!</definedName>
    <definedName name="기재68.1" localSheetId="1">#REF!</definedName>
    <definedName name="기재69" localSheetId="4">#REF!</definedName>
    <definedName name="기재69" localSheetId="1">#REF!</definedName>
    <definedName name="기재69.1" localSheetId="4">#REF!</definedName>
    <definedName name="기재69.1" localSheetId="1">#REF!</definedName>
    <definedName name="기재7" localSheetId="4">#REF!</definedName>
    <definedName name="기재7" localSheetId="1">#REF!</definedName>
    <definedName name="기재7.1" localSheetId="4">#REF!</definedName>
    <definedName name="기재7.1" localSheetId="1">#REF!</definedName>
    <definedName name="기재70" localSheetId="4">#REF!</definedName>
    <definedName name="기재70" localSheetId="1">#REF!</definedName>
    <definedName name="기재70.1" localSheetId="4">#REF!</definedName>
    <definedName name="기재70.1" localSheetId="1">#REF!</definedName>
    <definedName name="기재71" localSheetId="4">#REF!</definedName>
    <definedName name="기재71" localSheetId="1">#REF!</definedName>
    <definedName name="기재71.1" localSheetId="4">#REF!</definedName>
    <definedName name="기재71.1" localSheetId="1">#REF!</definedName>
    <definedName name="기재72" localSheetId="4">#REF!</definedName>
    <definedName name="기재72" localSheetId="1">#REF!</definedName>
    <definedName name="기재72.1" localSheetId="4">#REF!</definedName>
    <definedName name="기재72.1" localSheetId="1">#REF!</definedName>
    <definedName name="기재73" localSheetId="4">#REF!</definedName>
    <definedName name="기재73" localSheetId="1">#REF!</definedName>
    <definedName name="기재73.1" localSheetId="4">#REF!</definedName>
    <definedName name="기재73.1" localSheetId="1">#REF!</definedName>
    <definedName name="기재74" localSheetId="4">#REF!</definedName>
    <definedName name="기재74" localSheetId="1">#REF!</definedName>
    <definedName name="기재74.1" localSheetId="4">#REF!</definedName>
    <definedName name="기재74.1" localSheetId="1">#REF!</definedName>
    <definedName name="기재75" localSheetId="4">#REF!</definedName>
    <definedName name="기재75" localSheetId="1">#REF!</definedName>
    <definedName name="기재75.1" localSheetId="4">#REF!</definedName>
    <definedName name="기재75.1" localSheetId="1">#REF!</definedName>
    <definedName name="기재76" localSheetId="4">#REF!</definedName>
    <definedName name="기재76" localSheetId="1">#REF!</definedName>
    <definedName name="기재76.1" localSheetId="4">#REF!</definedName>
    <definedName name="기재76.1" localSheetId="1">#REF!</definedName>
    <definedName name="기재77" localSheetId="4">#REF!</definedName>
    <definedName name="기재77" localSheetId="1">#REF!</definedName>
    <definedName name="기재77.1" localSheetId="4">#REF!</definedName>
    <definedName name="기재77.1" localSheetId="1">#REF!</definedName>
    <definedName name="기재78" localSheetId="4">#REF!</definedName>
    <definedName name="기재78" localSheetId="1">#REF!</definedName>
    <definedName name="기재78.1" localSheetId="4">#REF!</definedName>
    <definedName name="기재78.1" localSheetId="1">#REF!</definedName>
    <definedName name="기재79" localSheetId="4">#REF!</definedName>
    <definedName name="기재79" localSheetId="1">#REF!</definedName>
    <definedName name="기재79.1" localSheetId="4">#REF!</definedName>
    <definedName name="기재79.1" localSheetId="1">#REF!</definedName>
    <definedName name="기재8" localSheetId="4">#REF!</definedName>
    <definedName name="기재8" localSheetId="1">#REF!</definedName>
    <definedName name="기재8.1" localSheetId="4">#REF!</definedName>
    <definedName name="기재8.1" localSheetId="1">#REF!</definedName>
    <definedName name="기재80" localSheetId="4">#REF!</definedName>
    <definedName name="기재80" localSheetId="1">#REF!</definedName>
    <definedName name="기재80.1" localSheetId="4">#REF!</definedName>
    <definedName name="기재80.1" localSheetId="1">#REF!</definedName>
    <definedName name="기재81" localSheetId="4">#REF!</definedName>
    <definedName name="기재81" localSheetId="1">#REF!</definedName>
    <definedName name="기재81.1" localSheetId="4">#REF!</definedName>
    <definedName name="기재81.1" localSheetId="1">#REF!</definedName>
    <definedName name="기재82" localSheetId="4">#REF!</definedName>
    <definedName name="기재82" localSheetId="1">#REF!</definedName>
    <definedName name="기재82.1" localSheetId="4">#REF!</definedName>
    <definedName name="기재82.1" localSheetId="1">#REF!</definedName>
    <definedName name="기재83" localSheetId="4">#REF!</definedName>
    <definedName name="기재83" localSheetId="1">#REF!</definedName>
    <definedName name="기재83.1" localSheetId="4">#REF!</definedName>
    <definedName name="기재83.1" localSheetId="1">#REF!</definedName>
    <definedName name="기재84" localSheetId="4">#REF!</definedName>
    <definedName name="기재84" localSheetId="1">#REF!</definedName>
    <definedName name="기재84.1" localSheetId="4">#REF!</definedName>
    <definedName name="기재84.1" localSheetId="1">#REF!</definedName>
    <definedName name="기재85" localSheetId="4">#REF!</definedName>
    <definedName name="기재85" localSheetId="1">#REF!</definedName>
    <definedName name="기재85.1" localSheetId="4">#REF!</definedName>
    <definedName name="기재85.1" localSheetId="1">#REF!</definedName>
    <definedName name="기재86" localSheetId="4">#REF!</definedName>
    <definedName name="기재86" localSheetId="1">#REF!</definedName>
    <definedName name="기재86.1" localSheetId="4">#REF!</definedName>
    <definedName name="기재86.1" localSheetId="1">#REF!</definedName>
    <definedName name="기재87" localSheetId="4">#REF!</definedName>
    <definedName name="기재87" localSheetId="1">#REF!</definedName>
    <definedName name="기재87.1" localSheetId="4">#REF!</definedName>
    <definedName name="기재87.1" localSheetId="1">#REF!</definedName>
    <definedName name="기재88" localSheetId="4">#REF!</definedName>
    <definedName name="기재88" localSheetId="1">#REF!</definedName>
    <definedName name="기재88.1" localSheetId="4">#REF!</definedName>
    <definedName name="기재88.1" localSheetId="1">#REF!</definedName>
    <definedName name="기재89" localSheetId="4">#REF!</definedName>
    <definedName name="기재89" localSheetId="1">#REF!</definedName>
    <definedName name="기재89.1" localSheetId="4">#REF!</definedName>
    <definedName name="기재89.1" localSheetId="1">#REF!</definedName>
    <definedName name="기재9" localSheetId="4">#REF!</definedName>
    <definedName name="기재9" localSheetId="1">#REF!</definedName>
    <definedName name="기재9.1" localSheetId="4">#REF!</definedName>
    <definedName name="기재9.1" localSheetId="1">#REF!</definedName>
    <definedName name="기재90" localSheetId="4">#REF!</definedName>
    <definedName name="기재90" localSheetId="1">#REF!</definedName>
    <definedName name="기재90.1" localSheetId="4">#REF!</definedName>
    <definedName name="기재90.1" localSheetId="1">#REF!</definedName>
    <definedName name="기재91" localSheetId="4">#REF!</definedName>
    <definedName name="기재91" localSheetId="1">#REF!</definedName>
    <definedName name="기재91.1" localSheetId="4">#REF!</definedName>
    <definedName name="기재91.1" localSheetId="1">#REF!</definedName>
    <definedName name="기재92" localSheetId="4">#REF!</definedName>
    <definedName name="기재92" localSheetId="1">#REF!</definedName>
    <definedName name="기재92.1" localSheetId="4">#REF!</definedName>
    <definedName name="기재92.1" localSheetId="1">#REF!</definedName>
    <definedName name="기재93" localSheetId="4">#REF!</definedName>
    <definedName name="기재93" localSheetId="1">#REF!</definedName>
    <definedName name="기재93.1" localSheetId="4">#REF!</definedName>
    <definedName name="기재93.1" localSheetId="1">#REF!</definedName>
    <definedName name="기재94" localSheetId="4">#REF!</definedName>
    <definedName name="기재94" localSheetId="1">#REF!</definedName>
    <definedName name="기재94.1" localSheetId="4">#REF!</definedName>
    <definedName name="기재94.1" localSheetId="1">#REF!</definedName>
    <definedName name="기재95" localSheetId="4">#REF!</definedName>
    <definedName name="기재95" localSheetId="1">#REF!</definedName>
    <definedName name="기재95.1" localSheetId="4">#REF!</definedName>
    <definedName name="기재95.1" localSheetId="1">#REF!</definedName>
    <definedName name="기재96" localSheetId="4">#REF!</definedName>
    <definedName name="기재96" localSheetId="1">#REF!</definedName>
    <definedName name="기재96.1" localSheetId="4">#REF!</definedName>
    <definedName name="기재96.1" localSheetId="1">#REF!</definedName>
    <definedName name="기재97" localSheetId="4">#REF!</definedName>
    <definedName name="기재97" localSheetId="1">#REF!</definedName>
    <definedName name="기재97.1" localSheetId="4">#REF!</definedName>
    <definedName name="기재97.1" localSheetId="1">#REF!</definedName>
    <definedName name="기재98" localSheetId="4">#REF!</definedName>
    <definedName name="기재98" localSheetId="1">#REF!</definedName>
    <definedName name="기재98.1" localSheetId="4">#REF!</definedName>
    <definedName name="기재98.1" localSheetId="1">#REF!</definedName>
    <definedName name="기재99" localSheetId="4">#REF!</definedName>
    <definedName name="기재99" localSheetId="1">#REF!</definedName>
    <definedName name="기재99.1" localSheetId="4">#REF!</definedName>
    <definedName name="기재99.1" localSheetId="1">#REF!</definedName>
    <definedName name="기존_NO.">"TAG변경"</definedName>
    <definedName name="기준" localSheetId="4">#REF!</definedName>
    <definedName name="기준" localSheetId="1">#REF!</definedName>
    <definedName name="기초" localSheetId="4">#REF!</definedName>
    <definedName name="기초" localSheetId="1">#REF!</definedName>
    <definedName name="기초단가" localSheetId="4">#REF!</definedName>
    <definedName name="기초단가" localSheetId="1">#REF!</definedName>
    <definedName name="기초단가1" localSheetId="4">#REF!</definedName>
    <definedName name="기초단가1" localSheetId="1">#REF!</definedName>
    <definedName name="기타" localSheetId="4">#REF!</definedName>
    <definedName name="기타" localSheetId="1">#REF!</definedName>
    <definedName name="기타경비" localSheetId="4">#REF!</definedName>
    <definedName name="기타경비" localSheetId="1">#REF!</definedName>
    <definedName name="기타비목" localSheetId="4">#REF!</definedName>
    <definedName name="기타비목" localSheetId="1">#REF!</definedName>
    <definedName name="기타자재">[0]!기타자재</definedName>
    <definedName name="기타자재1">[0]!기타자재1</definedName>
    <definedName name="기호" localSheetId="4">#REF!</definedName>
    <definedName name="기호" localSheetId="1">#REF!</definedName>
    <definedName name="김" localSheetId="1">{"'제10장(표)'!$A$5:$L$10"}</definedName>
    <definedName name="김1" localSheetId="4" hidden="1">{"'Firr(선)'!$AS$1:$AY$62","'Firr(사)'!$AS$1:$AY$62","'Firr(회)'!$AS$1:$AY$62","'Firr(선)'!$L$1:$V$62","'Firr(사)'!$L$1:$V$62","'Firr(회)'!$L$1:$V$62"}</definedName>
    <definedName name="김1" localSheetId="1">{"'Firr(선)'!$AS$1:$AY$62","'Firr(사)'!$AS$1:$AY$62","'Firr(회)'!$AS$1:$AY$62","'Firr(선)'!$L$1:$V$62","'Firr(사)'!$L$1:$V$62","'Firr(회)'!$L$1:$V$62"}</definedName>
    <definedName name="김동" localSheetId="1">{"'Firr(선)'!$AS$1:$AY$62","'Firr(사)'!$AS$1:$AY$62","'Firr(회)'!$AS$1:$AY$62","'Firr(선)'!$L$1:$V$62","'Firr(사)'!$L$1:$V$62","'Firr(회)'!$L$1:$V$62"}</definedName>
    <definedName name="김동준" localSheetId="1">{"'Firr(선)'!$AS$1:$AY$62","'Firr(사)'!$AS$1:$AY$62","'Firr(회)'!$AS$1:$AY$62","'Firr(선)'!$L$1:$V$62","'Firr(사)'!$L$1:$V$62","'Firr(회)'!$L$1:$V$62"}</definedName>
    <definedName name="김은우" localSheetId="4">#REF!</definedName>
    <definedName name="김은우" localSheetId="1">#REF!</definedName>
    <definedName name="김정" localSheetId="4">#REF!</definedName>
    <definedName name="김정" localSheetId="1">#REF!</definedName>
    <definedName name="김정훈" localSheetId="1">{"'제10장(표)'!$A$5:$L$10"}</definedName>
    <definedName name="김해변경분" localSheetId="4">BlankMacro1</definedName>
    <definedName name="김해변경분" localSheetId="1">BlankMacro1</definedName>
    <definedName name="깡" localSheetId="1" hidden="1">{#N/A,#N/A,FALSE,"현장 NCR 분석";#N/A,#N/A,FALSE,"현장품질감사";#N/A,#N/A,FALSE,"현장품질감사"}</definedName>
    <definedName name="꽃창포" localSheetId="4">#REF!</definedName>
    <definedName name="꽃창포" localSheetId="1">#REF!</definedName>
    <definedName name="꽃향유" localSheetId="4">#REF!</definedName>
    <definedName name="꽃향유" localSheetId="1">#REF!</definedName>
    <definedName name="꽝꽝H0.3" localSheetId="4">#REF!</definedName>
    <definedName name="꽝꽝H0.3" localSheetId="1">#REF!</definedName>
    <definedName name="꽝꽝H0.3경" localSheetId="4">#REF!</definedName>
    <definedName name="꽝꽝H0.3경" localSheetId="1">#REF!</definedName>
    <definedName name="꽝꽝H0.3노" localSheetId="4">#REF!</definedName>
    <definedName name="꽝꽝H0.3노" localSheetId="1">#REF!</definedName>
    <definedName name="꽝꽝H0.3재" localSheetId="4">#REF!</definedName>
    <definedName name="꽝꽝H0.3재" localSheetId="1">#REF!</definedName>
    <definedName name="끝" localSheetId="4">#REF!</definedName>
    <definedName name="끝" localSheetId="1">#REF!</definedName>
    <definedName name="끝머리" localSheetId="4">#REF!</definedName>
    <definedName name="끝머리" localSheetId="1">#REF!</definedName>
    <definedName name="ㄳㄳ" localSheetId="4">#REF!</definedName>
    <definedName name="ㄳㄳ" localSheetId="1">#REF!</definedName>
    <definedName name="ㄳㄳㄳㄳ" localSheetId="1" hidden="1">{"'용역비'!$A$4:$C$8"}</definedName>
    <definedName name="ㄴ" localSheetId="4">#REF!</definedName>
    <definedName name="ㄴ" localSheetId="1">#REF!</definedName>
    <definedName name="ㄴ." localSheetId="4">#REF!</definedName>
    <definedName name="ㄴ." localSheetId="1">#REF!</definedName>
    <definedName name="ㄴㄱㄹ" hidden="1">[3]BID!$A$1:$A$734</definedName>
    <definedName name="ㄴㄴ" localSheetId="4">#REF!</definedName>
    <definedName name="ㄴㄴ" localSheetId="1">#REF!</definedName>
    <definedName name="ㄴㄴㄴ" localSheetId="1" hidden="1">{#N/A,#N/A,FALSE,"명세표"}</definedName>
    <definedName name="ㄴㄴㄴㄴ" localSheetId="4" hidden="1">#REF!</definedName>
    <definedName name="ㄴㄴㄴㄴ" localSheetId="1" hidden="1">#REF!</definedName>
    <definedName name="ㄴㄴㄴㄴㄴ" localSheetId="4" hidden="1">#REF!</definedName>
    <definedName name="ㄴㄴㄴㄴㄴ" localSheetId="1" hidden="1">#REF!</definedName>
    <definedName name="ㄴㄴㄴㄴㄴㄴ" localSheetId="4">#REF!</definedName>
    <definedName name="ㄴㄴㄴㄴㄴㄴ" localSheetId="1">#REF!</definedName>
    <definedName name="ㄴㄴㄴㄴㄴㄴㄴㄴㄴㄴ" localSheetId="4">#REF!</definedName>
    <definedName name="ㄴㄴㄴㄴㄴㄴㄴㄴㄴㄴ" localSheetId="1">#REF!</definedName>
    <definedName name="ㄴㄴㄴㄴㄴㅁ" localSheetId="4">#REF!</definedName>
    <definedName name="ㄴㄴㄴㄴㄴㅁ" localSheetId="1">#REF!</definedName>
    <definedName name="ㄴㄴㄹ" localSheetId="1">INDIRECT("숨은설명!$C" &amp; 설명위치+2)</definedName>
    <definedName name="ㄴㄴㅁㅁㅇㄴ" localSheetId="4">#REF!</definedName>
    <definedName name="ㄴㄴㅁㅁㅇㄴ" localSheetId="1">#REF!</definedName>
    <definedName name="ㄴㄴㅇㅇㄴ" localSheetId="4">#REF!</definedName>
    <definedName name="ㄴㄴㅇㅇㄴ" localSheetId="1">#REF!</definedName>
    <definedName name="ㄴㄷ5ㄱ4" localSheetId="4">#REF!</definedName>
    <definedName name="ㄴㄷ5ㄱ4" localSheetId="1">#REF!</definedName>
    <definedName name="ㄴ댜러ㅏ니아ㅣㅋ" localSheetId="4">#REF!</definedName>
    <definedName name="ㄴ댜러ㅏ니아ㅣㅋ" localSheetId="1">#REF!</definedName>
    <definedName name="ㄴㄹ" localSheetId="4" hidden="1">#REF!</definedName>
    <definedName name="ㄴㄹ" localSheetId="1" hidden="1">#REF!</definedName>
    <definedName name="ㄴㄹㅇㄴㄹㅇ" localSheetId="4">#REF!</definedName>
    <definedName name="ㄴㄹㅇㄴㄹㅇ" localSheetId="1">#REF!</definedName>
    <definedName name="ㄴ러ㅏ" localSheetId="4">#REF!</definedName>
    <definedName name="ㄴ러ㅏ" localSheetId="1">#REF!</definedName>
    <definedName name="ㄴㄺ" localSheetId="4">#REF!</definedName>
    <definedName name="ㄴㄺ" localSheetId="1">#REF!</definedName>
    <definedName name="ㄴㄺㄷ" localSheetId="1" hidden="1">{#N/A,#N/A,FALSE,"현장 NCR 분석";#N/A,#N/A,FALSE,"현장품질감사";#N/A,#N/A,FALSE,"현장품질감사"}</definedName>
    <definedName name="ㄴㅀ" localSheetId="4" hidden="1">#REF!</definedName>
    <definedName name="ㄴㅀ" localSheetId="1" hidden="1">#REF!</definedName>
    <definedName name="ㄴㅁ" localSheetId="4">#REF!</definedName>
    <definedName name="ㄴㅁㅁ" localSheetId="4">#REF!</definedName>
    <definedName name="ㄴㅁㅁ" localSheetId="1">#REF!</definedName>
    <definedName name="ㄴㅁㅇㅁㄴ" localSheetId="4" hidden="1">#REF!</definedName>
    <definedName name="ㄴㅁㅇㅁㄴ" localSheetId="1" hidden="1">#REF!</definedName>
    <definedName name="ㄴㅁㅇㅇㄴㅇ" localSheetId="4">#REF!</definedName>
    <definedName name="ㄴㅁㅇㅇㄴㅇ" localSheetId="1">#REF!</definedName>
    <definedName name="ㄴㅁㅇㅇㄴㅇㄴ" localSheetId="4">#REF!</definedName>
    <definedName name="ㄴㅁㅇㅇㄴㅇㄴ" localSheetId="1">#REF!</definedName>
    <definedName name="ㄴㅇ" localSheetId="4">#REF!</definedName>
    <definedName name="ㄴㅇ" localSheetId="1">#REF!</definedName>
    <definedName name="ㄴㅇㄴ" localSheetId="4">#REF!</definedName>
    <definedName name="ㄴㅇㄴ" localSheetId="1">#REF!</definedName>
    <definedName name="ㄴㅇㄴㄴㅁㅁ" localSheetId="4">#REF!</definedName>
    <definedName name="ㄴㅇㄴㄴㅁㅁ" localSheetId="1">#REF!</definedName>
    <definedName name="ㄴㅇㄴㅁ" localSheetId="4">#REF!</definedName>
    <definedName name="ㄴㅇㄴㅁ" localSheetId="1">#REF!</definedName>
    <definedName name="ㄴㅇㄹ" localSheetId="4">#REF!</definedName>
    <definedName name="ㄴㅇㄹ" localSheetId="1" hidden="1">{#N/A,#N/A,FALSE,"전력간선"}</definedName>
    <definedName name="ㄴㅇㄹㄴㄹ" localSheetId="1">{"'Sheet1'!$D$19","'Sheet1'!$B$22:$E$22"}</definedName>
    <definedName name="ㄴㅇㄹㅇㄷ" localSheetId="4">#REF!</definedName>
    <definedName name="ㄴㅇㄹㅇㄷ" localSheetId="1">#REF!</definedName>
    <definedName name="ㄴㅇㄻㄴㅇㄹ" localSheetId="1" hidden="1">{"'용역비'!$A$4:$C$8"}</definedName>
    <definedName name="ㄴㅇㅅ6ㄷ" localSheetId="4">#REF!</definedName>
    <definedName name="ㄴㅇㅅ6ㄷ" localSheetId="1">#REF!</definedName>
    <definedName name="ㄴㅇ초ㅠ" localSheetId="4">#REF!</definedName>
    <definedName name="ㄴㅇ초ㅠ" localSheetId="1">#REF!</definedName>
    <definedName name="ㄴㅇㅍ">#N/A</definedName>
    <definedName name="ㄴㅇㅎ" localSheetId="1" hidden="1">{#N/A,#N/A,FALSE,"현장 NCR 분석";#N/A,#N/A,FALSE,"현장품질감사";#N/A,#N/A,FALSE,"현장품질감사"}</definedName>
    <definedName name="ㄴㅇㅎㄴㅇ" localSheetId="4" hidden="1">#REF!</definedName>
    <definedName name="ㄴㅇㅎㄴㅇ" localSheetId="1" hidden="1">#REF!</definedName>
    <definedName name="ㄴ아러" localSheetId="4">#REF!</definedName>
    <definedName name="ㄴ아러" localSheetId="1">#REF!</definedName>
    <definedName name="ㄴ어" localSheetId="4">#REF!</definedName>
    <definedName name="ㄴ어" localSheetId="1">#REF!</definedName>
    <definedName name="ㄴ어ㅏㅑ" localSheetId="4">#REF!</definedName>
    <definedName name="ㄴ어ㅏㅑ" localSheetId="1">#REF!</definedName>
    <definedName name="ㄴ오ㅗㅇ홍ㅎ로" localSheetId="4">#REF!</definedName>
    <definedName name="ㄴ오ㅗㅇ홍ㅎ로" localSheetId="1">#REF!</definedName>
    <definedName name="ㄴ이라ㅓ" localSheetId="4">#REF!</definedName>
    <definedName name="ㄴ이라ㅓ" localSheetId="1">#REF!</definedName>
    <definedName name="ㄴ이ㅏ매" localSheetId="4">#REF!</definedName>
    <definedName name="ㄴ이ㅏ매" localSheetId="1">#REF!</definedName>
    <definedName name="나" localSheetId="1" hidden="1">{#N/A,#N/A,FALSE,"부대2"}</definedName>
    <definedName name="나라" localSheetId="1">{"'제10장(표)'!$A$5:$L$10"}</definedName>
    <definedName name="나라금융">#N/A</definedName>
    <definedName name="나라종합금융">#N/A</definedName>
    <definedName name="나무" localSheetId="4">#REF!</definedName>
    <definedName name="나무" localSheetId="1">#REF!</definedName>
    <definedName name="나ㅏㅓ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ㅓ리먀" localSheetId="4">#REF!</definedName>
    <definedName name="나ㅓ리먀" localSheetId="1">#REF!</definedName>
    <definedName name="나ㅣ러재ㅑ" localSheetId="4">#REF!</definedName>
    <definedName name="나ㅣ러재ㅑ" localSheetId="1">#REF!</definedName>
    <definedName name="남럼" localSheetId="4">#REF!</definedName>
    <definedName name="남럼" localSheetId="1">#REF!</definedName>
    <definedName name="남어" localSheetId="4">#REF!</definedName>
    <definedName name="남어" localSheetId="1">#REF!</definedName>
    <definedName name="남천H1.0" localSheetId="4">#REF!</definedName>
    <definedName name="남천H1.0" localSheetId="1">#REF!</definedName>
    <definedName name="남천H1.0경" localSheetId="4">#REF!</definedName>
    <definedName name="남천H1.0경" localSheetId="1">#REF!</definedName>
    <definedName name="남천H1.0노" localSheetId="4">#REF!</definedName>
    <definedName name="남천H1.0노" localSheetId="1">#REF!</definedName>
    <definedName name="남천H1.0재" localSheetId="4">#REF!</definedName>
    <definedName name="남천H1.0재" localSheetId="1">#REF!</definedName>
    <definedName name="남천H1.2노" localSheetId="4">#REF!</definedName>
    <definedName name="남천H1.2노" localSheetId="1">#REF!</definedName>
    <definedName name="남천H1.2재" localSheetId="4">#REF!</definedName>
    <definedName name="남천H1.2재" localSheetId="1">#REF!</definedName>
    <definedName name="낭" localSheetId="1" hidden="1">{#N/A,#N/A,FALSE,"현장 NCR 분석";#N/A,#N/A,FALSE,"현장품질감사";#N/A,#N/A,FALSE,"현장품질감사"}</definedName>
    <definedName name="내.전" localSheetId="4">#REF!</definedName>
    <definedName name="내.전" localSheetId="1">#REF!</definedName>
    <definedName name="내선">49296</definedName>
    <definedName name="내선전공" localSheetId="4">#REF!</definedName>
    <definedName name="내선전공" localSheetId="1">#REF!</definedName>
    <definedName name="내선전공001" localSheetId="4">#REF!</definedName>
    <definedName name="내선전공001" localSheetId="1">#REF!</definedName>
    <definedName name="내선전공002" localSheetId="4">#REF!</definedName>
    <definedName name="내선전공002" localSheetId="1">#REF!</definedName>
    <definedName name="내선전공011" localSheetId="4">#REF!</definedName>
    <definedName name="내선전공011" localSheetId="1">#REF!</definedName>
    <definedName name="내선전공982" localSheetId="4">#REF!</definedName>
    <definedName name="내선전공982" localSheetId="1">#REF!</definedName>
    <definedName name="내선전공991" localSheetId="4">#REF!</definedName>
    <definedName name="내선전공991" localSheetId="1">#REF!</definedName>
    <definedName name="내선전공992" localSheetId="4">#REF!</definedName>
    <definedName name="내선전공992" localSheetId="1">#REF!</definedName>
    <definedName name="내역329" localSheetId="4">BlankMacro1</definedName>
    <definedName name="내역329" localSheetId="1">BlankMacro1</definedName>
    <definedName name="내역3월29일" localSheetId="4">BlankMacro1</definedName>
    <definedName name="내역3월29일" localSheetId="1">BlankMacro1</definedName>
    <definedName name="내역서" localSheetId="4">#REF!</definedName>
    <definedName name="내역서" localSheetId="1" hidden="1">{#N/A,#N/A,FALSE,"현장 NCR 분석";#N/A,#N/A,FALSE,"현장품질감사";#N/A,#N/A,FALSE,"현장품질감사"}</definedName>
    <definedName name="내역서1" localSheetId="4">#REF!</definedName>
    <definedName name="내역서1" localSheetId="1">#REF!</definedName>
    <definedName name="내역서2" localSheetId="1">{"'단계별시설공사비'!$A$3:$K$51"}</definedName>
    <definedName name="내장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공001" localSheetId="4">#REF!</definedName>
    <definedName name="내장공001" localSheetId="1">#REF!</definedName>
    <definedName name="내장공002" localSheetId="4">#REF!</definedName>
    <definedName name="내장공002" localSheetId="1">#REF!</definedName>
    <definedName name="내장공011" localSheetId="4">#REF!</definedName>
    <definedName name="내장공011" localSheetId="1">#REF!</definedName>
    <definedName name="내장공982" localSheetId="4">#REF!</definedName>
    <definedName name="내장공982" localSheetId="1">#REF!</definedName>
    <definedName name="내장공991" localSheetId="4">#REF!</definedName>
    <definedName name="내장공991" localSheetId="1">#REF!</definedName>
    <definedName name="내장공992" localSheetId="4">#REF!</definedName>
    <definedName name="내장공992" localSheetId="1">#REF!</definedName>
    <definedName name="내전" localSheetId="4">#REF!</definedName>
    <definedName name="내전" localSheetId="1">#REF!</definedName>
    <definedName name="내화피복" localSheetId="4">#REF!</definedName>
    <definedName name="내화피복" localSheetId="1">#REF!</definedName>
    <definedName name="냉각탑" localSheetId="4">#REF!</definedName>
    <definedName name="냉각탑" localSheetId="1">#REF!</definedName>
    <definedName name="냉각탑1" localSheetId="4">#REF!</definedName>
    <definedName name="냉각탑1" localSheetId="1">#REF!</definedName>
    <definedName name="냉각탑2" localSheetId="4">#REF!</definedName>
    <definedName name="냉각탑2" localSheetId="1">#REF!</definedName>
    <definedName name="냉각탑형식" localSheetId="4">#REF!</definedName>
    <definedName name="냉각탑형식" localSheetId="1">#REF!</definedName>
    <definedName name="너" localSheetId="4">#REF!</definedName>
    <definedName name="너" localSheetId="1" hidden="1">{#N/A,#N/A,FALSE,"현장 NCR 분석";#N/A,#N/A,FALSE,"현장품질감사";#N/A,#N/A,FALSE,"현장품질감사"}</definedName>
    <definedName name="널자" localSheetId="4">#REF!</definedName>
    <definedName name="널자" localSheetId="1">#REF!</definedName>
    <definedName name="넝" localSheetId="1" hidden="1">{#N/A,#N/A,FALSE,"현장 NCR 분석";#N/A,#N/A,FALSE,"현장품질감사";#N/A,#N/A,FALSE,"현장품질감사"}</definedName>
    <definedName name="노" localSheetId="4">#REF!</definedName>
    <definedName name="노" localSheetId="1">#REF!</definedName>
    <definedName name="노1" localSheetId="4">#REF!</definedName>
    <definedName name="노1" localSheetId="1">#REF!</definedName>
    <definedName name="노1_1" localSheetId="4">#REF!</definedName>
    <definedName name="노1_1" localSheetId="1">#REF!</definedName>
    <definedName name="노10" localSheetId="4">#REF!</definedName>
    <definedName name="노10" localSheetId="1">#REF!</definedName>
    <definedName name="노10_1" localSheetId="4">#REF!</definedName>
    <definedName name="노10_1" localSheetId="1">#REF!</definedName>
    <definedName name="노100" localSheetId="4">#REF!</definedName>
    <definedName name="노100" localSheetId="1">#REF!</definedName>
    <definedName name="노100_1" localSheetId="4">#REF!</definedName>
    <definedName name="노100_1" localSheetId="1">#REF!</definedName>
    <definedName name="노101" localSheetId="4">#REF!</definedName>
    <definedName name="노101" localSheetId="1">#REF!</definedName>
    <definedName name="노101_1" localSheetId="4">#REF!</definedName>
    <definedName name="노101_1" localSheetId="1">#REF!</definedName>
    <definedName name="노102" localSheetId="4">#REF!</definedName>
    <definedName name="노102" localSheetId="1">#REF!</definedName>
    <definedName name="노102_1" localSheetId="4">#REF!</definedName>
    <definedName name="노102_1" localSheetId="1">#REF!</definedName>
    <definedName name="노103" localSheetId="4">#REF!</definedName>
    <definedName name="노103" localSheetId="1">#REF!</definedName>
    <definedName name="노103_1" localSheetId="4">#REF!</definedName>
    <definedName name="노103_1" localSheetId="1">#REF!</definedName>
    <definedName name="노104" localSheetId="4">#REF!</definedName>
    <definedName name="노104" localSheetId="1">#REF!</definedName>
    <definedName name="노104_1" localSheetId="4">#REF!</definedName>
    <definedName name="노104_1" localSheetId="1">#REF!</definedName>
    <definedName name="노105" localSheetId="4">#REF!</definedName>
    <definedName name="노105" localSheetId="1">#REF!</definedName>
    <definedName name="노105_1" localSheetId="4">#REF!</definedName>
    <definedName name="노105_1" localSheetId="1">#REF!</definedName>
    <definedName name="노106" localSheetId="4">#REF!</definedName>
    <definedName name="노106" localSheetId="1">#REF!</definedName>
    <definedName name="노106_1" localSheetId="4">#REF!</definedName>
    <definedName name="노106_1" localSheetId="1">#REF!</definedName>
    <definedName name="노107" localSheetId="4">#REF!</definedName>
    <definedName name="노107" localSheetId="1">#REF!</definedName>
    <definedName name="노107_1" localSheetId="4">#REF!</definedName>
    <definedName name="노107_1" localSheetId="1">#REF!</definedName>
    <definedName name="노108" localSheetId="4">#REF!</definedName>
    <definedName name="노108" localSheetId="1">#REF!</definedName>
    <definedName name="노108_1" localSheetId="4">#REF!</definedName>
    <definedName name="노108_1" localSheetId="1">#REF!</definedName>
    <definedName name="노109" localSheetId="4">#REF!</definedName>
    <definedName name="노109" localSheetId="1">#REF!</definedName>
    <definedName name="노109_1" localSheetId="4">#REF!</definedName>
    <definedName name="노109_1" localSheetId="1">#REF!</definedName>
    <definedName name="노11" localSheetId="4">#REF!</definedName>
    <definedName name="노11" localSheetId="1">#REF!</definedName>
    <definedName name="노11_1" localSheetId="4">#REF!</definedName>
    <definedName name="노11_1" localSheetId="1">#REF!</definedName>
    <definedName name="노110" localSheetId="4">#REF!</definedName>
    <definedName name="노110" localSheetId="1">#REF!</definedName>
    <definedName name="노110_1" localSheetId="4">#REF!</definedName>
    <definedName name="노110_1" localSheetId="1">#REF!</definedName>
    <definedName name="노111" localSheetId="4">#REF!</definedName>
    <definedName name="노111" localSheetId="1">#REF!</definedName>
    <definedName name="노111_1" localSheetId="4">#REF!</definedName>
    <definedName name="노111_1" localSheetId="1">#REF!</definedName>
    <definedName name="노112" localSheetId="4">#REF!</definedName>
    <definedName name="노112" localSheetId="1">#REF!</definedName>
    <definedName name="노112_1" localSheetId="4">#REF!</definedName>
    <definedName name="노112_1" localSheetId="1">#REF!</definedName>
    <definedName name="노113" localSheetId="4">#REF!</definedName>
    <definedName name="노113" localSheetId="1">#REF!</definedName>
    <definedName name="노113_1" localSheetId="4">#REF!</definedName>
    <definedName name="노113_1" localSheetId="1">#REF!</definedName>
    <definedName name="노114" localSheetId="4">#REF!</definedName>
    <definedName name="노114" localSheetId="1">#REF!</definedName>
    <definedName name="노114_1" localSheetId="4">#REF!</definedName>
    <definedName name="노114_1" localSheetId="1">#REF!</definedName>
    <definedName name="노115" localSheetId="4">#REF!</definedName>
    <definedName name="노115" localSheetId="1">#REF!</definedName>
    <definedName name="노115_1" localSheetId="4">#REF!</definedName>
    <definedName name="노115_1" localSheetId="1">#REF!</definedName>
    <definedName name="노116" localSheetId="4">#REF!</definedName>
    <definedName name="노116" localSheetId="1">#REF!</definedName>
    <definedName name="노116_1" localSheetId="4">#REF!</definedName>
    <definedName name="노116_1" localSheetId="1">#REF!</definedName>
    <definedName name="노117" localSheetId="4">#REF!</definedName>
    <definedName name="노117" localSheetId="1">#REF!</definedName>
    <definedName name="노117_1" localSheetId="4">#REF!</definedName>
    <definedName name="노117_1" localSheetId="1">#REF!</definedName>
    <definedName name="노118" localSheetId="4">#REF!</definedName>
    <definedName name="노118" localSheetId="1">#REF!</definedName>
    <definedName name="노118_1" localSheetId="4">#REF!</definedName>
    <definedName name="노118_1" localSheetId="1">#REF!</definedName>
    <definedName name="노119" localSheetId="4">#REF!</definedName>
    <definedName name="노119" localSheetId="1">#REF!</definedName>
    <definedName name="노119_1" localSheetId="4">#REF!</definedName>
    <definedName name="노119_1" localSheetId="1">#REF!</definedName>
    <definedName name="노12" localSheetId="4">#REF!</definedName>
    <definedName name="노12" localSheetId="1">#REF!</definedName>
    <definedName name="노12_1" localSheetId="4">#REF!</definedName>
    <definedName name="노12_1" localSheetId="1">#REF!</definedName>
    <definedName name="노120" localSheetId="4">#REF!</definedName>
    <definedName name="노120" localSheetId="1">#REF!</definedName>
    <definedName name="노120_1" localSheetId="4">#REF!</definedName>
    <definedName name="노120_1" localSheetId="1">#REF!</definedName>
    <definedName name="노121" localSheetId="4">#REF!</definedName>
    <definedName name="노121" localSheetId="1">#REF!</definedName>
    <definedName name="노121_1" localSheetId="4">#REF!</definedName>
    <definedName name="노121_1" localSheetId="1">#REF!</definedName>
    <definedName name="노122" localSheetId="4">#REF!</definedName>
    <definedName name="노122" localSheetId="1">#REF!</definedName>
    <definedName name="노122_1" localSheetId="4">#REF!</definedName>
    <definedName name="노122_1" localSheetId="1">#REF!</definedName>
    <definedName name="노123" localSheetId="4">#REF!</definedName>
    <definedName name="노123" localSheetId="1">#REF!</definedName>
    <definedName name="노123_1" localSheetId="4">#REF!</definedName>
    <definedName name="노123_1" localSheetId="1">#REF!</definedName>
    <definedName name="노124" localSheetId="4">#REF!</definedName>
    <definedName name="노124" localSheetId="1">#REF!</definedName>
    <definedName name="노124_1" localSheetId="4">#REF!</definedName>
    <definedName name="노124_1" localSheetId="1">#REF!</definedName>
    <definedName name="노125" localSheetId="4">#REF!</definedName>
    <definedName name="노125" localSheetId="1">#REF!</definedName>
    <definedName name="노125_1" localSheetId="4">#REF!</definedName>
    <definedName name="노125_1" localSheetId="1">#REF!</definedName>
    <definedName name="노126" localSheetId="4">#REF!</definedName>
    <definedName name="노126" localSheetId="1">#REF!</definedName>
    <definedName name="노126_1" localSheetId="4">#REF!</definedName>
    <definedName name="노126_1" localSheetId="1">#REF!</definedName>
    <definedName name="노127" localSheetId="4">#REF!</definedName>
    <definedName name="노127" localSheetId="1">#REF!</definedName>
    <definedName name="노127_1" localSheetId="4">#REF!</definedName>
    <definedName name="노127_1" localSheetId="1">#REF!</definedName>
    <definedName name="노128" localSheetId="4">#REF!</definedName>
    <definedName name="노128" localSheetId="1">#REF!</definedName>
    <definedName name="노128_1" localSheetId="4">#REF!</definedName>
    <definedName name="노128_1" localSheetId="1">#REF!</definedName>
    <definedName name="노129" localSheetId="4">#REF!</definedName>
    <definedName name="노129" localSheetId="1">#REF!</definedName>
    <definedName name="노129_1" localSheetId="4">#REF!</definedName>
    <definedName name="노129_1" localSheetId="1">#REF!</definedName>
    <definedName name="노13" localSheetId="4">#REF!</definedName>
    <definedName name="노13" localSheetId="1">#REF!</definedName>
    <definedName name="노13_1" localSheetId="4">#REF!</definedName>
    <definedName name="노13_1" localSheetId="1">#REF!</definedName>
    <definedName name="노14" localSheetId="4">#REF!</definedName>
    <definedName name="노14" localSheetId="1">#REF!</definedName>
    <definedName name="노14_1" localSheetId="4">#REF!</definedName>
    <definedName name="노14_1" localSheetId="1">#REF!</definedName>
    <definedName name="노15" localSheetId="4">#REF!</definedName>
    <definedName name="노15" localSheetId="1">#REF!</definedName>
    <definedName name="노15_1" localSheetId="4">#REF!</definedName>
    <definedName name="노15_1" localSheetId="1">#REF!</definedName>
    <definedName name="노16" localSheetId="4">#REF!</definedName>
    <definedName name="노16" localSheetId="1">#REF!</definedName>
    <definedName name="노16_1" localSheetId="4">#REF!</definedName>
    <definedName name="노16_1" localSheetId="1">#REF!</definedName>
    <definedName name="노17" localSheetId="4">#REF!</definedName>
    <definedName name="노17" localSheetId="1">#REF!</definedName>
    <definedName name="노17_1" localSheetId="4">#REF!</definedName>
    <definedName name="노17_1" localSheetId="1">#REF!</definedName>
    <definedName name="노18" localSheetId="4">#REF!</definedName>
    <definedName name="노18" localSheetId="1">#REF!</definedName>
    <definedName name="노18_1" localSheetId="4">#REF!</definedName>
    <definedName name="노18_1" localSheetId="1">#REF!</definedName>
    <definedName name="노19" localSheetId="4">#REF!</definedName>
    <definedName name="노19" localSheetId="1">#REF!</definedName>
    <definedName name="노19_1" localSheetId="4">#REF!</definedName>
    <definedName name="노19_1" localSheetId="1">#REF!</definedName>
    <definedName name="노2" localSheetId="4">#REF!</definedName>
    <definedName name="노2" localSheetId="1">#REF!</definedName>
    <definedName name="노2_1" localSheetId="4">#REF!</definedName>
    <definedName name="노2_1" localSheetId="1">#REF!</definedName>
    <definedName name="노20" localSheetId="4">#REF!</definedName>
    <definedName name="노20" localSheetId="1">#REF!</definedName>
    <definedName name="노20_1" localSheetId="4">#REF!</definedName>
    <definedName name="노20_1" localSheetId="1">#REF!</definedName>
    <definedName name="노21" localSheetId="4">#REF!</definedName>
    <definedName name="노21" localSheetId="1">#REF!</definedName>
    <definedName name="노21_1" localSheetId="4">#REF!</definedName>
    <definedName name="노21_1" localSheetId="1">#REF!</definedName>
    <definedName name="노22" localSheetId="4">#REF!</definedName>
    <definedName name="노22" localSheetId="1">#REF!</definedName>
    <definedName name="노22_1" localSheetId="4">#REF!</definedName>
    <definedName name="노22_1" localSheetId="1">#REF!</definedName>
    <definedName name="노23" localSheetId="4">#REF!</definedName>
    <definedName name="노23" localSheetId="1">#REF!</definedName>
    <definedName name="노23_1" localSheetId="4">#REF!</definedName>
    <definedName name="노23_1" localSheetId="1">#REF!</definedName>
    <definedName name="노24" localSheetId="4">#REF!</definedName>
    <definedName name="노24" localSheetId="1">#REF!</definedName>
    <definedName name="노24_1" localSheetId="4">#REF!</definedName>
    <definedName name="노24_1" localSheetId="1">#REF!</definedName>
    <definedName name="노25" localSheetId="4">#REF!</definedName>
    <definedName name="노25" localSheetId="1">#REF!</definedName>
    <definedName name="노25_1" localSheetId="4">#REF!</definedName>
    <definedName name="노25_1" localSheetId="1">#REF!</definedName>
    <definedName name="노26" localSheetId="4">#REF!</definedName>
    <definedName name="노26" localSheetId="1">#REF!</definedName>
    <definedName name="노26_1" localSheetId="4">#REF!</definedName>
    <definedName name="노26_1" localSheetId="1">#REF!</definedName>
    <definedName name="노27" localSheetId="4">#REF!</definedName>
    <definedName name="노27" localSheetId="1">#REF!</definedName>
    <definedName name="노27_1" localSheetId="4">#REF!</definedName>
    <definedName name="노27_1" localSheetId="1">#REF!</definedName>
    <definedName name="노271" localSheetId="4">#REF!</definedName>
    <definedName name="노271" localSheetId="1">#REF!</definedName>
    <definedName name="노271_1" localSheetId="4">#REF!</definedName>
    <definedName name="노271_1" localSheetId="1">#REF!</definedName>
    <definedName name="노28" localSheetId="4">#REF!</definedName>
    <definedName name="노28" localSheetId="1">#REF!</definedName>
    <definedName name="노28_1" localSheetId="4">#REF!</definedName>
    <definedName name="노28_1" localSheetId="1">#REF!</definedName>
    <definedName name="노29" localSheetId="4">#REF!</definedName>
    <definedName name="노29" localSheetId="1">#REF!</definedName>
    <definedName name="노29_1" localSheetId="4">#REF!</definedName>
    <definedName name="노29_1" localSheetId="1">#REF!</definedName>
    <definedName name="노3" localSheetId="4">#REF!</definedName>
    <definedName name="노3" localSheetId="1">#REF!</definedName>
    <definedName name="노3_1" localSheetId="4">#REF!</definedName>
    <definedName name="노3_1" localSheetId="1">#REF!</definedName>
    <definedName name="노30" localSheetId="4">#REF!</definedName>
    <definedName name="노30" localSheetId="1">#REF!</definedName>
    <definedName name="노30_1" localSheetId="4">#REF!</definedName>
    <definedName name="노30_1" localSheetId="1">#REF!</definedName>
    <definedName name="노31" localSheetId="4">#REF!</definedName>
    <definedName name="노31" localSheetId="1">#REF!</definedName>
    <definedName name="노31_1" localSheetId="4">#REF!</definedName>
    <definedName name="노31_1" localSheetId="1">#REF!</definedName>
    <definedName name="노32" localSheetId="4">#REF!</definedName>
    <definedName name="노32" localSheetId="1">#REF!</definedName>
    <definedName name="노32_1" localSheetId="4">#REF!</definedName>
    <definedName name="노32_1" localSheetId="1">#REF!</definedName>
    <definedName name="노33" localSheetId="4">#REF!</definedName>
    <definedName name="노33" localSheetId="1">#REF!</definedName>
    <definedName name="노33_1" localSheetId="4">#REF!</definedName>
    <definedName name="노33_1" localSheetId="1">#REF!</definedName>
    <definedName name="노34" localSheetId="4">#REF!</definedName>
    <definedName name="노34" localSheetId="1">#REF!</definedName>
    <definedName name="노34_1" localSheetId="4">#REF!</definedName>
    <definedName name="노34_1" localSheetId="1">#REF!</definedName>
    <definedName name="노35" localSheetId="4">#REF!</definedName>
    <definedName name="노35" localSheetId="1">#REF!</definedName>
    <definedName name="노35_1" localSheetId="4">#REF!</definedName>
    <definedName name="노35_1" localSheetId="1">#REF!</definedName>
    <definedName name="노36" localSheetId="4">#REF!</definedName>
    <definedName name="노36" localSheetId="1">#REF!</definedName>
    <definedName name="노36_1" localSheetId="4">#REF!</definedName>
    <definedName name="노36_1" localSheetId="1">#REF!</definedName>
    <definedName name="노37" localSheetId="4">#REF!</definedName>
    <definedName name="노37" localSheetId="1">#REF!</definedName>
    <definedName name="노37_1" localSheetId="4">#REF!</definedName>
    <definedName name="노37_1" localSheetId="1">#REF!</definedName>
    <definedName name="노38" localSheetId="4">#REF!</definedName>
    <definedName name="노38" localSheetId="1">#REF!</definedName>
    <definedName name="노38_1" localSheetId="4">#REF!</definedName>
    <definedName name="노38_1" localSheetId="1">#REF!</definedName>
    <definedName name="노381" localSheetId="4">#REF!</definedName>
    <definedName name="노381" localSheetId="1">#REF!</definedName>
    <definedName name="노381_1" localSheetId="4">#REF!</definedName>
    <definedName name="노381_1" localSheetId="1">#REF!</definedName>
    <definedName name="노39" localSheetId="4">#REF!</definedName>
    <definedName name="노39" localSheetId="1">#REF!</definedName>
    <definedName name="노39_1" localSheetId="4">#REF!</definedName>
    <definedName name="노39_1" localSheetId="1">#REF!</definedName>
    <definedName name="노4" localSheetId="4">#REF!</definedName>
    <definedName name="노4" localSheetId="1">#REF!</definedName>
    <definedName name="노4_1" localSheetId="4">#REF!</definedName>
    <definedName name="노4_1" localSheetId="1">#REF!</definedName>
    <definedName name="노40" localSheetId="4">#REF!</definedName>
    <definedName name="노40" localSheetId="1">#REF!</definedName>
    <definedName name="노40_1" localSheetId="4">#REF!</definedName>
    <definedName name="노40_1" localSheetId="1">#REF!</definedName>
    <definedName name="노41" localSheetId="4">#REF!</definedName>
    <definedName name="노41" localSheetId="1">#REF!</definedName>
    <definedName name="노41_1" localSheetId="4">#REF!</definedName>
    <definedName name="노41_1" localSheetId="1">#REF!</definedName>
    <definedName name="노42" localSheetId="4">#REF!</definedName>
    <definedName name="노42" localSheetId="1">#REF!</definedName>
    <definedName name="노42_1" localSheetId="4">#REF!</definedName>
    <definedName name="노42_1" localSheetId="1">#REF!</definedName>
    <definedName name="노43" localSheetId="4">#REF!</definedName>
    <definedName name="노43" localSheetId="1">#REF!</definedName>
    <definedName name="노43_1" localSheetId="4">#REF!</definedName>
    <definedName name="노43_1" localSheetId="1">#REF!</definedName>
    <definedName name="노44" localSheetId="4">#REF!</definedName>
    <definedName name="노44" localSheetId="1">#REF!</definedName>
    <definedName name="노44_1" localSheetId="4">#REF!</definedName>
    <definedName name="노44_1" localSheetId="1">#REF!</definedName>
    <definedName name="노45" localSheetId="4">#REF!</definedName>
    <definedName name="노45" localSheetId="1">#REF!</definedName>
    <definedName name="노45_1" localSheetId="4">#REF!</definedName>
    <definedName name="노45_1" localSheetId="1">#REF!</definedName>
    <definedName name="노46" localSheetId="4">#REF!</definedName>
    <definedName name="노46" localSheetId="1">#REF!</definedName>
    <definedName name="노46_1" localSheetId="4">#REF!</definedName>
    <definedName name="노46_1" localSheetId="1">#REF!</definedName>
    <definedName name="노47" localSheetId="4">#REF!</definedName>
    <definedName name="노47" localSheetId="1">#REF!</definedName>
    <definedName name="노47_1" localSheetId="4">#REF!</definedName>
    <definedName name="노47_1" localSheetId="1">#REF!</definedName>
    <definedName name="노48" localSheetId="4">#REF!</definedName>
    <definedName name="노48" localSheetId="1">#REF!</definedName>
    <definedName name="노48_1" localSheetId="4">#REF!</definedName>
    <definedName name="노48_1" localSheetId="1">#REF!</definedName>
    <definedName name="노49" localSheetId="4">#REF!</definedName>
    <definedName name="노49" localSheetId="1">#REF!</definedName>
    <definedName name="노49_1" localSheetId="4">#REF!</definedName>
    <definedName name="노49_1" localSheetId="1">#REF!</definedName>
    <definedName name="노5" localSheetId="4">#REF!</definedName>
    <definedName name="노5" localSheetId="1">#REF!</definedName>
    <definedName name="노5_1" localSheetId="4">#REF!</definedName>
    <definedName name="노5_1" localSheetId="1">#REF!</definedName>
    <definedName name="노50" localSheetId="4">#REF!</definedName>
    <definedName name="노50" localSheetId="1">#REF!</definedName>
    <definedName name="노50_1" localSheetId="4">#REF!</definedName>
    <definedName name="노50_1" localSheetId="1">#REF!</definedName>
    <definedName name="노51" localSheetId="4">#REF!</definedName>
    <definedName name="노51" localSheetId="1">#REF!</definedName>
    <definedName name="노51_1" localSheetId="4">#REF!</definedName>
    <definedName name="노51_1" localSheetId="1">#REF!</definedName>
    <definedName name="노52" localSheetId="4">#REF!</definedName>
    <definedName name="노52" localSheetId="1">#REF!</definedName>
    <definedName name="노52_1" localSheetId="4">#REF!</definedName>
    <definedName name="노52_1" localSheetId="1">#REF!</definedName>
    <definedName name="노53" localSheetId="4">#REF!</definedName>
    <definedName name="노53" localSheetId="1">#REF!</definedName>
    <definedName name="노53_1" localSheetId="4">#REF!</definedName>
    <definedName name="노53_1" localSheetId="1">#REF!</definedName>
    <definedName name="노54" localSheetId="4">#REF!</definedName>
    <definedName name="노54" localSheetId="1">#REF!</definedName>
    <definedName name="노54_1" localSheetId="4">#REF!</definedName>
    <definedName name="노54_1" localSheetId="1">#REF!</definedName>
    <definedName name="노55" localSheetId="4">#REF!</definedName>
    <definedName name="노55" localSheetId="1">#REF!</definedName>
    <definedName name="노55_1" localSheetId="4">#REF!</definedName>
    <definedName name="노55_1" localSheetId="1">#REF!</definedName>
    <definedName name="노56" localSheetId="4">#REF!</definedName>
    <definedName name="노56" localSheetId="1">#REF!</definedName>
    <definedName name="노56_1" localSheetId="4">#REF!</definedName>
    <definedName name="노56_1" localSheetId="1">#REF!</definedName>
    <definedName name="노57" localSheetId="4">#REF!</definedName>
    <definedName name="노57" localSheetId="1">#REF!</definedName>
    <definedName name="노57_1" localSheetId="4">#REF!</definedName>
    <definedName name="노57_1" localSheetId="1">#REF!</definedName>
    <definedName name="노58" localSheetId="4">#REF!</definedName>
    <definedName name="노58" localSheetId="1">#REF!</definedName>
    <definedName name="노58_1" localSheetId="4">#REF!</definedName>
    <definedName name="노58_1" localSheetId="1">#REF!</definedName>
    <definedName name="노59" localSheetId="4">#REF!</definedName>
    <definedName name="노59" localSheetId="1">#REF!</definedName>
    <definedName name="노59_1" localSheetId="4">#REF!</definedName>
    <definedName name="노59_1" localSheetId="1">#REF!</definedName>
    <definedName name="노6" localSheetId="4">#REF!</definedName>
    <definedName name="노6" localSheetId="1">#REF!</definedName>
    <definedName name="노6_1" localSheetId="4">#REF!</definedName>
    <definedName name="노6_1" localSheetId="1">#REF!</definedName>
    <definedName name="노60" localSheetId="4">#REF!</definedName>
    <definedName name="노60" localSheetId="1">#REF!</definedName>
    <definedName name="노60_1" localSheetId="4">#REF!</definedName>
    <definedName name="노60_1" localSheetId="1">#REF!</definedName>
    <definedName name="노61" localSheetId="4">#REF!</definedName>
    <definedName name="노61" localSheetId="1">#REF!</definedName>
    <definedName name="노61_1" localSheetId="4">#REF!</definedName>
    <definedName name="노61_1" localSheetId="1">#REF!</definedName>
    <definedName name="노62" localSheetId="4">#REF!</definedName>
    <definedName name="노62" localSheetId="1">#REF!</definedName>
    <definedName name="노62_1" localSheetId="4">#REF!</definedName>
    <definedName name="노62_1" localSheetId="1">#REF!</definedName>
    <definedName name="노63" localSheetId="4">#REF!</definedName>
    <definedName name="노63" localSheetId="1">#REF!</definedName>
    <definedName name="노63_1" localSheetId="4">#REF!</definedName>
    <definedName name="노63_1" localSheetId="1">#REF!</definedName>
    <definedName name="노64" localSheetId="4">#REF!</definedName>
    <definedName name="노64" localSheetId="1">#REF!</definedName>
    <definedName name="노64_1" localSheetId="4">#REF!</definedName>
    <definedName name="노64_1" localSheetId="1">#REF!</definedName>
    <definedName name="노65" localSheetId="4">#REF!</definedName>
    <definedName name="노65" localSheetId="1">#REF!</definedName>
    <definedName name="노65_1" localSheetId="4">#REF!</definedName>
    <definedName name="노65_1" localSheetId="1">#REF!</definedName>
    <definedName name="노66" localSheetId="4">#REF!</definedName>
    <definedName name="노66" localSheetId="1">#REF!</definedName>
    <definedName name="노66_1" localSheetId="4">#REF!</definedName>
    <definedName name="노66_1" localSheetId="1">#REF!</definedName>
    <definedName name="노67" localSheetId="4">#REF!</definedName>
    <definedName name="노67" localSheetId="1">#REF!</definedName>
    <definedName name="노67_1" localSheetId="4">#REF!</definedName>
    <definedName name="노67_1" localSheetId="1">#REF!</definedName>
    <definedName name="노68" localSheetId="4">#REF!</definedName>
    <definedName name="노68" localSheetId="1">#REF!</definedName>
    <definedName name="노68_1" localSheetId="4">#REF!</definedName>
    <definedName name="노68_1" localSheetId="1">#REF!</definedName>
    <definedName name="노69" localSheetId="4">#REF!</definedName>
    <definedName name="노69" localSheetId="1">#REF!</definedName>
    <definedName name="노69_1" localSheetId="4">#REF!</definedName>
    <definedName name="노69_1" localSheetId="1">#REF!</definedName>
    <definedName name="노7" localSheetId="4">#REF!</definedName>
    <definedName name="노7" localSheetId="1">#REF!</definedName>
    <definedName name="노7_1" localSheetId="4">#REF!</definedName>
    <definedName name="노7_1" localSheetId="1">#REF!</definedName>
    <definedName name="노70" localSheetId="4">#REF!</definedName>
    <definedName name="노70" localSheetId="1">#REF!</definedName>
    <definedName name="노70_1" localSheetId="4">#REF!</definedName>
    <definedName name="노70_1" localSheetId="1">#REF!</definedName>
    <definedName name="노71" localSheetId="4">#REF!</definedName>
    <definedName name="노71" localSheetId="1">#REF!</definedName>
    <definedName name="노71_1" localSheetId="4">#REF!</definedName>
    <definedName name="노71_1" localSheetId="1">#REF!</definedName>
    <definedName name="노72" localSheetId="4">#REF!</definedName>
    <definedName name="노72" localSheetId="1">#REF!</definedName>
    <definedName name="노72_1" localSheetId="4">#REF!</definedName>
    <definedName name="노72_1" localSheetId="1">#REF!</definedName>
    <definedName name="노73" localSheetId="4">#REF!</definedName>
    <definedName name="노73" localSheetId="1">#REF!</definedName>
    <definedName name="노73_1" localSheetId="4">#REF!</definedName>
    <definedName name="노73_1" localSheetId="1">#REF!</definedName>
    <definedName name="노74" localSheetId="4">#REF!</definedName>
    <definedName name="노74" localSheetId="1">#REF!</definedName>
    <definedName name="노74_1" localSheetId="4">#REF!</definedName>
    <definedName name="노74_1" localSheetId="1">#REF!</definedName>
    <definedName name="노75" localSheetId="4">#REF!</definedName>
    <definedName name="노75" localSheetId="1">#REF!</definedName>
    <definedName name="노75_1" localSheetId="4">#REF!</definedName>
    <definedName name="노75_1" localSheetId="1">#REF!</definedName>
    <definedName name="노76" localSheetId="4">#REF!</definedName>
    <definedName name="노76" localSheetId="1">#REF!</definedName>
    <definedName name="노76_1" localSheetId="4">#REF!</definedName>
    <definedName name="노76_1" localSheetId="1">#REF!</definedName>
    <definedName name="노77" localSheetId="4">#REF!</definedName>
    <definedName name="노77" localSheetId="1">#REF!</definedName>
    <definedName name="노77_1" localSheetId="4">#REF!</definedName>
    <definedName name="노77_1" localSheetId="1">#REF!</definedName>
    <definedName name="노78" localSheetId="4">#REF!</definedName>
    <definedName name="노78" localSheetId="1">#REF!</definedName>
    <definedName name="노78_1" localSheetId="4">#REF!</definedName>
    <definedName name="노78_1" localSheetId="1">#REF!</definedName>
    <definedName name="노79" localSheetId="4">#REF!</definedName>
    <definedName name="노79" localSheetId="1">#REF!</definedName>
    <definedName name="노79_1" localSheetId="4">#REF!</definedName>
    <definedName name="노79_1" localSheetId="1">#REF!</definedName>
    <definedName name="노8" localSheetId="4">#REF!</definedName>
    <definedName name="노8" localSheetId="1">#REF!</definedName>
    <definedName name="노8_1" localSheetId="4">#REF!</definedName>
    <definedName name="노8_1" localSheetId="1">#REF!</definedName>
    <definedName name="노80" localSheetId="4">#REF!</definedName>
    <definedName name="노80" localSheetId="1">#REF!</definedName>
    <definedName name="노80_1" localSheetId="4">#REF!</definedName>
    <definedName name="노80_1" localSheetId="1">#REF!</definedName>
    <definedName name="노81" localSheetId="4">#REF!</definedName>
    <definedName name="노81" localSheetId="1">#REF!</definedName>
    <definedName name="노81_1" localSheetId="4">#REF!</definedName>
    <definedName name="노81_1" localSheetId="1">#REF!</definedName>
    <definedName name="노82" localSheetId="4">#REF!</definedName>
    <definedName name="노82" localSheetId="1">#REF!</definedName>
    <definedName name="노82_1" localSheetId="4">#REF!</definedName>
    <definedName name="노82_1" localSheetId="1">#REF!</definedName>
    <definedName name="노83" localSheetId="4">#REF!</definedName>
    <definedName name="노83" localSheetId="1">#REF!</definedName>
    <definedName name="노83_1" localSheetId="4">#REF!</definedName>
    <definedName name="노83_1" localSheetId="1">#REF!</definedName>
    <definedName name="노84" localSheetId="4">#REF!</definedName>
    <definedName name="노84" localSheetId="1">#REF!</definedName>
    <definedName name="노84_1" localSheetId="4">#REF!</definedName>
    <definedName name="노84_1" localSheetId="1">#REF!</definedName>
    <definedName name="노85" localSheetId="4">#REF!</definedName>
    <definedName name="노85" localSheetId="1">#REF!</definedName>
    <definedName name="노85_1" localSheetId="4">#REF!</definedName>
    <definedName name="노85_1" localSheetId="1">#REF!</definedName>
    <definedName name="노86" localSheetId="4">#REF!</definedName>
    <definedName name="노86" localSheetId="1">#REF!</definedName>
    <definedName name="노86_1" localSheetId="4">#REF!</definedName>
    <definedName name="노86_1" localSheetId="1">#REF!</definedName>
    <definedName name="노87" localSheetId="4">#REF!</definedName>
    <definedName name="노87" localSheetId="1">#REF!</definedName>
    <definedName name="노87_1" localSheetId="4">#REF!</definedName>
    <definedName name="노87_1" localSheetId="1">#REF!</definedName>
    <definedName name="노88" localSheetId="4">#REF!</definedName>
    <definedName name="노88" localSheetId="1">#REF!</definedName>
    <definedName name="노88_1" localSheetId="4">#REF!</definedName>
    <definedName name="노88_1" localSheetId="1">#REF!</definedName>
    <definedName name="노89" localSheetId="4">#REF!</definedName>
    <definedName name="노89" localSheetId="1">#REF!</definedName>
    <definedName name="노89_1" localSheetId="4">#REF!</definedName>
    <definedName name="노89_1" localSheetId="1">#REF!</definedName>
    <definedName name="노9" localSheetId="4">#REF!</definedName>
    <definedName name="노9" localSheetId="1">#REF!</definedName>
    <definedName name="노9_1" localSheetId="4">#REF!</definedName>
    <definedName name="노9_1" localSheetId="1">#REF!</definedName>
    <definedName name="노90" localSheetId="4">#REF!</definedName>
    <definedName name="노90" localSheetId="1">#REF!</definedName>
    <definedName name="노90_1" localSheetId="4">#REF!</definedName>
    <definedName name="노90_1" localSheetId="1">#REF!</definedName>
    <definedName name="노91" localSheetId="4">#REF!</definedName>
    <definedName name="노91" localSheetId="1">#REF!</definedName>
    <definedName name="노91_1" localSheetId="4">#REF!</definedName>
    <definedName name="노91_1" localSheetId="1">#REF!</definedName>
    <definedName name="노92" localSheetId="4">#REF!</definedName>
    <definedName name="노92" localSheetId="1">#REF!</definedName>
    <definedName name="노92_1" localSheetId="4">#REF!</definedName>
    <definedName name="노92_1" localSheetId="1">#REF!</definedName>
    <definedName name="노93" localSheetId="4">#REF!</definedName>
    <definedName name="노93" localSheetId="1">#REF!</definedName>
    <definedName name="노93_1" localSheetId="4">#REF!</definedName>
    <definedName name="노93_1" localSheetId="1">#REF!</definedName>
    <definedName name="노94" localSheetId="4">#REF!</definedName>
    <definedName name="노94" localSheetId="1">#REF!</definedName>
    <definedName name="노94_1" localSheetId="4">#REF!</definedName>
    <definedName name="노94_1" localSheetId="1">#REF!</definedName>
    <definedName name="노95" localSheetId="4">#REF!</definedName>
    <definedName name="노95" localSheetId="1">#REF!</definedName>
    <definedName name="노95_1" localSheetId="4">#REF!</definedName>
    <definedName name="노95_1" localSheetId="1">#REF!</definedName>
    <definedName name="노96" localSheetId="4">#REF!</definedName>
    <definedName name="노96" localSheetId="1">#REF!</definedName>
    <definedName name="노96_1" localSheetId="4">#REF!</definedName>
    <definedName name="노96_1" localSheetId="1">#REF!</definedName>
    <definedName name="노97" localSheetId="4">#REF!</definedName>
    <definedName name="노97" localSheetId="1">#REF!</definedName>
    <definedName name="노97_1" localSheetId="4">#REF!</definedName>
    <definedName name="노97_1" localSheetId="1">#REF!</definedName>
    <definedName name="노98" localSheetId="4">#REF!</definedName>
    <definedName name="노98" localSheetId="1">#REF!</definedName>
    <definedName name="노98_1" localSheetId="4">#REF!</definedName>
    <definedName name="노98_1" localSheetId="1">#REF!</definedName>
    <definedName name="노99" localSheetId="4">#REF!</definedName>
    <definedName name="노99" localSheetId="1">#REF!</definedName>
    <definedName name="노99_1" localSheetId="4">#REF!</definedName>
    <definedName name="노99_1" localSheetId="1">#REF!</definedName>
    <definedName name="노경" localSheetId="4">#REF!</definedName>
    <definedName name="노경" localSheetId="1">#REF!</definedName>
    <definedName name="노계1" localSheetId="4">BLCH</definedName>
    <definedName name="노계1" localSheetId="1">BLCH</definedName>
    <definedName name="노말밴드" localSheetId="4">#REF!</definedName>
    <definedName name="노말밴드" localSheetId="1">#REF!</definedName>
    <definedName name="노무" localSheetId="4">#REF!</definedName>
    <definedName name="노무" localSheetId="1">#REF!</definedName>
    <definedName name="노무3" localSheetId="4">#REF!</definedName>
    <definedName name="노무3" localSheetId="1">#REF!</definedName>
    <definedName name="노무비단가산출서" localSheetId="4" hidden="1">#REF!</definedName>
    <definedName name="노무비단가산출서" localSheetId="1" hidden="1">#REF!</definedName>
    <definedName name="노원문화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 localSheetId="4">#REF!</definedName>
    <definedName name="노임" localSheetId="1">#REF!</definedName>
    <definedName name="노임품명" localSheetId="4">#REF!</definedName>
    <definedName name="노임품명" localSheetId="1">#REF!</definedName>
    <definedName name="노즐공001" localSheetId="4">#REF!</definedName>
    <definedName name="노즐공001" localSheetId="1">#REF!</definedName>
    <definedName name="노즐공002" localSheetId="4">#REF!</definedName>
    <definedName name="노즐공002" localSheetId="1">#REF!</definedName>
    <definedName name="노즐공011" localSheetId="4">#REF!</definedName>
    <definedName name="노즐공011" localSheetId="1">#REF!</definedName>
    <definedName name="노즐공982" localSheetId="4">#REF!</definedName>
    <definedName name="노즐공982" localSheetId="1">#REF!</definedName>
    <definedName name="노즐공991" localSheetId="4">#REF!</definedName>
    <definedName name="노즐공991" localSheetId="1">#REF!</definedName>
    <definedName name="노즐공992" localSheetId="4">#REF!</definedName>
    <definedName name="노즐공992" localSheetId="1">#REF!</definedName>
    <definedName name="노집1" localSheetId="4">BLCH</definedName>
    <definedName name="노집1" localSheetId="1">BLCH</definedName>
    <definedName name="노후관교체">[0]!노후관교체</definedName>
    <definedName name="노후관교체1">[0]!노후관교체1</definedName>
    <definedName name="녹음기" localSheetId="4">BlankMacro1</definedName>
    <definedName name="녹음기" localSheetId="1">BlankMacro1</definedName>
    <definedName name="높이" localSheetId="4">#REF!</definedName>
    <definedName name="높이" localSheetId="1">#REF!</definedName>
    <definedName name="누계수량" localSheetId="4">#REF!</definedName>
    <definedName name="누계수량" localSheetId="1">#REF!</definedName>
    <definedName name="눈주목" localSheetId="4">#REF!</definedName>
    <definedName name="눈주목" localSheetId="1">#REF!</definedName>
    <definedName name="눈주목H0.5" localSheetId="4">#REF!</definedName>
    <definedName name="눈주목H0.5" localSheetId="1">#REF!</definedName>
    <definedName name="눈주목H0.5경" localSheetId="4">#REF!</definedName>
    <definedName name="눈주목H0.5경" localSheetId="1">#REF!</definedName>
    <definedName name="눈주목H0.5노" localSheetId="4">#REF!</definedName>
    <definedName name="눈주목H0.5노" localSheetId="1">#REF!</definedName>
    <definedName name="눈주목H0.5재" localSheetId="4">#REF!</definedName>
    <definedName name="눈주목H0.5재" localSheetId="1">#REF!</definedName>
    <definedName name="느티R12" localSheetId="4">#REF!</definedName>
    <definedName name="느티R12" localSheetId="1">#REF!</definedName>
    <definedName name="느티R12경" localSheetId="4">#REF!</definedName>
    <definedName name="느티R12경" localSheetId="1">#REF!</definedName>
    <definedName name="느티R12노" localSheetId="4">#REF!</definedName>
    <definedName name="느티R12노" localSheetId="1">#REF!</definedName>
    <definedName name="느티R12재" localSheetId="4">#REF!</definedName>
    <definedName name="느티R12재" localSheetId="1">#REF!</definedName>
    <definedName name="느티R15재" localSheetId="4">#REF!</definedName>
    <definedName name="느티R15재" localSheetId="1">#REF!</definedName>
    <definedName name="느티R25재" localSheetId="4">#REF!</definedName>
    <definedName name="느티R25재" localSheetId="1">#REF!</definedName>
    <definedName name="느티나무" localSheetId="4">#REF!</definedName>
    <definedName name="느티나무" localSheetId="1">#REF!</definedName>
    <definedName name="느티나무H4.0xR12" localSheetId="4">#REF!</definedName>
    <definedName name="느티나무H4.0xR12" localSheetId="1">#REF!</definedName>
    <definedName name="느티나무H4.5xR20" localSheetId="4">#REF!</definedName>
    <definedName name="느티나무H4.5xR20" localSheetId="1">#REF!</definedName>
    <definedName name="느티나무H4.5xR25" localSheetId="4">#REF!</definedName>
    <definedName name="느티나무H4.5xR25" localSheetId="1">#REF!</definedName>
    <definedName name="능형망철거" localSheetId="1">#N/A</definedName>
    <definedName name="능형망철거">[0]!능형망철거</definedName>
    <definedName name="능형망철거1" localSheetId="1">#N/A</definedName>
    <definedName name="능형망철거1">[0]!능형망철거1</definedName>
    <definedName name="니럼" localSheetId="4">#REF!</definedName>
    <definedName name="니럼" localSheetId="1">#REF!</definedName>
    <definedName name="ㄶ" localSheetId="4">#REF!</definedName>
    <definedName name="ㄶ" localSheetId="1">#REF!</definedName>
    <definedName name="ㄶㄹ" localSheetId="4">#REF!</definedName>
    <definedName name="ㄶㄹ" localSheetId="1">#REF!</definedName>
    <definedName name="ㄷ" localSheetId="4">#REF!</definedName>
    <definedName name="ㄷ" localSheetId="1">#REF!</definedName>
    <definedName name="ㄷ6ㅓ" localSheetId="1" hidden="1">{"'용역비'!$A$4:$C$8"}</definedName>
    <definedName name="ㄷㄱ" localSheetId="1" hidden="1">{#N/A,#N/A,FALSE,"포장2"}</definedName>
    <definedName name="ㄷㄱㄷㄱ" localSheetId="1">[0]!BlankMacro1</definedName>
    <definedName name="ㄷㄱㄷㄱㄷㄱ" localSheetId="1">[0]!BlankMacro1</definedName>
    <definedName name="ㄷㄱㄷㅅㅅㅅ" localSheetId="4">#REF!</definedName>
    <definedName name="ㄷㄱㄷㅅㅅㅅ" localSheetId="1">#REF!</definedName>
    <definedName name="ㄷㄱ뵤ㅠ" localSheetId="4">#REF!</definedName>
    <definedName name="ㄷㄱ뵤ㅠ" localSheetId="1">#REF!</definedName>
    <definedName name="ㄷㄳ">#N/A</definedName>
    <definedName name="ㄷㄷ" localSheetId="4" hidden="1">#REF!</definedName>
    <definedName name="ㄷㄷ" localSheetId="1" hidden="1">#REF!</definedName>
    <definedName name="ㄷㄷㄱㄱ" localSheetId="1" hidden="1">{"'용역비'!$A$4:$C$8"}</definedName>
    <definedName name="ㄷㄷㄷㄷ" localSheetId="4">BlankMacro1</definedName>
    <definedName name="ㄷㄷㄷㄷ" localSheetId="1">BlankMacro1</definedName>
    <definedName name="ㄷㄷㅈ" localSheetId="4">#REF!</definedName>
    <definedName name="ㄷㄷㅈ" localSheetId="1">#REF!</definedName>
    <definedName name="ㄷㄹㄹㅇ" localSheetId="4">#REF!</definedName>
    <definedName name="ㄷㄹㄹㅇ" localSheetId="1">#REF!</definedName>
    <definedName name="ㄷㄹㅇㄴ" localSheetId="4">#REF!</definedName>
    <definedName name="ㄷㄹㅇㄴ" localSheetId="1">#REF!</definedName>
    <definedName name="ㄷㄹㅇㄴㄹ" localSheetId="4">#REF!</definedName>
    <definedName name="ㄷㄹㅇㄴㄹ" localSheetId="1">#REF!</definedName>
    <definedName name="ㄷㅂㅎ" localSheetId="4">#REF!</definedName>
    <definedName name="ㄷㅂㅎ" localSheetId="1">#REF!</definedName>
    <definedName name="ㄷ봇더" localSheetId="4">#REF!</definedName>
    <definedName name="ㄷ봇더" localSheetId="1">#REF!</definedName>
    <definedName name="ㄷ숃ㄱ" localSheetId="4" hidden="1">#REF!</definedName>
    <definedName name="ㄷ숃ㄱ" localSheetId="1" hidden="1">#REF!</definedName>
    <definedName name="ㄷㅇㄴ" localSheetId="4">#REF!</definedName>
    <definedName name="ㄷㅇㄴ" localSheetId="1">#REF!</definedName>
    <definedName name="ㄷㅇㄹ" localSheetId="4">#REF!</definedName>
    <definedName name="ㄷㅇㄹ" localSheetId="1">#REF!</definedName>
    <definedName name="ㄷㅇㄹㄴ" localSheetId="4">#REF!</definedName>
    <definedName name="ㄷㅇㄹㄴ" localSheetId="1">#REF!</definedName>
    <definedName name="ㄷㅈㅂ" localSheetId="4">#REF!</definedName>
    <definedName name="ㄷㅈㅂ" localSheetId="1">#REF!</definedName>
    <definedName name="ㄷㅍㅂ" localSheetId="1" hidden="1">{"'용역비'!$A$4:$C$8"}</definedName>
    <definedName name="다" localSheetId="4">#REF!</definedName>
    <definedName name="다" localSheetId="1" hidden="1">{#N/A,#N/A,FALSE,"구조2"}</definedName>
    <definedName name="다목" localSheetId="4">#REF!</definedName>
    <definedName name="다목" localSheetId="1">#REF!</definedName>
    <definedName name="다정큼H0.8" localSheetId="4">#REF!</definedName>
    <definedName name="다정큼H0.8" localSheetId="1">#REF!</definedName>
    <definedName name="다정큼H0.8경" localSheetId="4">#REF!</definedName>
    <definedName name="다정큼H0.8경" localSheetId="1">#REF!</definedName>
    <definedName name="다정큼H0.8노" localSheetId="4">#REF!</definedName>
    <definedName name="다정큼H0.8노" localSheetId="1">#REF!</definedName>
    <definedName name="다정큼H0.8재" localSheetId="4">#REF!</definedName>
    <definedName name="다정큼H0.8재" localSheetId="1">#REF!</definedName>
    <definedName name="다짐계수">0.875</definedName>
    <definedName name="닥니야지" localSheetId="4">#REF!</definedName>
    <definedName name="닥니야지" localSheetId="1">#REF!</definedName>
    <definedName name="닥트공001" localSheetId="4">#REF!</definedName>
    <definedName name="닥트공001" localSheetId="1">#REF!</definedName>
    <definedName name="닥트공002" localSheetId="4">#REF!</definedName>
    <definedName name="닥트공002" localSheetId="1">#REF!</definedName>
    <definedName name="닥트공011" localSheetId="4">#REF!</definedName>
    <definedName name="닥트공011" localSheetId="1">#REF!</definedName>
    <definedName name="닥트공982" localSheetId="4">#REF!</definedName>
    <definedName name="닥트공982" localSheetId="1">#REF!</definedName>
    <definedName name="닥트공991" localSheetId="4">#REF!</definedName>
    <definedName name="닥트공991" localSheetId="1">#REF!</definedName>
    <definedName name="닥트공992" localSheetId="4">#REF!</definedName>
    <definedName name="닥트공992" localSheetId="1">#REF!</definedName>
    <definedName name="단_가" localSheetId="4">#REF!</definedName>
    <definedName name="단_가" localSheetId="1">#REF!</definedName>
    <definedName name="단_가2" localSheetId="4">#REF!</definedName>
    <definedName name="단_가2" localSheetId="1">#REF!</definedName>
    <definedName name="단_가3" localSheetId="4">#REF!</definedName>
    <definedName name="단_가3" localSheetId="1">#REF!</definedName>
    <definedName name="단_가4" localSheetId="4">#REF!</definedName>
    <definedName name="단_가4" localSheetId="1">#REF!</definedName>
    <definedName name="단_가5" localSheetId="4">#REF!</definedName>
    <definedName name="단_가5" localSheetId="1">#REF!</definedName>
    <definedName name="단_가6" localSheetId="4">#REF!</definedName>
    <definedName name="단_가6" localSheetId="1">#REF!</definedName>
    <definedName name="단가" localSheetId="4">#REF!</definedName>
    <definedName name="단가" localSheetId="1">#REF!</definedName>
    <definedName name="단가">[0]!단가</definedName>
    <definedName name="단가_1" localSheetId="4">#REF!</definedName>
    <definedName name="단가_1" localSheetId="1">#REF!</definedName>
    <definedName name="단가2" localSheetId="4">#REF!</definedName>
    <definedName name="단가2" localSheetId="1">#REF!</definedName>
    <definedName name="단가22" localSheetId="4">#REF!</definedName>
    <definedName name="단가22" localSheetId="1">#REF!</definedName>
    <definedName name="단가49" localSheetId="4">#REF!</definedName>
    <definedName name="단가49" localSheetId="1">#REF!</definedName>
    <definedName name="단가대상표" localSheetId="4">#REF!</definedName>
    <definedName name="단가대상표" localSheetId="1">#REF!</definedName>
    <definedName name="단가대상표1" localSheetId="4">#REF!</definedName>
    <definedName name="단가대상표1" localSheetId="1">#REF!</definedName>
    <definedName name="단가비교" localSheetId="4">#REF!</definedName>
    <definedName name="단가비교" localSheetId="1">#REF!</definedName>
    <definedName name="단가비교표" localSheetId="4">#REF!</definedName>
    <definedName name="단가비교표" localSheetId="1">#REF!</definedName>
    <definedName name="단가산출서" localSheetId="4">#REF!</definedName>
    <definedName name="단가산출서" localSheetId="1">#REF!</definedName>
    <definedName name="단가조건영역" localSheetId="4">#REF!</definedName>
    <definedName name="단가조건영역" localSheetId="1">#REF!</definedName>
    <definedName name="단가조건표" localSheetId="4">#REF!</definedName>
    <definedName name="단가조건표" localSheetId="1">#REF!</definedName>
    <definedName name="단가조사자료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표" localSheetId="4">#REF!</definedName>
    <definedName name="단가조사표" localSheetId="1">#REF!</definedName>
    <definedName name="단가표" localSheetId="4">#REF!</definedName>
    <definedName name="단가표" localSheetId="1">#REF!</definedName>
    <definedName name="단가표지" localSheetId="4">#REF!</definedName>
    <definedName name="단가표지" localSheetId="1">#REF!</definedName>
    <definedName name="단감" localSheetId="4">#REF!</definedName>
    <definedName name="단감" localSheetId="1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위공량1" localSheetId="4">#REF!</definedName>
    <definedName name="단위공량1" localSheetId="1">#REF!</definedName>
    <definedName name="단위공량9" localSheetId="4">#REF!</definedName>
    <definedName name="단위공량9" localSheetId="1">#REF!</definedName>
    <definedName name="단위중량" localSheetId="4">#REF!</definedName>
    <definedName name="단위중량" localSheetId="1">#REF!</definedName>
    <definedName name="단지내토목" localSheetId="4">#REF!</definedName>
    <definedName name="단지내토목" localSheetId="1">#REF!</definedName>
    <definedName name="달래강돌">13326</definedName>
    <definedName name="당" localSheetId="1" hidden="1">{#N/A,#N/A,FALSE,"현장 NCR 분석";#N/A,#N/A,FALSE,"현장품질감사";#N/A,#N/A,FALSE,"현장품질감사"}</definedName>
    <definedName name="당경" localSheetId="4">#REF!</definedName>
    <definedName name="당경" localSheetId="1">#REF!</definedName>
    <definedName name="당계" localSheetId="4">#REF!</definedName>
    <definedName name="당계" localSheetId="1">#REF!</definedName>
    <definedName name="당노" localSheetId="4">#REF!</definedName>
    <definedName name="당노" localSheetId="1">#REF!</definedName>
    <definedName name="당단" localSheetId="4">#REF!</definedName>
    <definedName name="당단" localSheetId="1">#REF!</definedName>
    <definedName name="당수" localSheetId="4">#REF!</definedName>
    <definedName name="당수" localSheetId="1">#REF!</definedName>
    <definedName name="당재" localSheetId="4">#REF!</definedName>
    <definedName name="당재" localSheetId="1">#REF!</definedName>
    <definedName name="당종려H2.5" localSheetId="4">#REF!</definedName>
    <definedName name="당종려H2.5" localSheetId="1">#REF!</definedName>
    <definedName name="당종려H2.5경" localSheetId="4">#REF!</definedName>
    <definedName name="당종려H2.5경" localSheetId="1">#REF!</definedName>
    <definedName name="당종려H2.5노" localSheetId="4">#REF!</definedName>
    <definedName name="당종려H2.5노" localSheetId="1">#REF!</definedName>
    <definedName name="당종려H2.5재" localSheetId="4">#REF!</definedName>
    <definedName name="당종려H2.5재" localSheetId="1">#REF!</definedName>
    <definedName name="대관공사비" localSheetId="1">{"'건축내역'!$A$1:$L$413"}</definedName>
    <definedName name="대구공항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기영역" localSheetId="4">#REF!</definedName>
    <definedName name="대기영역" localSheetId="1">#REF!</definedName>
    <definedName name="대나무" localSheetId="4">#REF!</definedName>
    <definedName name="대나무" localSheetId="1">#REF!</definedName>
    <definedName name="대나무연계형" localSheetId="4">#REF!</definedName>
    <definedName name="대나무연계형" localSheetId="1">#REF!</definedName>
    <definedName name="대상" localSheetId="1">{"'제10장(표)'!$A$5:$L$10"}</definedName>
    <definedName name="대상표" localSheetId="4">#REF!</definedName>
    <definedName name="대상표" localSheetId="1">#REF!</definedName>
    <definedName name="대외공문웅상" localSheetId="4">#REF!</definedName>
    <definedName name="대외공문웅상" localSheetId="1">#REF!</definedName>
    <definedName name="대추R6" localSheetId="4">#REF!</definedName>
    <definedName name="대추R6" localSheetId="1">#REF!</definedName>
    <definedName name="대추R6경" localSheetId="4">#REF!</definedName>
    <definedName name="대추R6경" localSheetId="1">#REF!</definedName>
    <definedName name="대추R6노" localSheetId="4">#REF!</definedName>
    <definedName name="대추R6노" localSheetId="1">#REF!</definedName>
    <definedName name="대추R6재" localSheetId="4">#REF!</definedName>
    <definedName name="대추R6재" localSheetId="1">#REF!</definedName>
    <definedName name="대한" localSheetId="1">{"'제10장(표)'!$A$5:$L$10"}</definedName>
    <definedName name="대향류형" localSheetId="4">#REF!</definedName>
    <definedName name="대향류형" localSheetId="1">#REF!</definedName>
    <definedName name="대형경" localSheetId="4">#REF!</definedName>
    <definedName name="대형경" localSheetId="1">#REF!</definedName>
    <definedName name="대형노" localSheetId="4">#REF!</definedName>
    <definedName name="대형노" localSheetId="1">#REF!</definedName>
    <definedName name="대형재" localSheetId="4">#REF!</definedName>
    <definedName name="대형재" localSheetId="1">#REF!</definedName>
    <definedName name="댜" localSheetId="1" hidden="1">{#N/A,#N/A,FALSE,"토공2"}</definedName>
    <definedName name="더" localSheetId="1" hidden="1">{#N/A,#N/A,FALSE,"전력간선"}</definedName>
    <definedName name="더워" localSheetId="1">{"'제10장(표)'!$A$5:$L$10"}</definedName>
    <definedName name="도______급______액" localSheetId="4">#REF!</definedName>
    <definedName name="도______급______액" localSheetId="1">#REF!</definedName>
    <definedName name="도급공사" localSheetId="4">#REF!</definedName>
    <definedName name="도급공사" localSheetId="1">#REF!</definedName>
    <definedName name="도급단가" localSheetId="4">#REF!</definedName>
    <definedName name="도급단가" localSheetId="1">#REF!</definedName>
    <definedName name="도급수량" localSheetId="4">#REF!</definedName>
    <definedName name="도급수량" localSheetId="1">#REF!</definedName>
    <definedName name="도급예산액" localSheetId="4">#REF!</definedName>
    <definedName name="도급예산액" localSheetId="1">#REF!</definedName>
    <definedName name="도급예상액" localSheetId="4">#REF!</definedName>
    <definedName name="도급예상액" localSheetId="1">#REF!</definedName>
    <definedName name="도급표지" localSheetId="4">#REF!</definedName>
    <definedName name="도급표지" localSheetId="1">#REF!</definedName>
    <definedName name="도배공001" localSheetId="4">#REF!</definedName>
    <definedName name="도배공001" localSheetId="1">#REF!</definedName>
    <definedName name="도배공002" localSheetId="4">#REF!</definedName>
    <definedName name="도배공002" localSheetId="1">#REF!</definedName>
    <definedName name="도배공011" localSheetId="4">#REF!</definedName>
    <definedName name="도배공011" localSheetId="1">#REF!</definedName>
    <definedName name="도배공982" localSheetId="4">#REF!</definedName>
    <definedName name="도배공982" localSheetId="1">#REF!</definedName>
    <definedName name="도배공991" localSheetId="4">#REF!</definedName>
    <definedName name="도배공991" localSheetId="1">#REF!</definedName>
    <definedName name="도배공992" localSheetId="4">#REF!</definedName>
    <definedName name="도배공992" localSheetId="1">#REF!</definedName>
    <definedName name="도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장" localSheetId="4">#REF!</definedName>
    <definedName name="도장" localSheetId="1">#REF!</definedName>
    <definedName name="도장공" localSheetId="4">#REF!</definedName>
    <definedName name="도장공" localSheetId="1">#REF!</definedName>
    <definedName name="도장공001" localSheetId="4">#REF!</definedName>
    <definedName name="도장공001" localSheetId="1">#REF!</definedName>
    <definedName name="도장공002" localSheetId="4">#REF!</definedName>
    <definedName name="도장공002" localSheetId="1">#REF!</definedName>
    <definedName name="도장공011" localSheetId="4">#REF!</definedName>
    <definedName name="도장공011" localSheetId="1">#REF!</definedName>
    <definedName name="도장공982" localSheetId="4">#REF!</definedName>
    <definedName name="도장공982" localSheetId="1">#REF!</definedName>
    <definedName name="도장공991" localSheetId="4">#REF!</definedName>
    <definedName name="도장공991" localSheetId="1">#REF!</definedName>
    <definedName name="도장공992" localSheetId="4">#REF!</definedName>
    <definedName name="도장공992" localSheetId="1">#REF!</definedName>
    <definedName name="도편수001" localSheetId="4">#REF!</definedName>
    <definedName name="도편수001" localSheetId="1">#REF!</definedName>
    <definedName name="도편수002" localSheetId="4">#REF!</definedName>
    <definedName name="도편수002" localSheetId="1">#REF!</definedName>
    <definedName name="도편수011" localSheetId="4">#REF!</definedName>
    <definedName name="도편수011" localSheetId="1">#REF!</definedName>
    <definedName name="도편수982" localSheetId="4">#REF!</definedName>
    <definedName name="도편수982" localSheetId="1">#REF!</definedName>
    <definedName name="도편수991" localSheetId="4">#REF!</definedName>
    <definedName name="도편수991" localSheetId="1">#REF!</definedName>
    <definedName name="도편수992" localSheetId="4">#REF!</definedName>
    <definedName name="도편수992" localSheetId="1">#REF!</definedName>
    <definedName name="독립형E" localSheetId="4">#REF!</definedName>
    <definedName name="독립형E" localSheetId="1">#REF!</definedName>
    <definedName name="돈나무H1.0" localSheetId="4">#REF!</definedName>
    <definedName name="돈나무H1.0" localSheetId="1">#REF!</definedName>
    <definedName name="돈나무H1.0경" localSheetId="4">#REF!</definedName>
    <definedName name="돈나무H1.0경" localSheetId="1">#REF!</definedName>
    <definedName name="돈나무H1.0노" localSheetId="4">#REF!</definedName>
    <definedName name="돈나무H1.0노" localSheetId="1">#REF!</definedName>
    <definedName name="돈나무H1.0재" localSheetId="4">#REF!</definedName>
    <definedName name="돈나무H1.0재" localSheetId="1">#REF!</definedName>
    <definedName name="돈나무H1.2노" localSheetId="4">#REF!</definedName>
    <definedName name="돈나무H1.2노" localSheetId="1">#REF!</definedName>
    <definedName name="돈나무H1.2재" localSheetId="4">#REF!</definedName>
    <definedName name="돈나무H1.2재" localSheetId="1">#REF!</definedName>
    <definedName name="돌단풍" localSheetId="4">#REF!</definedName>
    <definedName name="돌단풍" localSheetId="1">#REF!</definedName>
    <definedName name="돌아가기" localSheetId="1">원가계산서!돌아가기</definedName>
    <definedName name="돌아가기">[0]!돌아가기</definedName>
    <definedName name="동" localSheetId="1" hidden="1">{#N/A,#N/A,FALSE,"구조2"}</definedName>
    <definedName name="동_발_공__터_널" localSheetId="4">#REF!</definedName>
    <definedName name="동_발_공__터_널" localSheetId="1">#REF!</definedName>
    <definedName name="동력데이타" localSheetId="4">#REF!</definedName>
    <definedName name="동력데이타" localSheetId="1">#REF!</definedName>
    <definedName name="동력및간선" localSheetId="1" hidden="1">{#N/A,#N/A,FALSE,"전력간선"}</definedName>
    <definedName name="동력반" localSheetId="4">#REF!</definedName>
    <definedName name="동력반" localSheetId="1">#REF!</definedName>
    <definedName name="동발공_터널001" localSheetId="4">#REF!</definedName>
    <definedName name="동발공_터널001" localSheetId="1">#REF!</definedName>
    <definedName name="동발공_터널002" localSheetId="4">#REF!</definedName>
    <definedName name="동발공_터널002" localSheetId="1">#REF!</definedName>
    <definedName name="동발공_터널011" localSheetId="4">#REF!</definedName>
    <definedName name="동발공_터널011" localSheetId="1">#REF!</definedName>
    <definedName name="동발공_터널982" localSheetId="4">#REF!</definedName>
    <definedName name="동발공_터널982" localSheetId="1">#REF!</definedName>
    <definedName name="동발공_터널991" localSheetId="4">#REF!</definedName>
    <definedName name="동발공_터널991" localSheetId="1">#REF!</definedName>
    <definedName name="동발공_터널992" localSheetId="4">#REF!</definedName>
    <definedName name="동발공_터널992" localSheetId="1">#REF!</definedName>
    <definedName name="동백H1.2" localSheetId="4">#REF!</definedName>
    <definedName name="동백H1.2" localSheetId="1">#REF!</definedName>
    <definedName name="동백H1.2경" localSheetId="4">#REF!</definedName>
    <definedName name="동백H1.2경" localSheetId="1">#REF!</definedName>
    <definedName name="동백H1.2노" localSheetId="4">#REF!</definedName>
    <definedName name="동백H1.2노" localSheetId="1">#REF!</definedName>
    <definedName name="동백H1.2재" localSheetId="4">#REF!</definedName>
    <definedName name="동백H1.2재" localSheetId="1">#REF!</definedName>
    <definedName name="동백H1.8경" localSheetId="4">#REF!</definedName>
    <definedName name="동백H1.8경" localSheetId="1">#REF!</definedName>
    <definedName name="동백H1.8노" localSheetId="4">#REF!</definedName>
    <definedName name="동백H1.8노" localSheetId="1">#REF!</definedName>
    <definedName name="동백H1.8재" localSheetId="4">#REF!</definedName>
    <definedName name="동백H1.8재" localSheetId="1">#REF!</definedName>
    <definedName name="동백나무H2.0" localSheetId="4">#REF!</definedName>
    <definedName name="동백나무H2.0" localSheetId="1">#REF!</definedName>
    <definedName name="동별내역" localSheetId="4">#REF!</definedName>
    <definedName name="동별내역" localSheetId="1">#REF!</definedName>
    <definedName name="동별설계" localSheetId="4">#REF!</definedName>
    <definedName name="동별설계" localSheetId="1">#REF!</definedName>
    <definedName name="동원" localSheetId="4">#REF!</definedName>
    <definedName name="동원" localSheetId="1">#REF!</definedName>
    <definedName name="동원1" localSheetId="4">#REF!</definedName>
    <definedName name="동원1" localSheetId="1">#REF!</definedName>
    <definedName name="동준" localSheetId="1">{"'Firr(선)'!$AS$1:$AY$62","'Firr(사)'!$AS$1:$AY$62","'Firr(회)'!$AS$1:$AY$62","'Firr(선)'!$L$1:$V$62","'Firr(사)'!$L$1:$V$62","'Firr(회)'!$L$1:$V$62"}</definedName>
    <definedName name="동화" localSheetId="1">{"'관경확장'!$A$79:$M$98","'관경확장'!$A$54:$M$78"}</definedName>
    <definedName name="드잡이공001" localSheetId="4">#REF!</definedName>
    <definedName name="드잡이공001" localSheetId="1">#REF!</definedName>
    <definedName name="드잡이공002" localSheetId="4">#REF!</definedName>
    <definedName name="드잡이공002" localSheetId="1">#REF!</definedName>
    <definedName name="드잡이공011" localSheetId="4">#REF!</definedName>
    <definedName name="드잡이공011" localSheetId="1">#REF!</definedName>
    <definedName name="드잡이공982" localSheetId="4">#REF!</definedName>
    <definedName name="드잡이공982" localSheetId="1">#REF!</definedName>
    <definedName name="드잡이공991" localSheetId="4">#REF!</definedName>
    <definedName name="드잡이공991" localSheetId="1">#REF!</definedName>
    <definedName name="드잡이공992" localSheetId="4">#REF!</definedName>
    <definedName name="드잡이공992" localSheetId="1">#REF!</definedName>
    <definedName name="ㄸㄱ구믇045649170">#REF!</definedName>
    <definedName name="ㄸㄱ구믇097973823">#REF!</definedName>
    <definedName name="ㄸㄱ구믇279342055" hidden="1">#REF!</definedName>
    <definedName name="ㄸㄱ구믇289665043">#REF!</definedName>
    <definedName name="ㄸㄱ구믇301948010">[9]예가표!#REF!</definedName>
    <definedName name="ㄸㄱ구믇364018678">[10]총괄내역서!#REF!</definedName>
    <definedName name="ㄸㄱ구믇373536169">[10]총괄내역서!#REF!</definedName>
    <definedName name="ㄸㄱ구믇457971453">#REF!</definedName>
    <definedName name="ㄸㄱ구믇468700110">[10]총괄내역서!#REF!</definedName>
    <definedName name="ㄸㄱ구믇533873080">#REF!</definedName>
    <definedName name="ㄸㄱ구믇575183808">#REF!</definedName>
    <definedName name="ㄸㄱ구믇633178889">#REF!</definedName>
    <definedName name="ㄸㄱ구믇646587132">[11]공사비증감!#REF!</definedName>
    <definedName name="ㄸㄱ구믇709037899">[10]총괄내역서!#REF!</definedName>
    <definedName name="ㄸㄱ구믇910964309" hidden="1">#REF!</definedName>
    <definedName name="ㄸㄱ구믇979829369">#REF!</definedName>
    <definedName name="때죽나무H3.0" localSheetId="4">#REF!</definedName>
    <definedName name="때죽나무H3.0" localSheetId="1">#REF!</definedName>
    <definedName name="ㄹ" localSheetId="1" hidden="1">{#N/A,#N/A,FALSE,"현장 NCR 분석";#N/A,#N/A,FALSE,"현장품질감사";#N/A,#N/A,FALSE,"현장품질감사"}</definedName>
    <definedName name="ㄹ1040" localSheetId="4">#REF!</definedName>
    <definedName name="ㄹ1040" localSheetId="1">#REF!</definedName>
    <definedName name="ㄹ221" localSheetId="4">#REF!</definedName>
    <definedName name="ㄹ221" localSheetId="1">#REF!</definedName>
    <definedName name="ㄹㄴㅁㄹㅇㄴ" localSheetId="1">{"'Sheet1'!$D$19","'Sheet1'!$B$22:$E$22"}</definedName>
    <definedName name="ㄹㄹ" localSheetId="4" hidden="1">#REF!</definedName>
    <definedName name="ㄹㄹ" localSheetId="1" hidden="1">#REF!</definedName>
    <definedName name="ㄹㄹ">[0]!ㄹㄹ</definedName>
    <definedName name="ㄹㄹㄹ" localSheetId="4" hidden="1">#REF!</definedName>
    <definedName name="ㄹㄹㄹ" localSheetId="1" hidden="1">#REF!</definedName>
    <definedName name="ㄹㄹㄹㄹ" localSheetId="1">{"'Firr(선)'!$AS$1:$AY$62","'Firr(사)'!$AS$1:$AY$62","'Firr(회)'!$AS$1:$AY$62","'Firr(선)'!$L$1:$V$62","'Firr(사)'!$L$1:$V$62","'Firr(회)'!$L$1:$V$62"}</definedName>
    <definedName name="ㄹㄹㅇㄴ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" localSheetId="4">#REF!</definedName>
    <definedName name="ㄹㅇ" localSheetId="1">#REF!</definedName>
    <definedName name="ㄹㅇ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ㄶ" localSheetId="4" hidden="1">#REF!</definedName>
    <definedName name="ㄹㅇㄶ" localSheetId="1" hidden="1">#REF!</definedName>
    <definedName name="ㄹㅇㄶ옿" localSheetId="4" hidden="1">#REF!</definedName>
    <definedName name="ㄹㅇㄶ옿" localSheetId="1" hidden="1">#REF!</definedName>
    <definedName name="ㄹㅇㄹㅇ" localSheetId="4" hidden="1">#REF!</definedName>
    <definedName name="ㄹㅇㄹㅇ" localSheetId="1" hidden="1">#REF!</definedName>
    <definedName name="ㄹㅇㅇㅎㅇ" localSheetId="1">[0]!BlankMacro1</definedName>
    <definedName name="ㄹㅈㄷ">#N/A</definedName>
    <definedName name="ㄹ허" localSheetId="4">#REF!</definedName>
    <definedName name="ㄹ허" localSheetId="1">#REF!</definedName>
    <definedName name="ㄹ호" localSheetId="4">#REF!</definedName>
    <definedName name="ㄹ혹" localSheetId="4">#REF!</definedName>
    <definedName name="ㄹ혹" localSheetId="1">#REF!</definedName>
    <definedName name="라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니" localSheetId="4">#REF!</definedName>
    <definedName name="라ㅓ니" localSheetId="1">#REF!</definedName>
    <definedName name="라ㅓㅇ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러ㅗㄴ머ㅏㄹ" localSheetId="4">#REF!</definedName>
    <definedName name="러ㅗㄴ머ㅏㄹ" localSheetId="1">#REF!</definedName>
    <definedName name="레미콘">33172</definedName>
    <definedName name="레이스웨이" localSheetId="4">#REF!</definedName>
    <definedName name="레이스웨이" localSheetId="1">#REF!</definedName>
    <definedName name="렌즈" localSheetId="4">#REF!</definedName>
    <definedName name="렌즈" localSheetId="1">#REF!</definedName>
    <definedName name="로">#N/A</definedName>
    <definedName name="로ㅓㄹ" localSheetId="4">#REF!</definedName>
    <definedName name="로ㅓㄹ" localSheetId="1">#REF!</definedName>
    <definedName name="로ㅓㅇ" localSheetId="4">#REF!</definedName>
    <definedName name="로ㅓㅇ" localSheetId="1">#REF!</definedName>
    <definedName name="롬나ㅓ" localSheetId="4">#REF!</definedName>
    <definedName name="롬나ㅓ" localSheetId="1">#REF!</definedName>
    <definedName name="료" localSheetId="1" hidden="1">{"'용역비'!$A$4:$C$8"}</definedName>
    <definedName name="류효정" localSheetId="1">{"'Firr(선)'!$AS$1:$AY$62","'Firr(사)'!$AS$1:$AY$62","'Firr(회)'!$AS$1:$AY$62","'Firr(선)'!$L$1:$V$62","'Firr(사)'!$L$1:$V$62","'Firr(회)'!$L$1:$V$62"}</definedName>
    <definedName name="ㄽㅁㄷ">#N/A</definedName>
    <definedName name="ㅀㅀ" localSheetId="1">{"'Firr(선)'!$AS$1:$AY$62","'Firr(사)'!$AS$1:$AY$62","'Firr(회)'!$AS$1:$AY$62","'Firr(선)'!$L$1:$V$62","'Firr(사)'!$L$1:$V$62","'Firr(회)'!$L$1:$V$62"}</definedName>
    <definedName name="ㅀㅀㄱ" localSheetId="1">[0]!BlankMacro1</definedName>
    <definedName name="ㅀㅀㄹ" localSheetId="1">[0]!BlankMacro1</definedName>
    <definedName name="ㅀㅎ" localSheetId="4">#REF!</definedName>
    <definedName name="ㅀㅎ" localSheetId="1">#REF!</definedName>
    <definedName name="ㅁ" localSheetId="4">#REF!</definedName>
    <definedName name="ㅁ" localSheetId="1" hidden="1">#REF!</definedName>
    <definedName name="ㅁ1" localSheetId="4">#REF!</definedName>
    <definedName name="ㅁ1" localSheetId="1">#REF!</definedName>
    <definedName name="ㅁ100" localSheetId="4">#REF!</definedName>
    <definedName name="ㅁ100" localSheetId="1">#REF!</definedName>
    <definedName name="ㅁ1101" localSheetId="4">#REF!</definedName>
    <definedName name="ㅁ1101" localSheetId="1">#REF!</definedName>
    <definedName name="ㅁ1144" localSheetId="4">#REF!</definedName>
    <definedName name="ㅁ1144" localSheetId="1">#REF!</definedName>
    <definedName name="ㅁ1180" localSheetId="4">#REF!</definedName>
    <definedName name="ㅁ1180" localSheetId="1">#REF!</definedName>
    <definedName name="ㅁ17" localSheetId="4">#REF!</definedName>
    <definedName name="ㅁ17" localSheetId="1">#REF!</definedName>
    <definedName name="ㅁ18" localSheetId="4">#REF!</definedName>
    <definedName name="ㅁ18" localSheetId="1">#REF!</definedName>
    <definedName name="ㅁ219" localSheetId="4">#REF!</definedName>
    <definedName name="ㅁ219" localSheetId="1">#REF!</definedName>
    <definedName name="ㅁ250" localSheetId="4">#REF!</definedName>
    <definedName name="ㅁ250" localSheetId="1">#REF!</definedName>
    <definedName name="ㅁ2648" localSheetId="4">#REF!</definedName>
    <definedName name="ㅁ2648" localSheetId="1">#REF!</definedName>
    <definedName name="ㅁ300" localSheetId="4">#REF!</definedName>
    <definedName name="ㅁ300" localSheetId="1">#REF!</definedName>
    <definedName name="ㅁ331" localSheetId="4">#REF!</definedName>
    <definedName name="ㅁ331" localSheetId="1">#REF!</definedName>
    <definedName name="ㅁ38" localSheetId="4">#REF!</definedName>
    <definedName name="ㅁ38" localSheetId="1">#REF!</definedName>
    <definedName name="ㅁ40" localSheetId="4">#REF!</definedName>
    <definedName name="ㅁ40" localSheetId="1">#REF!</definedName>
    <definedName name="ㅁ451" localSheetId="4">#REF!</definedName>
    <definedName name="ㅁ451" localSheetId="1">#REF!</definedName>
    <definedName name="ㅁ531" localSheetId="4">#REF!</definedName>
    <definedName name="ㅁ531" localSheetId="1">#REF!</definedName>
    <definedName name="ㅁ545" localSheetId="4">#REF!</definedName>
    <definedName name="ㅁ545" localSheetId="1">#REF!</definedName>
    <definedName name="ㅁ636" localSheetId="4">#REF!</definedName>
    <definedName name="ㅁ636" localSheetId="1">#REF!</definedName>
    <definedName name="ㅁㄴ" localSheetId="1" hidden="1">{#N/A,#N/A,FALSE,"현장 NCR 분석";#N/A,#N/A,FALSE,"현장품질감사";#N/A,#N/A,FALSE,"현장품질감사"}</definedName>
    <definedName name="ㅁㄴㄷㄷ" localSheetId="4">#REF!</definedName>
    <definedName name="ㅁㄴㄷㄷ" localSheetId="1">#REF!</definedName>
    <definedName name="ㅁㄴㅇ" localSheetId="4">#REF!</definedName>
    <definedName name="ㅁㄴㅇ" localSheetId="1" hidden="1">{#N/A,#N/A,FALSE,"포장1";#N/A,#N/A,FALSE,"포장1"}</definedName>
    <definedName name="ㅁㄴㅇㄹ" localSheetId="4">#REF!</definedName>
    <definedName name="ㅁㄴㅇㄹ" localSheetId="1">#REF!</definedName>
    <definedName name="ㅁㄴㅇ롷" localSheetId="4">#REF!</definedName>
    <definedName name="ㅁㄴㅇ롷" localSheetId="1">#REF!</definedName>
    <definedName name="ㅁㄴㅇㄻㄴㅇㄹㄴㅁㅎㄴㅇㅎ" localSheetId="1" hidden="1">{"'용역비'!$A$4:$C$8"}</definedName>
    <definedName name="ㅁㄴㅇㅁㄴㅇ" localSheetId="4" hidden="1">#REF!</definedName>
    <definedName name="ㅁㄴㅇㅁㄴㅇ" localSheetId="1" hidden="1">#REF!</definedName>
    <definedName name="ㅁㄷㅂ">#N/A</definedName>
    <definedName name="ㅁㄷㅎ" localSheetId="4">#REF!</definedName>
    <definedName name="ㅁㄷㅎ" localSheetId="1">#REF!</definedName>
    <definedName name="ㅁㄹㅇㅁㅇㅎㅁ" localSheetId="4">#REF!</definedName>
    <definedName name="ㅁㄹㅇㅁㅇㅎㅁ" localSheetId="1">#REF!</definedName>
    <definedName name="ㅁㄻ">#N/A</definedName>
    <definedName name="ㅁㅁ" localSheetId="4">#REF!</definedName>
    <definedName name="ㅁㅁ" localSheetId="1" hidden="1">{#N/A,#N/A,FALSE,"현장 NCR 분석";#N/A,#N/A,FALSE,"현장품질감사";#N/A,#N/A,FALSE,"현장품질감사"}</definedName>
    <definedName name="ㅁㅁ158" localSheetId="4">#REF!</definedName>
    <definedName name="ㅁㅁ158" localSheetId="1">#REF!</definedName>
    <definedName name="ㅁㅁㅁ" localSheetId="4" hidden="1">#REF!</definedName>
    <definedName name="ㅁㅁㅁ" localSheetId="1" hidden="1">#REF!</definedName>
    <definedName name="ㅁㅁㅁㅁ" localSheetId="1">[0]!BlankMacro1</definedName>
    <definedName name="ㅁㅁㅁㅁㅁ" localSheetId="1" hidden="1">{"'용역비'!$A$4:$C$8"}</definedName>
    <definedName name="ㅁㅁㅁㅁㅁㅁ" localSheetId="1" hidden="1">#REF!</definedName>
    <definedName name="ㅁㅅㅅㅁㄱㅈ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ㄹ" localSheetId="4">#REF!</definedName>
    <definedName name="ㅁㅇㄹ" localSheetId="1">#REF!</definedName>
    <definedName name="ㅁㅇㄹㄴㄻ" localSheetId="1">{"'Sheet1'!$D$19","'Sheet1'!$B$22:$E$22"}</definedName>
    <definedName name="ㅁㅇㄹㄻㄻㅁㄻㄴㄹㅇ">[0]!ㅁㅇㄹㄻㄻㅁㄻㄴㄹㅇ</definedName>
    <definedName name="ㅁㅇ리" localSheetId="4">#REF!</definedName>
    <definedName name="ㅁㅇ리" localSheetId="1">#REF!</definedName>
    <definedName name="ㅁㅈㄷ" localSheetId="1" hidden="1">{#N/A,#N/A,FALSE,"배수1"}</definedName>
    <definedName name="ㅁㅎ" localSheetId="1" hidden="1">{#N/A,#N/A,FALSE,"부대2"}</definedName>
    <definedName name="마" localSheetId="1">#N/A</definedName>
    <definedName name="마">[0]!마</definedName>
    <definedName name="마감선" localSheetId="4">#REF!</definedName>
    <definedName name="마감선" localSheetId="1">#REF!</definedName>
    <definedName name="마력수" localSheetId="4">#REF!</definedName>
    <definedName name="마력수" localSheetId="1">#REF!</definedName>
    <definedName name="만도" localSheetId="1">{"'제10장(표)'!$A$5:$L$10"}</definedName>
    <definedName name="망" localSheetId="1" hidden="1">{#N/A,#N/A,FALSE,"부대2"}</definedName>
    <definedName name="매입형C1" localSheetId="4">#REF!</definedName>
    <definedName name="매입형C1" localSheetId="1">#REF!</definedName>
    <definedName name="매입형C2" localSheetId="4">#REF!</definedName>
    <definedName name="매입형C2" localSheetId="1">#REF!</definedName>
    <definedName name="매입형C3" localSheetId="4">#REF!</definedName>
    <definedName name="매입형C3" localSheetId="1">#REF!</definedName>
    <definedName name="매자H0.5" localSheetId="4">#REF!</definedName>
    <definedName name="매자H0.5" localSheetId="1">#REF!</definedName>
    <definedName name="매자H0.5경" localSheetId="4">#REF!</definedName>
    <definedName name="매자H0.5경" localSheetId="1">#REF!</definedName>
    <definedName name="매자H0.5노" localSheetId="4">#REF!</definedName>
    <definedName name="매자H0.5노" localSheetId="1">#REF!</definedName>
    <definedName name="매자H0.5재" localSheetId="4">#REF!</definedName>
    <definedName name="매자H0.5재" localSheetId="1">#REF!</definedName>
    <definedName name="매크로11">[12]!매크로11</definedName>
    <definedName name="매크로4">[12]!매크로4</definedName>
    <definedName name="맥문동" localSheetId="4">#REF!</definedName>
    <definedName name="맥문동" localSheetId="1">#REF!</definedName>
    <definedName name="맹마" localSheetId="4">#REF!</definedName>
    <definedName name="맹마" localSheetId="1">#REF!</definedName>
    <definedName name="머" localSheetId="1" hidden="1">{#N/A,#N/A,FALSE,"명세표"}</definedName>
    <definedName name="메1" localSheetId="4">#REF!</definedName>
    <definedName name="메1" localSheetId="1">#REF!</definedName>
    <definedName name="메2" localSheetId="4">#REF!</definedName>
    <definedName name="메2" localSheetId="1">#REF!</definedName>
    <definedName name="메타R25" localSheetId="4">#REF!</definedName>
    <definedName name="메타R25" localSheetId="1">#REF!</definedName>
    <definedName name="메타R25경" localSheetId="4">#REF!</definedName>
    <definedName name="메타R25경" localSheetId="1">#REF!</definedName>
    <definedName name="메타R25노" localSheetId="4">#REF!</definedName>
    <definedName name="메타R25노" localSheetId="1">#REF!</definedName>
    <definedName name="메타R25재" localSheetId="4">#REF!</definedName>
    <definedName name="메타R25재" localSheetId="1">#REF!</definedName>
    <definedName name="면적" localSheetId="4">#REF!</definedName>
    <definedName name="면적" localSheetId="1">#REF!</definedName>
    <definedName name="명자H0.6" localSheetId="4">#REF!</definedName>
    <definedName name="명자H0.6" localSheetId="1">#REF!</definedName>
    <definedName name="명자H0.6경" localSheetId="4">#REF!</definedName>
    <definedName name="명자H0.6경" localSheetId="1">#REF!</definedName>
    <definedName name="명자H0.6노" localSheetId="4">#REF!</definedName>
    <definedName name="명자H0.6노" localSheetId="1">#REF!</definedName>
    <definedName name="명자H0.6재" localSheetId="4">#REF!</definedName>
    <definedName name="명자H0.6재" localSheetId="1">#REF!</definedName>
    <definedName name="명자H1.0노" localSheetId="4">#REF!</definedName>
    <definedName name="명자H1.0노" localSheetId="1">#REF!</definedName>
    <definedName name="명자H1.0재" localSheetId="4">#REF!</definedName>
    <definedName name="명자H1.0재" localSheetId="1">#REF!</definedName>
    <definedName name="모감주R6" localSheetId="4">#REF!</definedName>
    <definedName name="모감주R6" localSheetId="1">#REF!</definedName>
    <definedName name="모감주R6경" localSheetId="4">#REF!</definedName>
    <definedName name="모감주R6경" localSheetId="1">#REF!</definedName>
    <definedName name="모감주R6노" localSheetId="4">#REF!</definedName>
    <definedName name="모감주R6노" localSheetId="1">#REF!</definedName>
    <definedName name="모감주R6재" localSheetId="4">#REF!</definedName>
    <definedName name="모감주R6재" localSheetId="1">#REF!</definedName>
    <definedName name="모감주나무H3.0xR10" localSheetId="4">#REF!</definedName>
    <definedName name="모감주나무H3.0xR10" localSheetId="1">#REF!</definedName>
    <definedName name="모과R12" localSheetId="4">#REF!</definedName>
    <definedName name="모과R12" localSheetId="1">#REF!</definedName>
    <definedName name="모과R12경" localSheetId="4">#REF!</definedName>
    <definedName name="모과R12경" localSheetId="1">#REF!</definedName>
    <definedName name="모과R12노" localSheetId="4">#REF!</definedName>
    <definedName name="모과R12노" localSheetId="1">#REF!</definedName>
    <definedName name="모과R12재" localSheetId="4">#REF!</definedName>
    <definedName name="모과R12재" localSheetId="1">#REF!</definedName>
    <definedName name="모과R6" localSheetId="4">#REF!</definedName>
    <definedName name="모과R6" localSheetId="1">#REF!</definedName>
    <definedName name="모과R6경" localSheetId="4">#REF!</definedName>
    <definedName name="모과R6경" localSheetId="1">#REF!</definedName>
    <definedName name="모과R6노" localSheetId="4">#REF!</definedName>
    <definedName name="모과R6노" localSheetId="1">#REF!</definedName>
    <definedName name="모과R6재" localSheetId="4">#REF!</definedName>
    <definedName name="모과R6재" localSheetId="1">#REF!</definedName>
    <definedName name="모과R8경" localSheetId="4">#REF!</definedName>
    <definedName name="모과R8경" localSheetId="1">#REF!</definedName>
    <definedName name="모과R8노" localSheetId="4">#REF!</definedName>
    <definedName name="모과R8노" localSheetId="1">#REF!</definedName>
    <definedName name="모과R8재" localSheetId="4">#REF!</definedName>
    <definedName name="모과R8재" localSheetId="1">#REF!</definedName>
    <definedName name="모과나무" localSheetId="4">#REF!</definedName>
    <definedName name="모과나무" localSheetId="1">#REF!</definedName>
    <definedName name="모과나무H2.5" localSheetId="4">#REF!</definedName>
    <definedName name="모과나무H2.5" localSheetId="1">#REF!</definedName>
    <definedName name="모과나무H3.5" localSheetId="4">#REF!</definedName>
    <definedName name="모과나무H3.5" localSheetId="1">#REF!</definedName>
    <definedName name="모나리자" localSheetId="1">{"'제10장(표)'!$A$5:$L$10"}</definedName>
    <definedName name="모잔" localSheetId="1">{"'관경확장'!$A$79:$M$98","'관경확장'!$A$54:$M$78"}</definedName>
    <definedName name="모진" localSheetId="1">{"'제10장(표)'!$A$5:$L$10"}</definedName>
    <definedName name="모형2" localSheetId="4">#REF!</definedName>
    <definedName name="모형2" localSheetId="1">#REF!</definedName>
    <definedName name="목" localSheetId="4">#REF!</definedName>
    <definedName name="목" localSheetId="1">#REF!</definedName>
    <definedName name="목도001" localSheetId="4">#REF!</definedName>
    <definedName name="목도001" localSheetId="1">#REF!</definedName>
    <definedName name="목도002" localSheetId="4">#REF!</definedName>
    <definedName name="목도002" localSheetId="1">#REF!</definedName>
    <definedName name="목도011" localSheetId="4">#REF!</definedName>
    <definedName name="목도011" localSheetId="1">#REF!</definedName>
    <definedName name="목도982" localSheetId="4">#REF!</definedName>
    <definedName name="목도982" localSheetId="1">#REF!</definedName>
    <definedName name="목도991" localSheetId="4">#REF!</definedName>
    <definedName name="목도991" localSheetId="1">#REF!</definedName>
    <definedName name="목도992" localSheetId="4">#REF!</definedName>
    <definedName name="목도992" localSheetId="1">#REF!</definedName>
    <definedName name="목도공" localSheetId="4">#REF!</definedName>
    <definedName name="목도공" localSheetId="1">#REF!</definedName>
    <definedName name="목록" localSheetId="4">#REF!</definedName>
    <definedName name="목록" localSheetId="1">#REF!</definedName>
    <definedName name="목록대상표" localSheetId="4">#REF!</definedName>
    <definedName name="목록대상표" localSheetId="1">#REF!</definedName>
    <definedName name="목백합" localSheetId="4">#REF!</definedName>
    <definedName name="목백합" localSheetId="1">#REF!</definedName>
    <definedName name="목조각공001" localSheetId="4">#REF!</definedName>
    <definedName name="목조각공001" localSheetId="1">#REF!</definedName>
    <definedName name="목조각공002" localSheetId="4">#REF!</definedName>
    <definedName name="목조각공002" localSheetId="1">#REF!</definedName>
    <definedName name="목조각공011" localSheetId="4">#REF!</definedName>
    <definedName name="목조각공011" localSheetId="1">#REF!</definedName>
    <definedName name="목조각공982" localSheetId="4">#REF!</definedName>
    <definedName name="목조각공982" localSheetId="1">#REF!</definedName>
    <definedName name="목조각공991" localSheetId="4">#REF!</definedName>
    <definedName name="목조각공991" localSheetId="1">#REF!</definedName>
    <definedName name="목조각공992" localSheetId="4">#REF!</definedName>
    <definedName name="목조각공992" localSheetId="1">#REF!</definedName>
    <definedName name="무궁화" localSheetId="4">#REF!</definedName>
    <definedName name="무궁화" localSheetId="1">#REF!</definedName>
    <definedName name="무대설비일위대가" localSheetId="4">#REF!</definedName>
    <definedName name="무대설비일위대가" localSheetId="1">#REF!</definedName>
    <definedName name="무대조명" localSheetId="4">#REF!</definedName>
    <definedName name="무대조명" localSheetId="1">#REF!</definedName>
    <definedName name="무선안테나공001" localSheetId="4">#REF!</definedName>
    <definedName name="무선안테나공001" localSheetId="1">#REF!</definedName>
    <definedName name="무선안테나공002" localSheetId="4">#REF!</definedName>
    <definedName name="무선안테나공002" localSheetId="1">#REF!</definedName>
    <definedName name="무선안테나공011" localSheetId="4">#REF!</definedName>
    <definedName name="무선안테나공011" localSheetId="1">#REF!</definedName>
    <definedName name="무선안테나공982" localSheetId="4">#REF!</definedName>
    <definedName name="무선안테나공982" localSheetId="1">#REF!</definedName>
    <definedName name="무선안테나공991" localSheetId="4">#REF!</definedName>
    <definedName name="무선안테나공991" localSheetId="1">#REF!</definedName>
    <definedName name="무선안테나공992" localSheetId="4">#REF!</definedName>
    <definedName name="무선안테나공992" localSheetId="1">#REF!</definedName>
    <definedName name="무선통신" localSheetId="4">#REF!</definedName>
    <definedName name="무선통신" localSheetId="1">#REF!</definedName>
    <definedName name="문막" localSheetId="1">{"'제10장(표)'!$A$5:$L$10"}</definedName>
    <definedName name="문서의_처음" localSheetId="4">#REF!</definedName>
    <definedName name="문서의_처음" localSheetId="1">#REF!</definedName>
    <definedName name="물가" localSheetId="4">#REF!</definedName>
    <definedName name="물가" localSheetId="1">#REF!</definedName>
    <definedName name="물가2" localSheetId="4">#REF!</definedName>
    <definedName name="물가2" localSheetId="1">#REF!</definedName>
    <definedName name="물가3" localSheetId="4">#REF!</definedName>
    <definedName name="물가3" localSheetId="1">#REF!</definedName>
    <definedName name="물가변동내역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량범위" localSheetId="4">#REF!</definedName>
    <definedName name="물량범위" localSheetId="1">#REF!</definedName>
    <definedName name="뭐야" localSheetId="4">#REF!</definedName>
    <definedName name="뭐야" localSheetId="1">#REF!</definedName>
    <definedName name="뭔가?" localSheetId="4">#REF!</definedName>
    <definedName name="뭔가?" localSheetId="1">#REF!</definedName>
    <definedName name="미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_장_공" localSheetId="4">#REF!</definedName>
    <definedName name="미_장_공" localSheetId="1">#REF!</definedName>
    <definedName name="미워요" localSheetId="1">{"'제10장(표)'!$A$5:$L$10"}</definedName>
    <definedName name="미장" localSheetId="4">#REF!</definedName>
    <definedName name="미장" localSheetId="1">#REF!</definedName>
    <definedName name="미장공" localSheetId="4">#REF!</definedName>
    <definedName name="미장공" localSheetId="1">#REF!</definedName>
    <definedName name="미장공001" localSheetId="4">#REF!</definedName>
    <definedName name="미장공001" localSheetId="1">#REF!</definedName>
    <definedName name="미장공002" localSheetId="4">#REF!</definedName>
    <definedName name="미장공002" localSheetId="1">#REF!</definedName>
    <definedName name="미장공011" localSheetId="4">#REF!</definedName>
    <definedName name="미장공011" localSheetId="1">#REF!</definedName>
    <definedName name="미장공982" localSheetId="4">#REF!</definedName>
    <definedName name="미장공982" localSheetId="1">#REF!</definedName>
    <definedName name="미장공991" localSheetId="4">#REF!</definedName>
    <definedName name="미장공991" localSheetId="1">#REF!</definedName>
    <definedName name="미장공992" localSheetId="4">#REF!</definedName>
    <definedName name="미장공992" localSheetId="1">#REF!</definedName>
    <definedName name="민국" localSheetId="1">{"'제10장(표)'!$A$5:$L$10"}</definedName>
    <definedName name="ㅂ" localSheetId="4">#REF!</definedName>
    <definedName name="ㅂ" localSheetId="1" hidden="1">{#N/A,#N/A,FALSE,"현장 NCR 분석";#N/A,#N/A,FALSE,"현장품질감사";#N/A,#N/A,FALSE,"현장품질감사"}</definedName>
    <definedName name="ㅂㄷ더ㅗㅜ" localSheetId="4">#REF!</definedName>
    <definedName name="ㅂㄷ더ㅗㅜ" localSheetId="1">#REF!</definedName>
    <definedName name="ㅂㄷㅂ" localSheetId="4">#REF!</definedName>
    <definedName name="ㅂㄷㅂ" localSheetId="1">#REF!</definedName>
    <definedName name="ㅂㅂ" localSheetId="4">#REF!</definedName>
    <definedName name="ㅂㅂ" localSheetId="1">#REF!</definedName>
    <definedName name="ㅂㅂㅂ" localSheetId="1" hidden="1">{#N/A,#N/A,FALSE,"전력간선"}</definedName>
    <definedName name="ㅂㅂㅂㅂ" localSheetId="1">{"'제10장(표)'!$A$5:$L$10"}</definedName>
    <definedName name="ㅂㅂㅂㅂㅂㅂ" localSheetId="1" hidden="1">{"'용역비'!$A$4:$C$8"}</definedName>
    <definedName name="ㅂㅂㅂㅂㅂㅂㅂ" localSheetId="1" hidden="1">{#N/A,#N/A,FALSE,"명세표"}</definedName>
    <definedName name="ㅂㅂㅂㅂㅂㅂㅂㅂㅂㅂ" localSheetId="4">#REF!</definedName>
    <definedName name="ㅂㅂㅂㅂㅂㅂㅂㅂㅂㅂ" localSheetId="1">#REF!</definedName>
    <definedName name="ㅂㅈ" localSheetId="4">#REF!</definedName>
    <definedName name="ㅂㅈ" localSheetId="1">#REF!</definedName>
    <definedName name="ㅂㅈㄷ" localSheetId="1">#N/A</definedName>
    <definedName name="ㅂㅈㄷ">[0]!ㅂㅈㄷ</definedName>
    <definedName name="ㅂㅈㄷㄱ" localSheetId="1" hidden="1">{#N/A,#N/A,FALSE,"현장 NCR 분석";#N/A,#N/A,FALSE,"현장품질감사";#N/A,#N/A,FALSE,"현장품질감사"}</definedName>
    <definedName name="ㅂㅈㅂㅈㅂㅈ" localSheetId="4">#REF!</definedName>
    <definedName name="ㅂㅈㅂㅈㅂㅈ" localSheetId="1">#REF!</definedName>
    <definedName name="바부" localSheetId="1" hidden="1">{"'용역비'!$A$4:$C$8"}</definedName>
    <definedName name="박동준" localSheetId="1">{"'제10장(표)'!$A$5:$L$10"}</definedName>
    <definedName name="박상운" localSheetId="4">#REF!</definedName>
    <definedName name="박상운" localSheetId="1">#REF!</definedName>
    <definedName name="박스" localSheetId="4">#REF!</definedName>
    <definedName name="박스" localSheetId="1">#REF!</definedName>
    <definedName name="박태기" localSheetId="4">#REF!</definedName>
    <definedName name="박태기" localSheetId="1">#REF!</definedName>
    <definedName name="반여수량" localSheetId="4">#REF!</definedName>
    <definedName name="반여수량" localSheetId="1">#REF!</definedName>
    <definedName name="발신자" localSheetId="4">#REF!</definedName>
    <definedName name="발신자" localSheetId="1">#REF!</definedName>
    <definedName name="발전기" localSheetId="4">#REF!</definedName>
    <definedName name="발전기" localSheetId="1">#REF!</definedName>
    <definedName name="발주금액">#N/A</definedName>
    <definedName name="발주서" localSheetId="4">#REF!</definedName>
    <definedName name="발주서" localSheetId="1">#REF!</definedName>
    <definedName name="발주품의서" localSheetId="4">#REF!</definedName>
    <definedName name="발주품의서" localSheetId="1">#REF!</definedName>
    <definedName name="방부각재">931007</definedName>
    <definedName name="방부원주">1064010</definedName>
    <definedName name="방부판재">1037435</definedName>
    <definedName name="방송" localSheetId="4">#REF!</definedName>
    <definedName name="방송" localSheetId="1">#REF!</definedName>
    <definedName name="방송설비" localSheetId="4">#REF!</definedName>
    <definedName name="방송설비" localSheetId="1">#REF!</definedName>
    <definedName name="방수" localSheetId="4">#REF!</definedName>
    <definedName name="방수" localSheetId="1">#REF!</definedName>
    <definedName name="방수공">43587.7</definedName>
    <definedName name="방수공001" localSheetId="4">#REF!</definedName>
    <definedName name="방수공001" localSheetId="1">#REF!</definedName>
    <definedName name="방수공002" localSheetId="4">#REF!</definedName>
    <definedName name="방수공002" localSheetId="1">#REF!</definedName>
    <definedName name="방수공011" localSheetId="4">#REF!</definedName>
    <definedName name="방수공011" localSheetId="1">#REF!</definedName>
    <definedName name="방수공982" localSheetId="4">#REF!</definedName>
    <definedName name="방수공982" localSheetId="1">#REF!</definedName>
    <definedName name="방수공991" localSheetId="4">#REF!</definedName>
    <definedName name="방수공991" localSheetId="1">#REF!</definedName>
    <definedName name="방수공992" localSheetId="4">#REF!</definedName>
    <definedName name="방수공992" localSheetId="1">#REF!</definedName>
    <definedName name="방화구획" localSheetId="4">#REF!</definedName>
    <definedName name="방화구획" localSheetId="1">#REF!</definedName>
    <definedName name="배관" localSheetId="4">#REF!</definedName>
    <definedName name="배관" localSheetId="1">#REF!</definedName>
    <definedName name="배관공" localSheetId="4">#REF!</definedName>
    <definedName name="배관공" localSheetId="1">#REF!</definedName>
    <definedName name="배관공001" localSheetId="4">#REF!</definedName>
    <definedName name="배관공001" localSheetId="1">#REF!</definedName>
    <definedName name="배관공002" localSheetId="4">#REF!</definedName>
    <definedName name="배관공002" localSheetId="1">#REF!</definedName>
    <definedName name="배관공011" localSheetId="4">#REF!</definedName>
    <definedName name="배관공011" localSheetId="1">#REF!</definedName>
    <definedName name="배관공982" localSheetId="4">#REF!</definedName>
    <definedName name="배관공982" localSheetId="1">#REF!</definedName>
    <definedName name="배관공991" localSheetId="4">#REF!</definedName>
    <definedName name="배관공991" localSheetId="1">#REF!</definedName>
    <definedName name="배관공992" localSheetId="4">#REF!</definedName>
    <definedName name="배관공992" localSheetId="1">#REF!</definedName>
    <definedName name="배관공수율" localSheetId="4" hidden="1">#REF!</definedName>
    <definedName name="배관공수율" localSheetId="1" hidden="1">#REF!</definedName>
    <definedName name="배노" localSheetId="4">#REF!</definedName>
    <definedName name="배노" localSheetId="1">#REF!</definedName>
    <definedName name="배롱R10경" localSheetId="4">#REF!</definedName>
    <definedName name="배롱R10경" localSheetId="1">#REF!</definedName>
    <definedName name="배롱R10노" localSheetId="4">#REF!</definedName>
    <definedName name="배롱R10노" localSheetId="1">#REF!</definedName>
    <definedName name="배롱R10재" localSheetId="4">#REF!</definedName>
    <definedName name="배롱R10재" localSheetId="1">#REF!</definedName>
    <definedName name="배롱R6" localSheetId="4">#REF!</definedName>
    <definedName name="배롱R6" localSheetId="1">#REF!</definedName>
    <definedName name="배롱R6경" localSheetId="4">#REF!</definedName>
    <definedName name="배롱R6경" localSheetId="1">#REF!</definedName>
    <definedName name="배롱R6노" localSheetId="4">#REF!</definedName>
    <definedName name="배롱R6노" localSheetId="1">#REF!</definedName>
    <definedName name="배롱R6재" localSheetId="4">#REF!</definedName>
    <definedName name="배롱R6재" localSheetId="1">#REF!</definedName>
    <definedName name="배롱나무" localSheetId="4">#REF!</definedName>
    <definedName name="배롱나무" localSheetId="1">#REF!</definedName>
    <definedName name="배롱나무H2.5xR7" localSheetId="4">#REF!</definedName>
    <definedName name="배롱나무H2.5xR7" localSheetId="1">#REF!</definedName>
    <definedName name="배롱나무H3.5xR20" localSheetId="4">#REF!</definedName>
    <definedName name="배롱나무H3.5xR20" localSheetId="1">#REF!</definedName>
    <definedName name="배선기구" localSheetId="4">#REF!</definedName>
    <definedName name="배선기구" localSheetId="1">#REF!</definedName>
    <definedName name="배연기기" localSheetId="4">#REF!</definedName>
    <definedName name="배연기기" localSheetId="1">#REF!</definedName>
    <definedName name="배인" localSheetId="4">#REF!</definedName>
    <definedName name="배인" localSheetId="1">#REF!</definedName>
    <definedName name="배자" localSheetId="4">#REF!</definedName>
    <definedName name="배자" localSheetId="1">#REF!</definedName>
    <definedName name="배재" localSheetId="4">#REF!</definedName>
    <definedName name="배재" localSheetId="1">#REF!</definedName>
    <definedName name="배전" localSheetId="4">#REF!</definedName>
    <definedName name="배전" localSheetId="1">#REF!</definedName>
    <definedName name="배전반자재단가영" localSheetId="4">#REF!</definedName>
    <definedName name="배전반자재단가영" localSheetId="1">#REF!</definedName>
    <definedName name="배전야" localSheetId="4">#REF!</definedName>
    <definedName name="배전야" localSheetId="1">#REF!</definedName>
    <definedName name="배전전공" localSheetId="4">#REF!</definedName>
    <definedName name="배전전공" localSheetId="1">#REF!</definedName>
    <definedName name="배전전공001" localSheetId="4">#REF!</definedName>
    <definedName name="배전전공001" localSheetId="1">#REF!</definedName>
    <definedName name="배전전공002" localSheetId="4">#REF!</definedName>
    <definedName name="배전전공002" localSheetId="1">#REF!</definedName>
    <definedName name="배전전공011" localSheetId="4">#REF!</definedName>
    <definedName name="배전전공011" localSheetId="1">#REF!</definedName>
    <definedName name="배전전공982" localSheetId="4">#REF!</definedName>
    <definedName name="배전전공982" localSheetId="1">#REF!</definedName>
    <definedName name="배전전공991" localSheetId="4">#REF!</definedName>
    <definedName name="배전전공991" localSheetId="1">#REF!</definedName>
    <definedName name="배전전공992" localSheetId="4">#REF!</definedName>
    <definedName name="배전전공992" localSheetId="1">#REF!</definedName>
    <definedName name="배전주" localSheetId="4">#REF!</definedName>
    <definedName name="배전주" localSheetId="1">#REF!</definedName>
    <definedName name="배전활선전공001" localSheetId="4">#REF!</definedName>
    <definedName name="배전활선전공001" localSheetId="1">#REF!</definedName>
    <definedName name="배전활선전공002" localSheetId="4">#REF!</definedName>
    <definedName name="배전활선전공002" localSheetId="1">#REF!</definedName>
    <definedName name="배전활선전공011" localSheetId="4">#REF!</definedName>
    <definedName name="배전활선전공011" localSheetId="1">#REF!</definedName>
    <definedName name="배전활선전공982" localSheetId="4">#REF!</definedName>
    <definedName name="배전활선전공982" localSheetId="1">#REF!</definedName>
    <definedName name="배전활선전공991" localSheetId="4">#REF!</definedName>
    <definedName name="배전활선전공991" localSheetId="1">#REF!</definedName>
    <definedName name="배전활선전공992" localSheetId="4">#REF!</definedName>
    <definedName name="배전활선전공992" localSheetId="1">#REF!</definedName>
    <definedName name="배토판19ton">"Picture 11"</definedName>
    <definedName name="배토판32ton">"Picture 10"</definedName>
    <definedName name="백목련R10경" localSheetId="4">#REF!</definedName>
    <definedName name="백목련R10경" localSheetId="1">#REF!</definedName>
    <definedName name="백목련R10노" localSheetId="4">#REF!</definedName>
    <definedName name="백목련R10노" localSheetId="1">#REF!</definedName>
    <definedName name="백목련R10재" localSheetId="4">#REF!</definedName>
    <definedName name="백목련R10재" localSheetId="1">#REF!</definedName>
    <definedName name="백목련R6" localSheetId="4">#REF!</definedName>
    <definedName name="백목련R6" localSheetId="1">#REF!</definedName>
    <definedName name="백목련R6경" localSheetId="4">#REF!</definedName>
    <definedName name="백목련R6경" localSheetId="1">#REF!</definedName>
    <definedName name="백목련R6노" localSheetId="4">#REF!</definedName>
    <definedName name="백목련R6노" localSheetId="1">#REF!</definedName>
    <definedName name="백목련R6재" localSheetId="4">#REF!</definedName>
    <definedName name="백목련R6재" localSheetId="1">#REF!</definedName>
    <definedName name="백열등100W" localSheetId="4">#REF!</definedName>
    <definedName name="백열등100W" localSheetId="1">#REF!</definedName>
    <definedName name="백열등30W" localSheetId="4">#REF!</definedName>
    <definedName name="백열등30W" localSheetId="1">#REF!</definedName>
    <definedName name="백열등60W" localSheetId="4">#REF!</definedName>
    <definedName name="백열등60W" localSheetId="1">#REF!</definedName>
    <definedName name="백철쭉H0.3" localSheetId="4">#REF!</definedName>
    <definedName name="백철쭉H0.3" localSheetId="1">#REF!</definedName>
    <definedName name="밸브" localSheetId="4">#REF!</definedName>
    <definedName name="밸브" localSheetId="1">#REF!</definedName>
    <definedName name="버팀목" localSheetId="4">#REF!</definedName>
    <definedName name="버팀목" localSheetId="1">#REF!</definedName>
    <definedName name="버팀목EA" localSheetId="4">#REF!</definedName>
    <definedName name="버팀목EA" localSheetId="1">#REF!</definedName>
    <definedName name="벌개" localSheetId="4">#REF!</definedName>
    <definedName name="벌개" localSheetId="1">#REF!</definedName>
    <definedName name="벌목공011" localSheetId="4">#REF!</definedName>
    <definedName name="벌목공011" localSheetId="1">#REF!</definedName>
    <definedName name="벌목부001" localSheetId="4">#REF!</definedName>
    <definedName name="벌목부001" localSheetId="1">#REF!</definedName>
    <definedName name="벌목부002" localSheetId="4">#REF!</definedName>
    <definedName name="벌목부002" localSheetId="1">#REF!</definedName>
    <definedName name="벌목부982" localSheetId="4">#REF!</definedName>
    <definedName name="벌목부982" localSheetId="1">#REF!</definedName>
    <definedName name="벌목부991" localSheetId="4">#REF!</definedName>
    <definedName name="벌목부991" localSheetId="1">#REF!</definedName>
    <definedName name="벌목부992" localSheetId="4">#REF!</definedName>
    <definedName name="벌목부992" localSheetId="1">#REF!</definedName>
    <definedName name="범위" localSheetId="4">#REF!</definedName>
    <definedName name="범위" localSheetId="1">#REF!</definedName>
    <definedName name="법원마크" localSheetId="4">#REF!</definedName>
    <definedName name="법원마크" localSheetId="1">#REF!</definedName>
    <definedName name="법월" localSheetId="1">{"'제10장(표)'!$A$5:$L$10"}</definedName>
    <definedName name="벼" localSheetId="1">#N/A</definedName>
    <definedName name="벼">[0]!벼</definedName>
    <definedName name="벽_돌__블_럭__제_작_공" localSheetId="4">#REF!</definedName>
    <definedName name="벽_돌__블_럭__제_작_공" localSheetId="1">#REF!</definedName>
    <definedName name="벽높이" localSheetId="4">#REF!</definedName>
    <definedName name="벽높이" localSheetId="1">#REF!</definedName>
    <definedName name="벽돌_블럭_제작공011" localSheetId="4">#REF!</definedName>
    <definedName name="벽돌_블럭_제작공011" localSheetId="1">#REF!</definedName>
    <definedName name="벽돌_블록_제작공001" localSheetId="4">#REF!</definedName>
    <definedName name="벽돌_블록_제작공001" localSheetId="1">#REF!</definedName>
    <definedName name="벽돌_블록_제작공002" localSheetId="4">#REF!</definedName>
    <definedName name="벽돌_블록_제작공002" localSheetId="1">#REF!</definedName>
    <definedName name="벽돌_블록_제작공982" localSheetId="4">#REF!</definedName>
    <definedName name="벽돌_블록_제작공982" localSheetId="1">#REF!</definedName>
    <definedName name="벽돌_블록_제작공991" localSheetId="4">#REF!</definedName>
    <definedName name="벽돌_블록_제작공991" localSheetId="1">#REF!</definedName>
    <definedName name="벽돌_블록_제작공992" localSheetId="4">#REF!</definedName>
    <definedName name="벽돌_블록_제작공992" localSheetId="1">#REF!</definedName>
    <definedName name="변경" localSheetId="4">#REF!</definedName>
    <definedName name="변경" localSheetId="1">#REF!</definedName>
    <definedName name="변계" localSheetId="4">#REF!</definedName>
    <definedName name="변계" localSheetId="1">#REF!</definedName>
    <definedName name="변노" localSheetId="4">#REF!</definedName>
    <definedName name="변노" localSheetId="1">#REF!</definedName>
    <definedName name="변동경비" localSheetId="4">#REF!</definedName>
    <definedName name="변동경비" localSheetId="1">#REF!</definedName>
    <definedName name="변수" localSheetId="4">#REF!</definedName>
    <definedName name="변수" localSheetId="1">#REF!</definedName>
    <definedName name="변압기" localSheetId="4">#REF!</definedName>
    <definedName name="변압기" localSheetId="1">#REF!</definedName>
    <definedName name="변재" localSheetId="4">#REF!</definedName>
    <definedName name="변재" localSheetId="1">#REF!</definedName>
    <definedName name="변전전공001" localSheetId="4">#REF!</definedName>
    <definedName name="변전전공001" localSheetId="1">#REF!</definedName>
    <definedName name="변전전공002" localSheetId="4">#REF!</definedName>
    <definedName name="변전전공002" localSheetId="1">#REF!</definedName>
    <definedName name="변전전공011" localSheetId="4">#REF!</definedName>
    <definedName name="변전전공011" localSheetId="1">#REF!</definedName>
    <definedName name="변전전공982" localSheetId="4">#REF!</definedName>
    <definedName name="변전전공982" localSheetId="1">#REF!</definedName>
    <definedName name="변전전공991" localSheetId="4">#REF!</definedName>
    <definedName name="변전전공991" localSheetId="1">#REF!</definedName>
    <definedName name="변전전공992" localSheetId="4">#REF!</definedName>
    <definedName name="변전전공992" localSheetId="1">#REF!</definedName>
    <definedName name="병" localSheetId="1" hidden="1">{#N/A,#N/A,FALSE,"이정표"}</definedName>
    <definedName name="보강토등기타" localSheetId="4">#REF!</definedName>
    <definedName name="보강토등기타" localSheetId="1">#REF!</definedName>
    <definedName name="보노" localSheetId="4">#REF!</definedName>
    <definedName name="보노" localSheetId="1">#REF!</definedName>
    <definedName name="보노1" localSheetId="4">#REF!</definedName>
    <definedName name="보노1" localSheetId="1">#REF!</definedName>
    <definedName name="보링공_지질조사001" localSheetId="4">#REF!</definedName>
    <definedName name="보링공_지질조사001" localSheetId="1">#REF!</definedName>
    <definedName name="보링공_지질조사002" localSheetId="4">#REF!</definedName>
    <definedName name="보링공_지질조사002" localSheetId="1">#REF!</definedName>
    <definedName name="보링공_지질조사011" localSheetId="4">#REF!</definedName>
    <definedName name="보링공_지질조사011" localSheetId="1">#REF!</definedName>
    <definedName name="보링공_지질조사982" localSheetId="4">#REF!</definedName>
    <definedName name="보링공_지질조사982" localSheetId="1">#REF!</definedName>
    <definedName name="보링공_지질조사991" localSheetId="4">#REF!</definedName>
    <definedName name="보링공_지질조사991" localSheetId="1">#REF!</definedName>
    <definedName name="보링공_지질조사992" localSheetId="4">#REF!</definedName>
    <definedName name="보링공_지질조사992" localSheetId="1">#REF!</definedName>
    <definedName name="보상비" localSheetId="4">#REF!</definedName>
    <definedName name="보상비" localSheetId="1">#REF!</definedName>
    <definedName name="보안공001" localSheetId="4">#REF!</definedName>
    <definedName name="보안공001" localSheetId="1">#REF!</definedName>
    <definedName name="보안공002" localSheetId="4">#REF!</definedName>
    <definedName name="보안공002" localSheetId="1">#REF!</definedName>
    <definedName name="보안공011" localSheetId="4">#REF!</definedName>
    <definedName name="보안공011" localSheetId="1">#REF!</definedName>
    <definedName name="보안공982" localSheetId="4">#REF!</definedName>
    <definedName name="보안공982" localSheetId="1">#REF!</definedName>
    <definedName name="보안공991" localSheetId="4">#REF!</definedName>
    <definedName name="보안공991" localSheetId="1">#REF!</definedName>
    <definedName name="보안공992" localSheetId="4">#REF!</definedName>
    <definedName name="보안공992" localSheetId="1">#REF!</definedName>
    <definedName name="보오링그라우팅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온" localSheetId="4">#REF!</definedName>
    <definedName name="보온" localSheetId="1">#REF!</definedName>
    <definedName name="보온공001" localSheetId="4">#REF!</definedName>
    <definedName name="보온공001" localSheetId="1">#REF!</definedName>
    <definedName name="보온공002" localSheetId="4">#REF!</definedName>
    <definedName name="보온공002" localSheetId="1">#REF!</definedName>
    <definedName name="보온공011" localSheetId="4">#REF!</definedName>
    <definedName name="보온공011" localSheetId="1">#REF!</definedName>
    <definedName name="보온공982" localSheetId="4">#REF!</definedName>
    <definedName name="보온공982" localSheetId="1">#REF!</definedName>
    <definedName name="보온공991" localSheetId="4">#REF!</definedName>
    <definedName name="보온공991" localSheetId="1">#REF!</definedName>
    <definedName name="보온공992" localSheetId="4">#REF!</definedName>
    <definedName name="보온공992" localSheetId="1">#REF!</definedName>
    <definedName name="보완자료복사" localSheetId="4">#REF!</definedName>
    <definedName name="보완자료복사" localSheetId="1">#REF!</definedName>
    <definedName name="보인" localSheetId="4">#REF!</definedName>
    <definedName name="보인" localSheetId="1">#REF!</definedName>
    <definedName name="보일러공001" localSheetId="4">#REF!</definedName>
    <definedName name="보일러공001" localSheetId="1">#REF!</definedName>
    <definedName name="보일러공002" localSheetId="4">#REF!</definedName>
    <definedName name="보일러공002" localSheetId="1">#REF!</definedName>
    <definedName name="보일러공011" localSheetId="4">#REF!</definedName>
    <definedName name="보일러공011" localSheetId="1">#REF!</definedName>
    <definedName name="보일러공982" localSheetId="4">#REF!</definedName>
    <definedName name="보일러공982" localSheetId="1">#REF!</definedName>
    <definedName name="보일러공991" localSheetId="4">#REF!</definedName>
    <definedName name="보일러공991" localSheetId="1">#REF!</definedName>
    <definedName name="보일러공992" localSheetId="4">#REF!</definedName>
    <definedName name="보일러공992" localSheetId="1">#REF!</definedName>
    <definedName name="보자" localSheetId="4">#REF!</definedName>
    <definedName name="보자" localSheetId="1">#REF!</definedName>
    <definedName name="보재" localSheetId="4">#REF!</definedName>
    <definedName name="보재" localSheetId="1">#REF!</definedName>
    <definedName name="보재1" localSheetId="4">#REF!</definedName>
    <definedName name="보재1" localSheetId="1">#REF!</definedName>
    <definedName name="보조기층두께">0.2</definedName>
    <definedName name="보조기층부설" localSheetId="4">#REF!</definedName>
    <definedName name="보조기층부설" localSheetId="1">#REF!</definedName>
    <definedName name="보통">30526</definedName>
    <definedName name="보통선원001" localSheetId="4">#REF!</definedName>
    <definedName name="보통선원001" localSheetId="1">#REF!</definedName>
    <definedName name="보통선원002" localSheetId="4">#REF!</definedName>
    <definedName name="보통선원002" localSheetId="1">#REF!</definedName>
    <definedName name="보통선원011" localSheetId="4">#REF!</definedName>
    <definedName name="보통선원011" localSheetId="1">#REF!</definedName>
    <definedName name="보통선원982" localSheetId="4">#REF!</definedName>
    <definedName name="보통선원982" localSheetId="1">#REF!</definedName>
    <definedName name="보통선원991" localSheetId="4">#REF!</definedName>
    <definedName name="보통선원991" localSheetId="1">#REF!</definedName>
    <definedName name="보통선원992" localSheetId="4">#REF!</definedName>
    <definedName name="보통선원992" localSheetId="1">#REF!</definedName>
    <definedName name="보통야" localSheetId="4">#REF!</definedName>
    <definedName name="보통야" localSheetId="1">#REF!</definedName>
    <definedName name="보통인부001" localSheetId="4">#REF!</definedName>
    <definedName name="보통인부001" localSheetId="1">#REF!</definedName>
    <definedName name="보통인부002" localSheetId="4">#REF!</definedName>
    <definedName name="보통인부002" localSheetId="1">#REF!</definedName>
    <definedName name="보통인부011" localSheetId="4">#REF!</definedName>
    <definedName name="보통인부011" localSheetId="1">#REF!</definedName>
    <definedName name="보통인부982" localSheetId="4">#REF!</definedName>
    <definedName name="보통인부982" localSheetId="1">#REF!</definedName>
    <definedName name="보통인부991" localSheetId="4">#REF!</definedName>
    <definedName name="보통인부991" localSheetId="1">#REF!</definedName>
    <definedName name="보통인부992" localSheetId="4">#REF!</definedName>
    <definedName name="보통인부992" localSheetId="1">#REF!</definedName>
    <definedName name="보통주" localSheetId="4">#REF!</definedName>
    <definedName name="보통주" localSheetId="1">#REF!</definedName>
    <definedName name="보평" localSheetId="1" hidden="1">{#N/A,#N/A,FALSE,"전력간선"}</definedName>
    <definedName name="보평1" localSheetId="1" hidden="1">{#N/A,#N/A,FALSE,"전력간선"}</definedName>
    <definedName name="보험료" localSheetId="4">#REF!</definedName>
    <definedName name="보험료" localSheetId="1">#REF!</definedName>
    <definedName name="복ㅇ" localSheetId="1" hidden="1">{#N/A,#N/A,FALSE,"부대2"}</definedName>
    <definedName name="복ㅇㅅ" localSheetId="1">#N/A</definedName>
    <definedName name="복ㅇㅅ">[0]!복ㅇㅅ</definedName>
    <definedName name="뵤" localSheetId="1">#N/A</definedName>
    <definedName name="뵤">[0]!뵤</definedName>
    <definedName name="뵹" localSheetId="1" hidden="1">{#N/A,#N/A,FALSE,"구조1"}</definedName>
    <definedName name="부" localSheetId="1" hidden="1">{#N/A,#N/A,FALSE,"부대2"}</definedName>
    <definedName name="부__가___가__치__세" localSheetId="4">#REF!</definedName>
    <definedName name="부__가___가__치__세" localSheetId="1">#REF!</definedName>
    <definedName name="부가" localSheetId="4">#REF!</definedName>
    <definedName name="부가" localSheetId="1">#REF!</definedName>
    <definedName name="부가가치세" localSheetId="4">#REF!</definedName>
    <definedName name="부가가치세" localSheetId="1">#REF!</definedName>
    <definedName name="부가세" localSheetId="4">#REF!</definedName>
    <definedName name="부가세" localSheetId="1">#REF!</definedName>
    <definedName name="부대" localSheetId="4">#REF!</definedName>
    <definedName name="부대" localSheetId="1">#REF!</definedName>
    <definedName name="부대내역" localSheetId="1">#N/A</definedName>
    <definedName name="부대내역">[0]!부대내역</definedName>
    <definedName name="부대내역비교" localSheetId="4">#REF!</definedName>
    <definedName name="부대내역비교" localSheetId="1">#REF!</definedName>
    <definedName name="부대수량" localSheetId="1">#N/A</definedName>
    <definedName name="부대수량">[0]!부대수량</definedName>
    <definedName name="부대토공" localSheetId="1">#N/A</definedName>
    <definedName name="부대토공">[0]!부대토공</definedName>
    <definedName name="부대토공대비" localSheetId="1">#N/A</definedName>
    <definedName name="부대토공대비">[0]!부대토공대비</definedName>
    <definedName name="부산주경기장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손익" localSheetId="1" hidden="1">{#N/A,#N/A,FALSE,"현장 NCR 분석";#N/A,#N/A,FALSE,"현장품질감사";#N/A,#N/A,FALSE,"현장품질감사"}</definedName>
    <definedName name="부스닥트" localSheetId="4">#REF!</definedName>
    <definedName name="부스닥트" localSheetId="1">#REF!</definedName>
    <definedName name="부지" localSheetId="1">{"'제10장(표)'!$A$5:$L$10"}</definedName>
    <definedName name="부하_부하명" localSheetId="4">#REF!</definedName>
    <definedName name="부하_부하명" localSheetId="1">#REF!</definedName>
    <definedName name="분야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전반" localSheetId="4">#REF!</definedName>
    <definedName name="분전반" localSheetId="1">#REF!</definedName>
    <definedName name="분전반제조총괄표" localSheetId="1">{"'건축내역'!$A$1:$L$413"}</definedName>
    <definedName name="붕" localSheetId="1" hidden="1">{#N/A,#N/A,FALSE,"현장 NCR 분석";#N/A,#N/A,FALSE,"현장품질감사";#N/A,#N/A,FALSE,"현장품질감사"}</definedName>
    <definedName name="븅" localSheetId="1">#N/A</definedName>
    <definedName name="븅">[0]!븅</definedName>
    <definedName name="비______목" localSheetId="4">#REF!</definedName>
    <definedName name="비______목" localSheetId="1">#REF!</definedName>
    <definedName name="비___목" localSheetId="4">#REF!</definedName>
    <definedName name="비___목" localSheetId="1">#REF!</definedName>
    <definedName name="비_계_공" localSheetId="4">#REF!</definedName>
    <definedName name="비_계_공" localSheetId="1">#REF!</definedName>
    <definedName name="비계" localSheetId="4">#REF!</definedName>
    <definedName name="비계" localSheetId="1">#REF!</definedName>
    <definedName name="비계공" localSheetId="4">#REF!</definedName>
    <definedName name="비계공" localSheetId="1">#REF!</definedName>
    <definedName name="비계공001" localSheetId="4">#REF!</definedName>
    <definedName name="비계공001" localSheetId="1">#REF!</definedName>
    <definedName name="비계공002" localSheetId="4">#REF!</definedName>
    <definedName name="비계공002" localSheetId="1">#REF!</definedName>
    <definedName name="비계공011" localSheetId="4">#REF!</definedName>
    <definedName name="비계공011" localSheetId="1">#REF!</definedName>
    <definedName name="비계공982" localSheetId="4">#REF!</definedName>
    <definedName name="비계공982" localSheetId="1">#REF!</definedName>
    <definedName name="비계공991" localSheetId="4">#REF!</definedName>
    <definedName name="비계공991" localSheetId="1">#REF!</definedName>
    <definedName name="비계공992" localSheetId="4">#REF!</definedName>
    <definedName name="비계공992" localSheetId="1">#REF!</definedName>
    <definedName name="비교" localSheetId="4">BlankMacro1</definedName>
    <definedName name="비교표" localSheetId="4">#REF!</definedName>
    <definedName name="비교표" localSheetId="1">#REF!</definedName>
    <definedName name="비교표1">255</definedName>
    <definedName name="비목출력" localSheetId="4">#REF!</definedName>
    <definedName name="비목출력" localSheetId="1">#REF!</definedName>
    <definedName name="비비추" localSheetId="4">#REF!</definedName>
    <definedName name="비비추" localSheetId="1">#REF!</definedName>
    <definedName name="비중" localSheetId="4">#REF!</definedName>
    <definedName name="비중" localSheetId="1">#REF!</definedName>
    <definedName name="비중1" localSheetId="4">#REF!</definedName>
    <definedName name="비중1" localSheetId="1">#REF!</definedName>
    <definedName name="뿅" localSheetId="1" hidden="1">{#N/A,#N/A,FALSE,"구조1"}</definedName>
    <definedName name="쁑" localSheetId="1" hidden="1">{#N/A,#N/A,FALSE,"배수1"}</definedName>
    <definedName name="ㅅ" localSheetId="4">#REF!</definedName>
    <definedName name="ㅅ" localSheetId="1">#REF!</definedName>
    <definedName name="ㅅㄱ" localSheetId="4">#REF!</definedName>
    <definedName name="ㅅㄱ" localSheetId="1" hidden="1">{#N/A,#N/A,FALSE,"부대2"}</definedName>
    <definedName name="ㅅㄱㄷ" localSheetId="4">#REF!</definedName>
    <definedName name="ㅅㄱㄷ" localSheetId="1">#REF!</definedName>
    <definedName name="ㅅㅅ" localSheetId="4" hidden="1">#REF!</definedName>
    <definedName name="ㅅㅅ" localSheetId="1" hidden="1">#REF!</definedName>
    <definedName name="ㅅㅎ" localSheetId="4">#REF!</definedName>
    <definedName name="ㅅㅎ" localSheetId="1">#REF!</definedName>
    <definedName name="ㅅ휴" localSheetId="4">#REF!</definedName>
    <definedName name="ㅅ휴" localSheetId="1">#REF!</definedName>
    <definedName name="ㅅ휴ㅠ" localSheetId="4">#REF!</definedName>
    <definedName name="ㅅ휴ㅠ" localSheetId="1">#REF!</definedName>
    <definedName name="사" localSheetId="4">#REF!</definedName>
    <definedName name="사__급___자__재__비" localSheetId="4">#REF!</definedName>
    <definedName name="사__급___자__재__비" localSheetId="1">#REF!</definedName>
    <definedName name="사급상수" localSheetId="4">#REF!</definedName>
    <definedName name="사급상수" localSheetId="1">#REF!</definedName>
    <definedName name="사인일위" localSheetId="4">#REF!</definedName>
    <definedName name="사인일위" localSheetId="1">#REF!</definedName>
    <definedName name="사철나무H1.2" localSheetId="4">#REF!</definedName>
    <definedName name="사철나무H1.2" localSheetId="1">#REF!</definedName>
    <definedName name="산" localSheetId="1">{"'제10장(표)'!$A$5:$L$10"}</definedName>
    <definedName name="산근" localSheetId="4">#REF!</definedName>
    <definedName name="산근" localSheetId="1">#REF!</definedName>
    <definedName name="산근갑지1" localSheetId="4">#REF!</definedName>
    <definedName name="산근갑지1" localSheetId="1">#REF!</definedName>
    <definedName name="산근을1" localSheetId="4">#REF!</definedName>
    <definedName name="산근을1" localSheetId="1">#REF!</definedName>
    <definedName name="산근표지" localSheetId="1">{"'제10장(표)'!$A$5:$L$10"}</definedName>
    <definedName name="산벚B8" localSheetId="4">#REF!</definedName>
    <definedName name="산벚B8" localSheetId="1">#REF!</definedName>
    <definedName name="산벚B8경" localSheetId="4">#REF!</definedName>
    <definedName name="산벚B8경" localSheetId="1">#REF!</definedName>
    <definedName name="산벚B8노" localSheetId="4">#REF!</definedName>
    <definedName name="산벚B8노" localSheetId="1">#REF!</definedName>
    <definedName name="산벚B8재" localSheetId="4">#REF!</definedName>
    <definedName name="산벚B8재" localSheetId="1">#REF!</definedName>
    <definedName name="산안" localSheetId="4">#REF!</definedName>
    <definedName name="산안" localSheetId="1">#REF!</definedName>
    <definedName name="산재" localSheetId="4">#REF!</definedName>
    <definedName name="산재" localSheetId="1">#REF!</definedName>
    <definedName name="산재보험료" localSheetId="4">#REF!</definedName>
    <definedName name="산재보험료" localSheetId="1">#REF!</definedName>
    <definedName name="산철쭉" localSheetId="4">#REF!</definedName>
    <definedName name="산철쭉" localSheetId="1">#REF!</definedName>
    <definedName name="산출" localSheetId="1" hidden="1">{"'단계별시설공사비'!$A$3:$K$51"}</definedName>
    <definedName name="산출근" localSheetId="1">{"'제10장(표)'!$A$5:$L$10"}</definedName>
    <definedName name="산출근거" localSheetId="4">BlankMacro1</definedName>
    <definedName name="산출근거" localSheetId="1">BlankMacro1</definedName>
    <definedName name="산출근거">[0]!산출근거</definedName>
    <definedName name="산출근거1" localSheetId="4">#REF!</definedName>
    <definedName name="산출근거1" localSheetId="1">#REF!</definedName>
    <definedName name="산출근거44" localSheetId="1">{"'제10장(표)'!$A$5:$L$10"}</definedName>
    <definedName name="산출내역" localSheetId="1">{"'단계별시설공사비'!$A$3:$K$51"}</definedName>
    <definedName name="산출내역서" localSheetId="4">#REF!</definedName>
    <definedName name="산출내역서" localSheetId="1">#REF!</definedName>
    <definedName name="삼각지_동력부하_List" localSheetId="4">#REF!</definedName>
    <definedName name="삼각지_동력부하_List" localSheetId="1">#REF!</definedName>
    <definedName name="삼덕" localSheetId="1">{"'제10장(표)'!$A$5:$L$10"}</definedName>
    <definedName name="삼발이대형" localSheetId="4">#REF!</definedName>
    <definedName name="삼발이대형" localSheetId="1">#REF!</definedName>
    <definedName name="삼발이소형" localSheetId="4">#REF!</definedName>
    <definedName name="삼발이소형" localSheetId="1">#REF!</definedName>
    <definedName name="삼왕교이설도로단가산출">[0]!삼왕교이설도로단가산출</definedName>
    <definedName name="상" localSheetId="1">{"'제10장(표)'!$A$5:$L$10"}</definedName>
    <definedName name="상급원자력기술자001" localSheetId="4">#REF!</definedName>
    <definedName name="상급원자력기술자001" localSheetId="1">#REF!</definedName>
    <definedName name="상급원자력기술자002" localSheetId="4">#REF!</definedName>
    <definedName name="상급원자력기술자002" localSheetId="1">#REF!</definedName>
    <definedName name="상급원자력기술자011" localSheetId="4">#REF!</definedName>
    <definedName name="상급원자력기술자011" localSheetId="1">#REF!</definedName>
    <definedName name="상급원자력기술자982" localSheetId="4">#REF!</definedName>
    <definedName name="상급원자력기술자982" localSheetId="1">#REF!</definedName>
    <definedName name="상급원자력기술자991" localSheetId="4">#REF!</definedName>
    <definedName name="상급원자력기술자991" localSheetId="1">#REF!</definedName>
    <definedName name="상급원자력기술자992" localSheetId="4">#REF!</definedName>
    <definedName name="상급원자력기술자992" localSheetId="1">#REF!</definedName>
    <definedName name="상수도등기타" localSheetId="4">#REF!</definedName>
    <definedName name="상수도등기타" localSheetId="1">#REF!</definedName>
    <definedName name="상하수" localSheetId="4">#REF!</definedName>
    <definedName name="상하수" localSheetId="1">#REF!</definedName>
    <definedName name="상하수도" localSheetId="4">#REF!</definedName>
    <definedName name="상하수도" localSheetId="1">#REF!</definedName>
    <definedName name="샇랑" localSheetId="1">{"'제10장(표)'!$A$5:$L$10"}</definedName>
    <definedName name="샷_시_공" localSheetId="4">#REF!</definedName>
    <definedName name="샷_시_공" localSheetId="1">#REF!</definedName>
    <definedName name="샷시공001" localSheetId="4">#REF!</definedName>
    <definedName name="샷시공001" localSheetId="1">#REF!</definedName>
    <definedName name="샷시공002" localSheetId="4">#REF!</definedName>
    <definedName name="샷시공002" localSheetId="1">#REF!</definedName>
    <definedName name="샷시공011" localSheetId="4">#REF!</definedName>
    <definedName name="샷시공011" localSheetId="1">#REF!</definedName>
    <definedName name="샷시공982" localSheetId="4">#REF!</definedName>
    <definedName name="샷시공982" localSheetId="1">#REF!</definedName>
    <definedName name="샷시공991" localSheetId="4">#REF!</definedName>
    <definedName name="샷시공991" localSheetId="1">#REF!</definedName>
    <definedName name="샷시공992" localSheetId="4">#REF!</definedName>
    <definedName name="샷시공992" localSheetId="1">#REF!</definedName>
    <definedName name="서양측백H3.0" localSheetId="4">#REF!</definedName>
    <definedName name="서양측백H3.0" localSheetId="1">#REF!</definedName>
    <definedName name="서원기산" localSheetId="4">#REF!</definedName>
    <definedName name="서원기산" localSheetId="1">#REF!</definedName>
    <definedName name="석_공" localSheetId="4">#REF!</definedName>
    <definedName name="석_공" localSheetId="1">#REF!</definedName>
    <definedName name="석공">54085.2</definedName>
    <definedName name="석공001" localSheetId="4">#REF!</definedName>
    <definedName name="석공001" localSheetId="1">#REF!</definedName>
    <definedName name="석공002" localSheetId="4">#REF!</definedName>
    <definedName name="석공002" localSheetId="1">#REF!</definedName>
    <definedName name="석공011" localSheetId="4">#REF!</definedName>
    <definedName name="석공011" localSheetId="1">#REF!</definedName>
    <definedName name="석공982" localSheetId="4">#REF!</definedName>
    <definedName name="석공982" localSheetId="1">#REF!</definedName>
    <definedName name="석공991" localSheetId="4">#REF!</definedName>
    <definedName name="석공991" localSheetId="1">#REF!</definedName>
    <definedName name="석공992" localSheetId="4">#REF!</definedName>
    <definedName name="석공992" localSheetId="1">#REF!</definedName>
    <definedName name="석공사" localSheetId="4">#REF!</definedName>
    <definedName name="석공사" localSheetId="1">#REF!</definedName>
    <definedName name="석조각공001" localSheetId="4">#REF!</definedName>
    <definedName name="석조각공001" localSheetId="1">#REF!</definedName>
    <definedName name="석조각공002" localSheetId="4">#REF!</definedName>
    <definedName name="석조각공002" localSheetId="1">#REF!</definedName>
    <definedName name="석조각공011" localSheetId="4">#REF!</definedName>
    <definedName name="석조각공011" localSheetId="1">#REF!</definedName>
    <definedName name="석조각공982" localSheetId="4">#REF!</definedName>
    <definedName name="석조각공982" localSheetId="1">#REF!</definedName>
    <definedName name="석조각공991" localSheetId="4">#REF!</definedName>
    <definedName name="석조각공991" localSheetId="1">#REF!</definedName>
    <definedName name="석조각공992" localSheetId="4">#REF!</definedName>
    <definedName name="석조각공992" localSheetId="1">#REF!</definedName>
    <definedName name="석항" localSheetId="1" hidden="1">{#N/A,#N/A,FALSE,"명세표"}</definedName>
    <definedName name="선로신설" localSheetId="4">#REF!</definedName>
    <definedName name="선로신설" localSheetId="1">#REF!</definedName>
    <definedName name="선로철거" localSheetId="4">#REF!</definedName>
    <definedName name="선로철거" localSheetId="1">#REF!</definedName>
    <definedName name="선부001" localSheetId="4">#REF!</definedName>
    <definedName name="선부001" localSheetId="1">#REF!</definedName>
    <definedName name="선부002" localSheetId="4">#REF!</definedName>
    <definedName name="선부002" localSheetId="1">#REF!</definedName>
    <definedName name="선부011" localSheetId="4">#REF!</definedName>
    <definedName name="선부011" localSheetId="1">#REF!</definedName>
    <definedName name="선부982" localSheetId="4">#REF!</definedName>
    <definedName name="선부982" localSheetId="1">#REF!</definedName>
    <definedName name="선부991" localSheetId="4">#REF!</definedName>
    <definedName name="선부991" localSheetId="1">#REF!</definedName>
    <definedName name="선부992" localSheetId="4">#REF!</definedName>
    <definedName name="선부992" localSheetId="1">#REF!</definedName>
    <definedName name="선택층두께">0.2</definedName>
    <definedName name="설____계____내____역____서" localSheetId="4">#REF!</definedName>
    <definedName name="설____계____내____역____서" localSheetId="1">#REF!</definedName>
    <definedName name="설간접">#N/A</definedName>
    <definedName name="설계" localSheetId="4">#REF!</definedName>
    <definedName name="설계" localSheetId="1">#REF!</definedName>
    <definedName name="설계내역" localSheetId="4">#REF!</definedName>
    <definedName name="설계내역" localSheetId="1">#REF!</definedName>
    <definedName name="설계설" localSheetId="4">#REF!</definedName>
    <definedName name="설계설" localSheetId="1">#REF!</definedName>
    <definedName name="설계예산서1">[0]!설계예산서1</definedName>
    <definedName name="설비" localSheetId="4">#REF!</definedName>
    <definedName name="설비" localSheetId="1">#REF!</definedName>
    <definedName name="설비기초일위" localSheetId="4">#REF!</definedName>
    <definedName name="설비기초일위" localSheetId="1">#REF!</definedName>
    <definedName name="설시스템" localSheetId="4">#REF!</definedName>
    <definedName name="설시스템" localSheetId="1">#REF!</definedName>
    <definedName name="설집" localSheetId="4">#REF!</definedName>
    <definedName name="설집" localSheetId="1">#REF!</definedName>
    <definedName name="섬잣H1.5" localSheetId="4">#REF!</definedName>
    <definedName name="섬잣H1.5" localSheetId="1">#REF!</definedName>
    <definedName name="섬잣H1.5경" localSheetId="4">#REF!</definedName>
    <definedName name="섬잣H1.5경" localSheetId="1">#REF!</definedName>
    <definedName name="섬잣H1.5노" localSheetId="4">#REF!</definedName>
    <definedName name="섬잣H1.5노" localSheetId="1">#REF!</definedName>
    <definedName name="섬잣H1.5재" localSheetId="4">#REF!</definedName>
    <definedName name="섬잣H1.5재" localSheetId="1">#REF!</definedName>
    <definedName name="섬잣H2.0" localSheetId="4">#REF!</definedName>
    <definedName name="섬잣H2.0" localSheetId="1">#REF!</definedName>
    <definedName name="섬잣H2.0경" localSheetId="4">#REF!</definedName>
    <definedName name="섬잣H2.0경" localSheetId="1">#REF!</definedName>
    <definedName name="섬잣H2.0노" localSheetId="4">#REF!</definedName>
    <definedName name="섬잣H2.0노" localSheetId="1">#REF!</definedName>
    <definedName name="섬잣H2.0재" localSheetId="4">#REF!</definedName>
    <definedName name="섬잣H2.0재" localSheetId="1">#REF!</definedName>
    <definedName name="성" localSheetId="1">#N/A</definedName>
    <definedName name="성">[0]!성</definedName>
    <definedName name="세금계산서">#N/A</definedName>
    <definedName name="세로" localSheetId="1" hidden="1">{#N/A,#N/A,FALSE,"전력간선"}</definedName>
    <definedName name="세륜기" localSheetId="4">#REF!</definedName>
    <definedName name="세륜기" localSheetId="1">#REF!</definedName>
    <definedName name="셋트앵커">2131</definedName>
    <definedName name="셋트앵커2">685.55</definedName>
    <definedName name="셩" localSheetId="1" hidden="1">{#N/A,#N/A,FALSE,"구조1"}</definedName>
    <definedName name="소" localSheetId="1" hidden="1">{#N/A,#N/A,FALSE,"현장 NCR 분석";#N/A,#N/A,FALSE,"현장품질감사";#N/A,#N/A,FALSE,"현장품질감사"}</definedName>
    <definedName name="소거" localSheetId="4">#REF!</definedName>
    <definedName name="소거" localSheetId="1">#REF!</definedName>
    <definedName name="소계" localSheetId="4">#REF!</definedName>
    <definedName name="소계" localSheetId="1">#REF!</definedName>
    <definedName name="소계3" localSheetId="4">#REF!</definedName>
    <definedName name="소계3" localSheetId="1">#REF!</definedName>
    <definedName name="소계4" localSheetId="4">#REF!</definedName>
    <definedName name="소계4" localSheetId="1">#REF!</definedName>
    <definedName name="소계5" localSheetId="4">#REF!</definedName>
    <definedName name="소계5" localSheetId="1">#REF!</definedName>
    <definedName name="소나무" localSheetId="4">#REF!</definedName>
    <definedName name="소나무" localSheetId="1">#REF!</definedName>
    <definedName name="소나무H2.5" localSheetId="4">#REF!</definedName>
    <definedName name="소나무H2.5" localSheetId="1">#REF!</definedName>
    <definedName name="소나무H3.0" localSheetId="4">#REF!</definedName>
    <definedName name="소나무H3.0" localSheetId="1">#REF!</definedName>
    <definedName name="소나무H3.5경" localSheetId="4">#REF!</definedName>
    <definedName name="소나무H3.5경" localSheetId="1">#REF!</definedName>
    <definedName name="소나무H3.5노" localSheetId="4">#REF!</definedName>
    <definedName name="소나무H3.5노" localSheetId="1">#REF!</definedName>
    <definedName name="소나무H4.0" localSheetId="4">#REF!</definedName>
    <definedName name="소나무H4.0" localSheetId="1">#REF!</definedName>
    <definedName name="소나무H5.0" localSheetId="4">#REF!</definedName>
    <definedName name="소나무H5.0" localSheetId="1">#REF!</definedName>
    <definedName name="소나무R10" localSheetId="4">#REF!</definedName>
    <definedName name="소나무R10" localSheetId="1">#REF!</definedName>
    <definedName name="소나무R10경" localSheetId="4">#REF!</definedName>
    <definedName name="소나무R10경" localSheetId="1">#REF!</definedName>
    <definedName name="소나무R10노" localSheetId="4">#REF!</definedName>
    <definedName name="소나무R10노" localSheetId="1">#REF!</definedName>
    <definedName name="소나무R10재" localSheetId="4">#REF!</definedName>
    <definedName name="소나무R10재" localSheetId="1">#REF!</definedName>
    <definedName name="소나무R15" localSheetId="4">#REF!</definedName>
    <definedName name="소나무R15" localSheetId="1">#REF!</definedName>
    <definedName name="소나무R15경" localSheetId="4">#REF!</definedName>
    <definedName name="소나무R15경" localSheetId="1">#REF!</definedName>
    <definedName name="소나무R15노" localSheetId="4">#REF!</definedName>
    <definedName name="소나무R15노" localSheetId="1">#REF!</definedName>
    <definedName name="소나무R15재" localSheetId="4">#REF!</definedName>
    <definedName name="소나무R15재" localSheetId="1">#REF!</definedName>
    <definedName name="소나무R20" localSheetId="4">#REF!</definedName>
    <definedName name="소나무R20" localSheetId="1">#REF!</definedName>
    <definedName name="소나무R20경" localSheetId="4">#REF!</definedName>
    <definedName name="소나무R20경" localSheetId="1">#REF!</definedName>
    <definedName name="소나무R20노" localSheetId="4">#REF!</definedName>
    <definedName name="소나무R20노" localSheetId="1">#REF!</definedName>
    <definedName name="소나무R20재" localSheetId="4">#REF!</definedName>
    <definedName name="소나무R20재" localSheetId="1">#REF!</definedName>
    <definedName name="소나무R25" localSheetId="4">#REF!</definedName>
    <definedName name="소나무R25" localSheetId="1">#REF!</definedName>
    <definedName name="소나무R25경" localSheetId="4">#REF!</definedName>
    <definedName name="소나무R25경" localSheetId="1">#REF!</definedName>
    <definedName name="소나무R25노" localSheetId="4">#REF!</definedName>
    <definedName name="소나무R25노" localSheetId="1">#REF!</definedName>
    <definedName name="소나무R25재" localSheetId="4">#REF!</definedName>
    <definedName name="소나무R25재" localSheetId="1">#REF!</definedName>
    <definedName name="소나무조형H3.5" localSheetId="4">#REF!</definedName>
    <definedName name="소나무조형H3.5" localSheetId="1">#REF!</definedName>
    <definedName name="소나무조형H3.5경" localSheetId="4">#REF!</definedName>
    <definedName name="소나무조형H3.5경" localSheetId="1">#REF!</definedName>
    <definedName name="소나무조형H3.5노" localSheetId="4">#REF!</definedName>
    <definedName name="소나무조형H3.5노" localSheetId="1">#REF!</definedName>
    <definedName name="소나무조형H3.5재" localSheetId="4">#REF!</definedName>
    <definedName name="소나무조형H3.5재" localSheetId="1">#REF!</definedName>
    <definedName name="소방" localSheetId="4">#REF!</definedName>
    <definedName name="소방" localSheetId="1">#REF!</definedName>
    <definedName name="소요량" localSheetId="4">#REF!</definedName>
    <definedName name="소요량" localSheetId="1">#REF!</definedName>
    <definedName name="소일위대가1" localSheetId="4">#REF!</definedName>
    <definedName name="소일위대가1" localSheetId="1">#REF!</definedName>
    <definedName name="소트" localSheetId="4">#REF!</definedName>
    <definedName name="소트" localSheetId="1">#REF!</definedName>
    <definedName name="소프트">#N/A</definedName>
    <definedName name="소형경" localSheetId="4">#REF!</definedName>
    <definedName name="소형경" localSheetId="1">#REF!</definedName>
    <definedName name="소형노" localSheetId="4">#REF!</definedName>
    <definedName name="소형노" localSheetId="1">#REF!</definedName>
    <definedName name="소형재" localSheetId="4">#REF!</definedName>
    <definedName name="소형재" localSheetId="1">#REF!</definedName>
    <definedName name="속" localSheetId="4">#REF!</definedName>
    <definedName name="속" localSheetId="1">#REF!</definedName>
    <definedName name="송" localSheetId="1">{"'제10장(표)'!$A$5:$L$10"}</definedName>
    <definedName name="송자" localSheetId="1">{"'제10장(표)'!$A$5:$L$10"}</definedName>
    <definedName name="송전전공001" localSheetId="4">#REF!</definedName>
    <definedName name="송전전공001" localSheetId="1">#REF!</definedName>
    <definedName name="송전전공002" localSheetId="4">#REF!</definedName>
    <definedName name="송전전공002" localSheetId="1">#REF!</definedName>
    <definedName name="송전전공011" localSheetId="4">#REF!</definedName>
    <definedName name="송전전공011" localSheetId="1">#REF!</definedName>
    <definedName name="송전전공982" localSheetId="4">#REF!</definedName>
    <definedName name="송전전공982" localSheetId="1">#REF!</definedName>
    <definedName name="송전전공991" localSheetId="4">#REF!</definedName>
    <definedName name="송전전공991" localSheetId="1">#REF!</definedName>
    <definedName name="송전전공992" localSheetId="4">#REF!</definedName>
    <definedName name="송전전공992" localSheetId="1">#REF!</definedName>
    <definedName name="송전환선전공011" localSheetId="4">#REF!</definedName>
    <definedName name="송전환선전공011" localSheetId="1">#REF!</definedName>
    <definedName name="송전활선전공001" localSheetId="4">#REF!</definedName>
    <definedName name="송전활선전공001" localSheetId="1">#REF!</definedName>
    <definedName name="송전활선전공002" localSheetId="4">#REF!</definedName>
    <definedName name="송전활선전공002" localSheetId="1">#REF!</definedName>
    <definedName name="송전활선전공982" localSheetId="4">#REF!</definedName>
    <definedName name="송전활선전공982" localSheetId="1">#REF!</definedName>
    <definedName name="송전활선전공991" localSheetId="4">#REF!</definedName>
    <definedName name="송전활선전공991" localSheetId="1">#REF!</definedName>
    <definedName name="송전활선전공992" localSheetId="4">#REF!</definedName>
    <definedName name="송전활선전공992" localSheetId="1">#REF!</definedName>
    <definedName name="쇼" localSheetId="1" hidden="1">{#N/A,#N/A,FALSE,"포장1";#N/A,#N/A,FALSE,"포장1"}</definedName>
    <definedName name="쇼ㅓㄹ" localSheetId="1" hidden="1">{#N/A,#N/A,FALSE,"현장 NCR 분석";#N/A,#N/A,FALSE,"현장품질감사";#N/A,#N/A,FALSE,"현장품질감사"}</definedName>
    <definedName name="수" localSheetId="4" hidden="1">#REF!</definedName>
    <definedName name="수" localSheetId="1" hidden="1">#REF!</definedName>
    <definedName name="수____종" localSheetId="4">#REF!</definedName>
    <definedName name="수____종" localSheetId="1">#REF!</definedName>
    <definedName name="수경단가" localSheetId="4">#REF!</definedName>
    <definedName name="수경단가" localSheetId="1">#REF!</definedName>
    <definedName name="수경단가1" localSheetId="4">#REF!</definedName>
    <definedName name="수경단가1" localSheetId="1">#REF!</definedName>
    <definedName name="수경일위" localSheetId="4">#REF!</definedName>
    <definedName name="수경일위" localSheetId="1">#REF!</definedName>
    <definedName name="수공" localSheetId="1">Dlog_Show</definedName>
    <definedName name="수급인상호" localSheetId="4">#REF!</definedName>
    <definedName name="수급인상호" localSheetId="1">#REF!</definedName>
    <definedName name="수급인성명" localSheetId="4">#REF!</definedName>
    <definedName name="수급인성명" localSheetId="1">#REF!</definedName>
    <definedName name="수급인주소" localSheetId="4">#REF!</definedName>
    <definedName name="수급인주소" localSheetId="1">#REF!</definedName>
    <definedName name="수도광열비" localSheetId="4">#REF!</definedName>
    <definedName name="수도광열비" localSheetId="1">#REF!</definedName>
    <definedName name="수도료" localSheetId="4">#REF!</definedName>
    <definedName name="수도료" localSheetId="1">#REF!</definedName>
    <definedName name="수량22" localSheetId="4">#REF!</definedName>
    <definedName name="수량22" localSheetId="1">#REF!</definedName>
    <definedName name="수량49" localSheetId="4">#REF!</definedName>
    <definedName name="수량49" localSheetId="1">#REF!</definedName>
    <definedName name="수량계산" localSheetId="4">#REF!</definedName>
    <definedName name="수량계산" localSheetId="1">#REF!</definedName>
    <definedName name="수량산출" localSheetId="4">#REF!</definedName>
    <definedName name="수량산출" localSheetId="1">#REF!</definedName>
    <definedName name="수량산출2" localSheetId="4">#REF!</definedName>
    <definedName name="수량산출2" localSheetId="1">#REF!</definedName>
    <definedName name="수량조서1" localSheetId="4">#REF!</definedName>
    <definedName name="수량조서1" localSheetId="1">#REF!</definedName>
    <definedName name="수량조서2" localSheetId="4">#REF!</definedName>
    <definedName name="수량조서2" localSheetId="1">#REF!</definedName>
    <definedName name="수량증감c">[0]!수량증감c</definedName>
    <definedName name="수목" localSheetId="4">#REF!</definedName>
    <definedName name="수목" localSheetId="1">#REF!</definedName>
    <definedName name="수수H2.5노" localSheetId="4">#REF!</definedName>
    <definedName name="수수H2.5노" localSheetId="1">#REF!</definedName>
    <definedName name="수수H2.5재" localSheetId="4">#REF!</definedName>
    <definedName name="수수H2.5재" localSheetId="1">#REF!</definedName>
    <definedName name="수수꽃다리" localSheetId="4">#REF!</definedName>
    <definedName name="수수꽃다리" localSheetId="1">#REF!</definedName>
    <definedName name="수수꽃다리H1.5" localSheetId="4">#REF!</definedName>
    <definedName name="수수꽃다리H1.5" localSheetId="1">#REF!</definedName>
    <definedName name="수수꽃다리H1.5경" localSheetId="4">#REF!</definedName>
    <definedName name="수수꽃다리H1.5경" localSheetId="1">#REF!</definedName>
    <definedName name="수수꽃다리H1.5노" localSheetId="4">#REF!</definedName>
    <definedName name="수수꽃다리H1.5노" localSheetId="1">#REF!</definedName>
    <definedName name="수수꽃다리H1.5재" localSheetId="4">#REF!</definedName>
    <definedName name="수수꽃다리H1.5재" localSheetId="1">#REF!</definedName>
    <definedName name="수수꽃다리H1.8" localSheetId="4">#REF!</definedName>
    <definedName name="수수꽃다리H1.8" localSheetId="1">#REF!</definedName>
    <definedName name="수은등100W" localSheetId="4">#REF!</definedName>
    <definedName name="수은등100W" localSheetId="1">#REF!</definedName>
    <definedName name="수은등200W" localSheetId="4">#REF!</definedName>
    <definedName name="수은등200W" localSheetId="1">#REF!</definedName>
    <definedName name="수은등250W" localSheetId="4">#REF!</definedName>
    <definedName name="수은등250W" localSheetId="1">#REF!</definedName>
    <definedName name="수은등300W" localSheetId="4">#REF!</definedName>
    <definedName name="수은등300W" localSheetId="1">#REF!</definedName>
    <definedName name="수은등400W" localSheetId="4">#REF!</definedName>
    <definedName name="수은등400W" localSheetId="1">#REF!</definedName>
    <definedName name="수준측량연장" localSheetId="1">{"'제10장(표)'!$A$5:$L$10"}</definedName>
    <definedName name="수효" localSheetId="1">{"'제10장(표)'!$A$5:$L$10"}</definedName>
    <definedName name="수ㅠㅁ" localSheetId="1" hidden="1">{#N/A,#N/A,FALSE,"현장 NCR 분석";#N/A,#N/A,FALSE,"현장품질감사";#N/A,#N/A,FALSE,"현장품질감사"}</definedName>
    <definedName name="순" localSheetId="4">#REF!</definedName>
    <definedName name="순" localSheetId="1">#REF!</definedName>
    <definedName name="순공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" localSheetId="4">#REF!</definedName>
    <definedName name="순공사비" localSheetId="1">#REF!</definedName>
    <definedName name="순공사비집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원가" localSheetId="4">#REF!</definedName>
    <definedName name="순공사원가" localSheetId="1">#REF!</definedName>
    <definedName name="순위결정" localSheetId="1">{"'제10장(표)'!$A$5:$L$10"}</definedName>
    <definedName name="순환수배관공사" localSheetId="4">#REF!</definedName>
    <definedName name="순환수배관공사" localSheetId="1">#REF!</definedName>
    <definedName name="숱" localSheetId="1" hidden="1">{#N/A,#N/A,FALSE,"현장 NCR 분석";#N/A,#N/A,FALSE,"현장품질감사";#N/A,#N/A,FALSE,"현장품질감사"}</definedName>
    <definedName name="슝" localSheetId="1">#N/A</definedName>
    <definedName name="슝">[0]!슝</definedName>
    <definedName name="스노" localSheetId="4">#REF!</definedName>
    <definedName name="스노" localSheetId="1">#REF!</definedName>
    <definedName name="스재" localSheetId="4">#REF!</definedName>
    <definedName name="스재" localSheetId="1">#REF!</definedName>
    <definedName name="스크린" localSheetId="4">#REF!</definedName>
    <definedName name="스크린" localSheetId="1">#REF!</definedName>
    <definedName name="스텐레스판">2149455</definedName>
    <definedName name="승강기" localSheetId="4">#REF!</definedName>
    <definedName name="승강기" localSheetId="1">#REF!</definedName>
    <definedName name="승인서2" localSheetId="4">BlankMacro1</definedName>
    <definedName name="승인서2" localSheetId="1">BlankMacro1</definedName>
    <definedName name="시공측량사001" localSheetId="4">#REF!</definedName>
    <definedName name="시공측량사001" localSheetId="1">#REF!</definedName>
    <definedName name="시공측량사002" localSheetId="4">#REF!</definedName>
    <definedName name="시공측량사002" localSheetId="1">#REF!</definedName>
    <definedName name="시공측량사011" localSheetId="4">#REF!</definedName>
    <definedName name="시공측량사011" localSheetId="1">#REF!</definedName>
    <definedName name="시공측량사982" localSheetId="4">#REF!</definedName>
    <definedName name="시공측량사982" localSheetId="1">#REF!</definedName>
    <definedName name="시공측량사991" localSheetId="4">#REF!</definedName>
    <definedName name="시공측량사991" localSheetId="1">#REF!</definedName>
    <definedName name="시공측량사992" localSheetId="4">#REF!</definedName>
    <definedName name="시공측량사992" localSheetId="1">#REF!</definedName>
    <definedName name="시공측량사조수001" localSheetId="4">#REF!</definedName>
    <definedName name="시공측량사조수001" localSheetId="1">#REF!</definedName>
    <definedName name="시공측량사조수002" localSheetId="4">#REF!</definedName>
    <definedName name="시공측량사조수002" localSheetId="1">#REF!</definedName>
    <definedName name="시공측량사조수011" localSheetId="4">#REF!</definedName>
    <definedName name="시공측량사조수011" localSheetId="1">#REF!</definedName>
    <definedName name="시공측량사조수982" localSheetId="4">#REF!</definedName>
    <definedName name="시공측량사조수982" localSheetId="1">#REF!</definedName>
    <definedName name="시공측량사조수991" localSheetId="4">#REF!</definedName>
    <definedName name="시공측량사조수991" localSheetId="1">#REF!</definedName>
    <definedName name="시공측량사조수992" localSheetId="4">#REF!</definedName>
    <definedName name="시공측량사조수992" localSheetId="1">#REF!</definedName>
    <definedName name="시멘트" localSheetId="4">BlankMacro1</definedName>
    <definedName name="시멘트" localSheetId="1">BlankMacro1</definedName>
    <definedName name="시멘트1" localSheetId="4">BlankMacro1</definedName>
    <definedName name="시멘트1" localSheetId="1">BlankMacro1</definedName>
    <definedName name="시멘트6" localSheetId="4">BlankMacro1</definedName>
    <definedName name="시멘트6" localSheetId="1">BlankMacro1</definedName>
    <definedName name="시방" localSheetId="4">#REF!</definedName>
    <definedName name="시방" localSheetId="1">#REF!</definedName>
    <definedName name="시방1" localSheetId="4">#REF!</definedName>
    <definedName name="시방1" localSheetId="1">#REF!</definedName>
    <definedName name="시설수량" localSheetId="4">#REF!</definedName>
    <definedName name="시설수량" localSheetId="1">#REF!</definedName>
    <definedName name="시설일위" localSheetId="4">#REF!</definedName>
    <definedName name="시설일위" localSheetId="1">#REF!</definedName>
    <definedName name="시설일위금액" localSheetId="4">#REF!</definedName>
    <definedName name="시설일위금액" localSheetId="1">#REF!</definedName>
    <definedName name="시스템노무비합계" localSheetId="4">#REF!</definedName>
    <definedName name="시스템노무비합계" localSheetId="1">#REF!</definedName>
    <definedName name="시스템재료비" localSheetId="4">#REF!</definedName>
    <definedName name="시스템재료비" localSheetId="1">#REF!</definedName>
    <definedName name="시스템재료비합계" localSheetId="4">#REF!</definedName>
    <definedName name="시스템재료비합계" localSheetId="1">#REF!</definedName>
    <definedName name="시작" localSheetId="4">#REF!</definedName>
    <definedName name="시작" localSheetId="1">#REF!</definedName>
    <definedName name="시중노임1">#N/A</definedName>
    <definedName name="시중단가" localSheetId="1">{"'단계별시설공사비'!$A$3:$K$51"}</definedName>
    <definedName name="시험관련기사_시험사1급001" localSheetId="4">#REF!</definedName>
    <definedName name="시험관련기사_시험사1급001" localSheetId="1">#REF!</definedName>
    <definedName name="시험관련기사_시험사1급002" localSheetId="4">#REF!</definedName>
    <definedName name="시험관련기사_시험사1급002" localSheetId="1">#REF!</definedName>
    <definedName name="시험관련기사_시험사1급011" localSheetId="4">#REF!</definedName>
    <definedName name="시험관련기사_시험사1급011" localSheetId="1">#REF!</definedName>
    <definedName name="시험관련기사_시험사1급982" localSheetId="4">#REF!</definedName>
    <definedName name="시험관련기사_시험사1급982" localSheetId="1">#REF!</definedName>
    <definedName name="시험관련기사_시험사1급991" localSheetId="4">#REF!</definedName>
    <definedName name="시험관련기사_시험사1급991" localSheetId="1">#REF!</definedName>
    <definedName name="시험관련기사_시험사1급992" localSheetId="4">#REF!</definedName>
    <definedName name="시험관련기사_시험사1급992" localSheetId="1">#REF!</definedName>
    <definedName name="시험관련산업기사_2급001" localSheetId="4">#REF!</definedName>
    <definedName name="시험관련산업기사_2급001" localSheetId="1">#REF!</definedName>
    <definedName name="시험관련산업기사_2급002" localSheetId="4">#REF!</definedName>
    <definedName name="시험관련산업기사_2급002" localSheetId="1">#REF!</definedName>
    <definedName name="시험관련산업기사_2급011" localSheetId="4">#REF!</definedName>
    <definedName name="시험관련산업기사_2급011" localSheetId="1">#REF!</definedName>
    <definedName name="시험관련산업기사_2급982" localSheetId="4">#REF!</definedName>
    <definedName name="시험관련산업기사_2급982" localSheetId="1">#REF!</definedName>
    <definedName name="시험관련산업기사_2급991" localSheetId="4">#REF!</definedName>
    <definedName name="시험관련산업기사_2급991" localSheetId="1">#REF!</definedName>
    <definedName name="시험관련산업기사_2급992" localSheetId="4">#REF!</definedName>
    <definedName name="시험관련산업기사_2급992" localSheetId="1">#REF!</definedName>
    <definedName name="시험보조수001" localSheetId="4">#REF!</definedName>
    <definedName name="시험보조수001" localSheetId="1">#REF!</definedName>
    <definedName name="시험보조수002" localSheetId="4">#REF!</definedName>
    <definedName name="시험보조수002" localSheetId="1">#REF!</definedName>
    <definedName name="시험보조수011" localSheetId="4">#REF!</definedName>
    <definedName name="시험보조수011" localSheetId="1">#REF!</definedName>
    <definedName name="시험보조수982" localSheetId="4">#REF!</definedName>
    <definedName name="시험보조수982" localSheetId="1">#REF!</definedName>
    <definedName name="시험보조수991" localSheetId="4">#REF!</definedName>
    <definedName name="시험보조수991" localSheetId="1">#REF!</definedName>
    <definedName name="시험보조수992" localSheetId="4">#REF!</definedName>
    <definedName name="시험보조수992" localSheetId="1">#REF!</definedName>
    <definedName name="시험편" localSheetId="4">#REF!</definedName>
    <definedName name="시험편" localSheetId="1">#REF!</definedName>
    <definedName name="식백호04경" localSheetId="4">#REF!</definedName>
    <definedName name="식백호04경" localSheetId="1">#REF!</definedName>
    <definedName name="식백호04노" localSheetId="4">#REF!</definedName>
    <definedName name="식백호04노" localSheetId="1">#REF!</definedName>
    <definedName name="식백호04재" localSheetId="4">#REF!</definedName>
    <definedName name="식백호04재" localSheetId="1">#REF!</definedName>
    <definedName name="식백호07경" localSheetId="4">#REF!</definedName>
    <definedName name="식백호07경" localSheetId="1">#REF!</definedName>
    <definedName name="식백호07노" localSheetId="4">#REF!</definedName>
    <definedName name="식백호07노" localSheetId="1">#REF!</definedName>
    <definedName name="식백호07재" localSheetId="4">#REF!</definedName>
    <definedName name="식백호07재" localSheetId="1">#REF!</definedName>
    <definedName name="식재" localSheetId="4">#REF!</definedName>
    <definedName name="식재" localSheetId="1">#REF!</definedName>
    <definedName name="식재단가" localSheetId="4">#REF!</definedName>
    <definedName name="식재단가" localSheetId="1">#REF!</definedName>
    <definedName name="식재수량표" localSheetId="4">#REF!</definedName>
    <definedName name="식재수량표" localSheetId="1">#REF!</definedName>
    <definedName name="신라왕경" localSheetId="4">#REF!</definedName>
    <definedName name="신라왕경" localSheetId="1">#REF!</definedName>
    <definedName name="신성" localSheetId="4">#REF!</definedName>
    <definedName name="신성" localSheetId="1">#REF!</definedName>
    <definedName name="신성감" localSheetId="4">#REF!</definedName>
    <definedName name="신성감" localSheetId="1">#REF!</definedName>
    <definedName name="신청내역서" localSheetId="4">#REF!</definedName>
    <definedName name="신청내역서" localSheetId="1">#REF!</definedName>
    <definedName name="신축공사" localSheetId="1">{"'단계별시설공사비'!$A$3:$K$51"}</definedName>
    <definedName name="신태진" localSheetId="4">#REF!</definedName>
    <definedName name="신태진" localSheetId="1">#REF!</definedName>
    <definedName name="신호기">[0]!신호기</definedName>
    <definedName name="실유카" localSheetId="4">#REF!</definedName>
    <definedName name="실유카" localSheetId="1">#REF!</definedName>
    <definedName name="실유카H0.5노" localSheetId="4">#REF!</definedName>
    <definedName name="실유카H0.5노" localSheetId="1">#REF!</definedName>
    <definedName name="실유카H0.5재" localSheetId="4">#REF!</definedName>
    <definedName name="실유카H0.5재" localSheetId="1">#REF!</definedName>
    <definedName name="실유카경" localSheetId="4">#REF!</definedName>
    <definedName name="실유카경" localSheetId="1">#REF!</definedName>
    <definedName name="실유카노" localSheetId="4">#REF!</definedName>
    <definedName name="실유카노" localSheetId="1">#REF!</definedName>
    <definedName name="실유카재" localSheetId="4">#REF!</definedName>
    <definedName name="실유카재" localSheetId="1">#REF!</definedName>
    <definedName name="실지수_기호" localSheetId="4">#REF!</definedName>
    <definedName name="실지수_기호" localSheetId="1">#REF!</definedName>
    <definedName name="실행" localSheetId="4">#REF!</definedName>
    <definedName name="실행" localSheetId="1">#REF!</definedName>
    <definedName name="실행">[13]s!$A$1:$G$624</definedName>
    <definedName name="실행2" localSheetId="4" hidden="1">#REF!</definedName>
    <definedName name="실행2" localSheetId="1" hidden="1">#REF!</definedName>
    <definedName name="실행분석" localSheetId="4">BlankMacro1</definedName>
    <definedName name="실행분석" localSheetId="1">BlankMacro1</definedName>
    <definedName name="실행서" localSheetId="4">#REF!</definedName>
    <definedName name="실행서" localSheetId="1">#REF!</definedName>
    <definedName name="심우" localSheetId="4">#REF!</definedName>
    <definedName name="심우" localSheetId="1">#REF!</definedName>
    <definedName name="심우을" localSheetId="4">#REF!</definedName>
    <definedName name="심우을" localSheetId="1">#REF!</definedName>
    <definedName name="ㅇ" localSheetId="4">#REF!</definedName>
    <definedName name="ㅇ" localSheetId="1">#REF!</definedName>
    <definedName name="ㅇ10" localSheetId="4">#REF!</definedName>
    <definedName name="ㅇ10" localSheetId="1">#REF!</definedName>
    <definedName name="ㅇ1200" localSheetId="4">#REF!</definedName>
    <definedName name="ㅇ1200" localSheetId="1">#REF!</definedName>
    <definedName name="ㅇ20" localSheetId="4">#REF!</definedName>
    <definedName name="ㅇ20" localSheetId="1">#REF!</definedName>
    <definedName name="ㅇㄱ" localSheetId="1">#N/A</definedName>
    <definedName name="ㅇㄱ">[0]!ㅇㄱ</definedName>
    <definedName name="ㅇㄴ" localSheetId="1">#N/A</definedName>
    <definedName name="ㅇㄴ">[0]!ㅇㄴ</definedName>
    <definedName name="ㅇㄴㄹ" localSheetId="1">#N/A</definedName>
    <definedName name="ㅇㄴㄹ">[0]!ㅇㄴㄹ</definedName>
    <definedName name="ㅇㄴㄻㅎㅈㄷㅈㄷㄴ" localSheetId="1">{"'Sheet1'!$D$19","'Sheet1'!$B$22:$E$22"}</definedName>
    <definedName name="ㅇㄴㅁ" hidden="1">[3]BID!$A$1:$A$4</definedName>
    <definedName name="ㅇ나리" localSheetId="4">#REF!</definedName>
    <definedName name="ㅇ나리" localSheetId="1">#REF!</definedName>
    <definedName name="ㅇ남러이" localSheetId="4">#REF!</definedName>
    <definedName name="ㅇ남러이" localSheetId="1">#REF!</definedName>
    <definedName name="ㅇ낯ㅍ" localSheetId="4">#REF!</definedName>
    <definedName name="ㅇ낯ㅍ" localSheetId="1">#REF!</definedName>
    <definedName name="ㅇ널" localSheetId="4">#REF!</definedName>
    <definedName name="ㅇ널" localSheetId="1">#REF!</definedName>
    <definedName name="ㅇ닐" localSheetId="4">#REF!</definedName>
    <definedName name="ㅇ닐" localSheetId="1">#REF!</definedName>
    <definedName name="ㅇㄶ" localSheetId="4">#REF!</definedName>
    <definedName name="ㅇㄶ" localSheetId="1">#REF!</definedName>
    <definedName name="ㅇㄹ" localSheetId="1" hidden="1">{#N/A,#N/A,FALSE,"현장 NCR 분석";#N/A,#N/A,FALSE,"현장품질감사";#N/A,#N/A,FALSE,"현장품질감사"}</definedName>
    <definedName name="ㅇㄹㄹ" localSheetId="4" hidden="1">#REF!</definedName>
    <definedName name="ㅇㄹㄹ" localSheetId="1" hidden="1">#REF!</definedName>
    <definedName name="ㅇㄹㄹㄹㄹ" localSheetId="1" hidden="1">{#N/A,#N/A,FALSE,"전력간선"}</definedName>
    <definedName name="ㅇㄹㅀ" localSheetId="4" hidden="1">#REF!</definedName>
    <definedName name="ㅇㄹㅀ" localSheetId="1" hidden="1">#REF!</definedName>
    <definedName name="ㅇㄹ쇼" localSheetId="4">#REF!</definedName>
    <definedName name="ㅇㄹ쇼" localSheetId="1">#REF!</definedName>
    <definedName name="ㅇㄹㅇ" localSheetId="4">#REF!</definedName>
    <definedName name="ㅇㄹㅇ" localSheetId="1">#REF!</definedName>
    <definedName name="ㅇㄹㅇㄹ" localSheetId="4" hidden="1">#REF!</definedName>
    <definedName name="ㅇㄹㅇㄹ" localSheetId="1">[0]!BlankMacro1</definedName>
    <definedName name="ㅇㄹㅇㄹㅇ" localSheetId="1">[0]!BlankMacro1</definedName>
    <definedName name="ㅇㄹ호" localSheetId="4">#REF!</definedName>
    <definedName name="ㅇㄹ호" localSheetId="1">#REF!</definedName>
    <definedName name="ㅇㄹ홍" localSheetId="4">#REF!</definedName>
    <definedName name="ㅇㄹ홍" localSheetId="1">#REF!</definedName>
    <definedName name="ㅇ라ㅓㅏㅗ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러나ㅣ" localSheetId="4">#REF!</definedName>
    <definedName name="ㅇ러나ㅣ" localSheetId="1">#REF!</definedName>
    <definedName name="ㅇ리멍라" localSheetId="4">#REF!</definedName>
    <definedName name="ㅇ리멍라" localSheetId="1">#REF!</definedName>
    <definedName name="ㅇㅀㅇ헐" localSheetId="1">{"'단계별시설공사비'!$A$3:$K$51"}</definedName>
    <definedName name="ㅇㅀㅎ" localSheetId="4">#REF!</definedName>
    <definedName name="ㅇㅀㅎ" localSheetId="1">#REF!</definedName>
    <definedName name="ㅇㅇ">[0]!ㅇㅇ</definedName>
    <definedName name="ㅇㅇㄹ" localSheetId="4" hidden="1">#REF!</definedName>
    <definedName name="ㅇㅇㄹ" localSheetId="1" hidden="1">#REF!</definedName>
    <definedName name="ㅇㅇㅇ" localSheetId="4" hidden="1">#REF!</definedName>
    <definedName name="ㅇㅇㅇ" localSheetId="1" hidden="1">#REF!</definedName>
    <definedName name="ㅇㅇㅇㅇ" localSheetId="4" hidden="1">#REF!</definedName>
    <definedName name="ㅇㅇㅇㅇ" localSheetId="1" hidden="1">#REF!</definedName>
    <definedName name="ㅇㅇㅇㅇㅇ" localSheetId="4">#REF!</definedName>
    <definedName name="ㅇㅇㅇㅇㅇ" localSheetId="1">#REF!</definedName>
    <definedName name="ㅇㅇㅇㅇㅇㅇㅇ" localSheetId="4">#REF!</definedName>
    <definedName name="ㅇㅇㅇㅇㅇㅇㅇ" localSheetId="1">#REF!</definedName>
    <definedName name="ㅇ퍼ㅐㄴ" localSheetId="4">#REF!</definedName>
    <definedName name="ㅇ퍼ㅐㄴ" localSheetId="1">#REF!</definedName>
    <definedName name="ㅇㅎ" localSheetId="1" hidden="1">{#N/A,#N/A,FALSE,"부대1"}</definedName>
    <definedName name="ㅇㅎㅇㅎ" localSheetId="1" hidden="1">{"'용역비'!$A$4:$C$8"}</definedName>
    <definedName name="ㅇ호" localSheetId="1" hidden="1">{"'용역비'!$A$4:$C$8"}</definedName>
    <definedName name="ㅇ호ㅓ" localSheetId="1" hidden="1">{"'용역비'!$A$4:$C$8"}</definedName>
    <definedName name="ㅇ호ㅓㅇㅎ" localSheetId="1" hidden="1">{"'용역비'!$A$4:$C$8"}</definedName>
    <definedName name="ㅇ호ㅓㅇ호ㅓ" localSheetId="1" hidden="1">{"'용역비'!$A$4:$C$8"}</definedName>
    <definedName name="ㅇ호ㅓㅎ" localSheetId="1" hidden="1">{"'용역비'!$A$4:$C$8"}</definedName>
    <definedName name="ㅇ호ㅓ호ㅓ" localSheetId="1" hidden="1">{"'용역비'!$A$4:$C$8"}</definedName>
    <definedName name="아" localSheetId="1">#N/A</definedName>
    <definedName name="아">[0]!아</definedName>
    <definedName name="아나라니리다" localSheetId="4">#REF!</definedName>
    <definedName name="아나라니리다" localSheetId="1">#REF!</definedName>
    <definedName name="아러" localSheetId="4">#REF!</definedName>
    <definedName name="아러" localSheetId="1">#REF!</definedName>
    <definedName name="아러ㅏ" localSheetId="4">#REF!</definedName>
    <definedName name="아러ㅏ" localSheetId="1">#REF!</definedName>
    <definedName name="아러ㅏ러" localSheetId="1">{"'Firr(선)'!$AS$1:$AY$62","'Firr(사)'!$AS$1:$AY$62","'Firr(회)'!$AS$1:$AY$62","'Firr(선)'!$L$1:$V$62","'Firr(사)'!$L$1:$V$62","'Firr(회)'!$L$1:$V$62"}</definedName>
    <definedName name="아연도철선" localSheetId="4">#REF!</definedName>
    <definedName name="아연도철선" localSheetId="1">#REF!</definedName>
    <definedName name="아왜H1.5" localSheetId="4">#REF!</definedName>
    <definedName name="아왜H1.5" localSheetId="1">#REF!</definedName>
    <definedName name="아왜H1.5경" localSheetId="4">#REF!</definedName>
    <definedName name="아왜H1.5경" localSheetId="1">#REF!</definedName>
    <definedName name="아왜H1.5노" localSheetId="4">#REF!</definedName>
    <definedName name="아왜H1.5노" localSheetId="1">#REF!</definedName>
    <definedName name="아왜H1.5재" localSheetId="4">#REF!</definedName>
    <definedName name="아왜H1.5재" localSheetId="1">#REF!</definedName>
    <definedName name="아왜H2.0경" localSheetId="4">#REF!</definedName>
    <definedName name="아왜H2.0경" localSheetId="1">#REF!</definedName>
    <definedName name="아왜H2.0노" localSheetId="4">#REF!</definedName>
    <definedName name="아왜H2.0노" localSheetId="1">#REF!</definedName>
    <definedName name="아왜H2.0재" localSheetId="4">#REF!</definedName>
    <definedName name="아왜H2.0재" localSheetId="1">#REF!</definedName>
    <definedName name="아왜나무H2.5" localSheetId="4">#REF!</definedName>
    <definedName name="아왜나무H2.5" localSheetId="1">#REF!</definedName>
    <definedName name="아이야" localSheetId="4">#REF!</definedName>
    <definedName name="아이야" localSheetId="1">#REF!</definedName>
    <definedName name="아ㅏㅓ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ㅓㅣㅏㄴ" localSheetId="4">#REF!</definedName>
    <definedName name="아ㅓㅣㅏㄴ" localSheetId="1">#REF!</definedName>
    <definedName name="아ㅣㅓ" localSheetId="4">#REF!</definedName>
    <definedName name="아ㅣㅓ" localSheetId="1">#REF!</definedName>
    <definedName name="안___전__점__검__비" localSheetId="4">#REF!</definedName>
    <definedName name="안___전__점__검__비" localSheetId="1">#REF!</definedName>
    <definedName name="안내" localSheetId="4">#REF!</definedName>
    <definedName name="안내" localSheetId="1">#REF!</definedName>
    <definedName name="안미옥" localSheetId="4">#REF!</definedName>
    <definedName name="안미옥" localSheetId="1">#REF!</definedName>
    <definedName name="안미옥2" localSheetId="4">#REF!</definedName>
    <definedName name="안미옥2" localSheetId="1">#REF!</definedName>
    <definedName name="안억모" localSheetId="4">#REF!</definedName>
    <definedName name="안억모" localSheetId="1">#REF!</definedName>
    <definedName name="안전" localSheetId="4">#REF!</definedName>
    <definedName name="안전" localSheetId="1">#REF!</definedName>
    <definedName name="안전관리비" localSheetId="4">#REF!</definedName>
    <definedName name="안전관리비" localSheetId="1">#REF!</definedName>
    <definedName name="안전기초" localSheetId="4">#REF!</definedName>
    <definedName name="안전기초" localSheetId="1">#REF!</definedName>
    <definedName name="알어러" localSheetId="4">BLCH</definedName>
    <definedName name="알어러" localSheetId="1">BLCH</definedName>
    <definedName name="알지" localSheetId="4">#REF!</definedName>
    <definedName name="알지" localSheetId="1">#REF!</definedName>
    <definedName name="앙" localSheetId="1" hidden="1">{#N/A,#N/A,FALSE,"부대2"}</definedName>
    <definedName name="앞굽높이" localSheetId="4">#REF!</definedName>
    <definedName name="앞굽높이" localSheetId="1">#REF!</definedName>
    <definedName name="앞성토" localSheetId="4">#REF!</definedName>
    <definedName name="앞성토" localSheetId="1">#REF!</definedName>
    <definedName name="애머ㅏㄹ" localSheetId="4">#REF!</definedName>
    <definedName name="애머ㅏㄹ" localSheetId="1">#REF!</definedName>
    <definedName name="앵커경비" localSheetId="4">#REF!</definedName>
    <definedName name="앵커경비" localSheetId="1">#REF!</definedName>
    <definedName name="앵커노무비" localSheetId="4">#REF!</definedName>
    <definedName name="앵커노무비" localSheetId="1">#REF!</definedName>
    <definedName name="앵커볼트" localSheetId="4">#REF!</definedName>
    <definedName name="앵커볼트" localSheetId="1">#REF!</definedName>
    <definedName name="앵커재료비" localSheetId="4">#REF!</definedName>
    <definedName name="앵커재료비" localSheetId="1">#REF!</definedName>
    <definedName name="약" localSheetId="4">#REF!</definedName>
    <definedName name="약" localSheetId="1">#REF!</definedName>
    <definedName name="양식" localSheetId="4">#REF!</definedName>
    <definedName name="양식" localSheetId="1">{"'단계별시설공사비'!$A$3:$K$51"}</definedName>
    <definedName name="양양" localSheetId="1">{"'제10장(표)'!$A$5:$L$10"}</definedName>
    <definedName name="어" localSheetId="1" hidden="1">{"'용역비'!$A$4:$C$8"}</definedName>
    <definedName name="어라" localSheetId="4">#REF!</definedName>
    <definedName name="어라" localSheetId="1">#REF!</definedName>
    <definedName name="어쭈구리" localSheetId="4">#REF!</definedName>
    <definedName name="어쭈구리" localSheetId="1">#REF!</definedName>
    <definedName name="어ㅏ" localSheetId="4">#REF!</definedName>
    <definedName name="어ㅏ" localSheetId="1">#REF!</definedName>
    <definedName name="어ㅏ아" localSheetId="4">BLCH</definedName>
    <definedName name="어ㅏ아" localSheetId="1">BLCH</definedName>
    <definedName name="어ㅓㅓㅇ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억이상" localSheetId="1" hidden="1">{#N/A,#N/A,FALSE,"2~8번"}</definedName>
    <definedName name="언" localSheetId="4" hidden="1">#REF!</definedName>
    <definedName name="언" localSheetId="1" hidden="1">#REF!</definedName>
    <definedName name="언어" localSheetId="4">#REF!</definedName>
    <definedName name="언어" localSheetId="1">#REF!</definedName>
    <definedName name="업체" localSheetId="1" hidden="1">#REF!</definedName>
    <definedName name="업체3" localSheetId="4">#REF!</definedName>
    <definedName name="업체3" localSheetId="1">#REF!</definedName>
    <definedName name="엉" localSheetId="1" hidden="1">{#N/A,#N/A,FALSE,"부대2"}</definedName>
    <definedName name="역L형옹벽" localSheetId="4">#REF!</definedName>
    <definedName name="역L형옹벽" localSheetId="1">#REF!</definedName>
    <definedName name="연계경" localSheetId="4">#REF!</definedName>
    <definedName name="연계경" localSheetId="1">#REF!</definedName>
    <definedName name="연계노" localSheetId="4">#REF!</definedName>
    <definedName name="연계노" localSheetId="1">#REF!</definedName>
    <definedName name="연계재" localSheetId="4">#REF!</definedName>
    <definedName name="연계재" localSheetId="1">#REF!</definedName>
    <definedName name="연계형재" localSheetId="4">#REF!</definedName>
    <definedName name="연계형재" localSheetId="1">#REF!</definedName>
    <definedName name="연마공001" localSheetId="4">#REF!</definedName>
    <definedName name="연마공001" localSheetId="1">#REF!</definedName>
    <definedName name="연마공002" localSheetId="4">#REF!</definedName>
    <definedName name="연마공002" localSheetId="1">#REF!</definedName>
    <definedName name="연마공011" localSheetId="4">#REF!</definedName>
    <definedName name="연마공011" localSheetId="1">#REF!</definedName>
    <definedName name="연마공982" localSheetId="4">#REF!</definedName>
    <definedName name="연마공982" localSheetId="1">#REF!</definedName>
    <definedName name="연마공991" localSheetId="4">#REF!</definedName>
    <definedName name="연마공991" localSheetId="1">#REF!</definedName>
    <definedName name="연마공992" localSheetId="4">#REF!</definedName>
    <definedName name="연마공992" localSheetId="1">#REF!</definedName>
    <definedName name="연소방재" localSheetId="4">#REF!</definedName>
    <definedName name="연소방재" localSheetId="1">#REF!</definedName>
    <definedName name="연습9" localSheetId="4">#REF!</definedName>
    <definedName name="연습9" localSheetId="1">#REF!</definedName>
    <definedName name="연습99" localSheetId="4">#REF!</definedName>
    <definedName name="연습99" localSheetId="1">#REF!</definedName>
    <definedName name="연암" localSheetId="4">#REF!</definedName>
    <definedName name="연암" localSheetId="1">#REF!</definedName>
    <definedName name="연합회" localSheetId="4">#REF!</definedName>
    <definedName name="연합회" localSheetId="1">#REF!</definedName>
    <definedName name="열교환기" localSheetId="4">#REF!</definedName>
    <definedName name="열교환기" localSheetId="1">#REF!</definedName>
    <definedName name="영문갑" localSheetId="4">#REF!</definedName>
    <definedName name="영문갑" localSheetId="1">#REF!</definedName>
    <definedName name="영산홍" localSheetId="4">#REF!</definedName>
    <definedName name="영산홍" localSheetId="1">#REF!</definedName>
    <definedName name="영산홍H0.3" localSheetId="4">#REF!</definedName>
    <definedName name="영산홍H0.3" localSheetId="1">#REF!</definedName>
    <definedName name="예산서">[0]!예산서</definedName>
    <definedName name="오" hidden="1">[3]BID!$A$1:$A$4</definedName>
    <definedName name="오수공사" localSheetId="4">#REF!</definedName>
    <definedName name="오수공사" localSheetId="1">#REF!</definedName>
    <definedName name="오오" localSheetId="4">#REF!</definedName>
    <definedName name="오오" localSheetId="1">#REF!</definedName>
    <definedName name="오오오" localSheetId="4">#REF!</definedName>
    <definedName name="오오오" localSheetId="1">#REF!</definedName>
    <definedName name="옥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매H1.0노" localSheetId="4">#REF!</definedName>
    <definedName name="옥매H1.0노" localSheetId="1">#REF!</definedName>
    <definedName name="옥매H1.0재" localSheetId="4">#REF!</definedName>
    <definedName name="옥매H1.0재" localSheetId="1">#REF!</definedName>
    <definedName name="옥매화H1.0" localSheetId="4">#REF!</definedName>
    <definedName name="옥매화H1.0" localSheetId="1">#REF!</definedName>
    <definedName name="옥매화H1.0경" localSheetId="4">#REF!</definedName>
    <definedName name="옥매화H1.0경" localSheetId="1">#REF!</definedName>
    <definedName name="옥매화H1.0노" localSheetId="4">#REF!</definedName>
    <definedName name="옥매화H1.0노" localSheetId="1">#REF!</definedName>
    <definedName name="옥매화H1.0재" localSheetId="4">#REF!</definedName>
    <definedName name="옥매화H1.0재" localSheetId="1">#REF!</definedName>
    <definedName name="옥외등철거공구손료" localSheetId="4">#REF!</definedName>
    <definedName name="옥외등철거공구손료" localSheetId="1">#REF!</definedName>
    <definedName name="옥외등철거공비" localSheetId="4">#REF!</definedName>
    <definedName name="옥외등철거공비" localSheetId="1">#REF!</definedName>
    <definedName name="옥향H0.5" localSheetId="4">#REF!</definedName>
    <definedName name="옥향H0.5" localSheetId="1">#REF!</definedName>
    <definedName name="옹" localSheetId="4">#REF!</definedName>
    <definedName name="옹" localSheetId="1">#REF!</definedName>
    <definedName name="왕벚B6" localSheetId="4">#REF!</definedName>
    <definedName name="왕벚B6" localSheetId="1">#REF!</definedName>
    <definedName name="왕벚B6경" localSheetId="4">#REF!</definedName>
    <definedName name="왕벚B6경" localSheetId="1">#REF!</definedName>
    <definedName name="왕벚B6노" localSheetId="4">#REF!</definedName>
    <definedName name="왕벚B6노" localSheetId="1">#REF!</definedName>
    <definedName name="왕벚B6재" localSheetId="4">#REF!</definedName>
    <definedName name="왕벚B6재" localSheetId="1">#REF!</definedName>
    <definedName name="왕벚나무" localSheetId="4">#REF!</definedName>
    <definedName name="왕벚나무" localSheetId="1">#REF!</definedName>
    <definedName name="왕벚나무H4.5" localSheetId="4">#REF!</definedName>
    <definedName name="왕벚나무H4.5" localSheetId="1">#REF!</definedName>
    <definedName name="왜성도라지" localSheetId="4">#REF!</definedName>
    <definedName name="왜성도라지" localSheetId="1">#REF!</definedName>
    <definedName name="요율인쇄" localSheetId="4">#REF!</definedName>
    <definedName name="요율인쇄" localSheetId="1">#REF!</definedName>
    <definedName name="용" localSheetId="1" hidden="1">{#N/A,#N/A,FALSE,"구조1"}</definedName>
    <definedName name="용역" localSheetId="4">#REF!</definedName>
    <definedName name="용역" localSheetId="1">#REF!</definedName>
    <definedName name="용접" localSheetId="4">#REF!</definedName>
    <definedName name="용접" localSheetId="1">#REF!</definedName>
    <definedName name="용접공">52459.4</definedName>
    <definedName name="용접공_일반001" localSheetId="4">#REF!</definedName>
    <definedName name="용접공_일반001" localSheetId="1">#REF!</definedName>
    <definedName name="용접공_일반002" localSheetId="4">#REF!</definedName>
    <definedName name="용접공_일반002" localSheetId="1">#REF!</definedName>
    <definedName name="용접공_일반011" localSheetId="4">#REF!</definedName>
    <definedName name="용접공_일반011" localSheetId="1">#REF!</definedName>
    <definedName name="용접공_일반982" localSheetId="4">#REF!</definedName>
    <definedName name="용접공_일반982" localSheetId="1">#REF!</definedName>
    <definedName name="용접공_일반991" localSheetId="4">#REF!</definedName>
    <definedName name="용접공_일반991" localSheetId="1">#REF!</definedName>
    <definedName name="용접공_일반992" localSheetId="4">#REF!</definedName>
    <definedName name="용접공_일반992" localSheetId="1">#REF!</definedName>
    <definedName name="용접공_철도001" localSheetId="4">#REF!</definedName>
    <definedName name="용접공_철도001" localSheetId="1">#REF!</definedName>
    <definedName name="용접공_철도002" localSheetId="4">#REF!</definedName>
    <definedName name="용접공_철도002" localSheetId="1">#REF!</definedName>
    <definedName name="용접공_철도011" localSheetId="4">#REF!</definedName>
    <definedName name="용접공_철도011" localSheetId="1">#REF!</definedName>
    <definedName name="용접공_철도982" localSheetId="4">#REF!</definedName>
    <definedName name="용접공_철도982" localSheetId="1">#REF!</definedName>
    <definedName name="용접공_철도991" localSheetId="4">#REF!</definedName>
    <definedName name="용접공_철도991" localSheetId="1">#REF!</definedName>
    <definedName name="용접공_철도992" localSheetId="4">#REF!</definedName>
    <definedName name="용접공_철도992" localSheetId="1">#REF!</definedName>
    <definedName name="우리" localSheetId="1">{"'제10장(표)'!$A$5:$L$10"}</definedName>
    <definedName name="우리집">#N/A</definedName>
    <definedName name="우수공사" localSheetId="4">#REF!</definedName>
    <definedName name="우수공사" localSheetId="1">#REF!</definedName>
    <definedName name="운반" localSheetId="4">#REF!</definedName>
    <definedName name="운반" localSheetId="1">#REF!</definedName>
    <definedName name="운반차운전사" localSheetId="4">#REF!</definedName>
    <definedName name="운반차운전사" localSheetId="1">#REF!</definedName>
    <definedName name="운전" localSheetId="4">#REF!</definedName>
    <definedName name="운전" localSheetId="1">#REF!</definedName>
    <definedName name="운전사" localSheetId="4">#REF!</definedName>
    <definedName name="운전사" localSheetId="1">#REF!</definedName>
    <definedName name="운전사_기계001" localSheetId="4">#REF!</definedName>
    <definedName name="운전사_기계001" localSheetId="1">#REF!</definedName>
    <definedName name="운전사_기계002" localSheetId="4">#REF!</definedName>
    <definedName name="운전사_기계002" localSheetId="1">#REF!</definedName>
    <definedName name="운전사_기계011" localSheetId="4">#REF!</definedName>
    <definedName name="운전사_기계011" localSheetId="1">#REF!</definedName>
    <definedName name="운전사_기계982" localSheetId="4">#REF!</definedName>
    <definedName name="운전사_기계982" localSheetId="1">#REF!</definedName>
    <definedName name="운전사_기계991" localSheetId="4">#REF!</definedName>
    <definedName name="운전사_기계991" localSheetId="1">#REF!</definedName>
    <definedName name="운전사_기계992" localSheetId="4">#REF!</definedName>
    <definedName name="운전사_기계992" localSheetId="1">#REF!</definedName>
    <definedName name="운전사_운반차001" localSheetId="4">#REF!</definedName>
    <definedName name="운전사_운반차001" localSheetId="1">#REF!</definedName>
    <definedName name="운전사_운반차002" localSheetId="4">#REF!</definedName>
    <definedName name="운전사_운반차002" localSheetId="1">#REF!</definedName>
    <definedName name="운전사_운반차011" localSheetId="4">#REF!</definedName>
    <definedName name="운전사_운반차011" localSheetId="1">#REF!</definedName>
    <definedName name="운전사_운반차982" localSheetId="4">#REF!</definedName>
    <definedName name="운전사_운반차982" localSheetId="1">#REF!</definedName>
    <definedName name="운전사_운반차991" localSheetId="4">#REF!</definedName>
    <definedName name="운전사_운반차991" localSheetId="1">#REF!</definedName>
    <definedName name="운전사_운반차992" localSheetId="4">#REF!</definedName>
    <definedName name="운전사_운반차992" localSheetId="1">#REF!</definedName>
    <definedName name="운전사기계" localSheetId="4">#REF!</definedName>
    <definedName name="운전사기계" localSheetId="1">#REF!</definedName>
    <definedName name="운전조" localSheetId="4">#REF!</definedName>
    <definedName name="운전조" localSheetId="1">#REF!</definedName>
    <definedName name="울타리" localSheetId="4">#REF!</definedName>
    <definedName name="울타리" localSheetId="1">#REF!</definedName>
    <definedName name="원" localSheetId="4">#REF!</definedName>
    <definedName name="원" localSheetId="1">#REF!</definedName>
    <definedName name="원가" localSheetId="1" hidden="1">{#N/A,#N/A,FALSE,"운반시간"}</definedName>
    <definedName name="원가1" localSheetId="4">#REF!</definedName>
    <definedName name="원가1" localSheetId="1">#REF!</definedName>
    <definedName name="원가계" localSheetId="4">#REF!</definedName>
    <definedName name="원가계" localSheetId="1">#REF!</definedName>
    <definedName name="원가계간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" localSheetId="1">#N/A</definedName>
    <definedName name="원가계산">[0]!원가계산</definedName>
    <definedName name="원가계산19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창" localSheetId="1">#N/A</definedName>
    <definedName name="원가계산창">[0]!원가계산창</definedName>
    <definedName name="원각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계ㅅ산" localSheetId="4">#REF!</definedName>
    <definedName name="원각계ㅅ산" localSheetId="1">#REF!</definedName>
    <definedName name="원기기ㅣㅇ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남내역" hidden="1">[14]실행철강하도!$A$1:$A$4</definedName>
    <definedName name="원자력계장공001" localSheetId="4">#REF!</definedName>
    <definedName name="원자력계장공001" localSheetId="1">#REF!</definedName>
    <definedName name="원자력계장공002" localSheetId="4">#REF!</definedName>
    <definedName name="원자력계장공002" localSheetId="1">#REF!</definedName>
    <definedName name="원자력계장공011" localSheetId="4">#REF!</definedName>
    <definedName name="원자력계장공011" localSheetId="1">#REF!</definedName>
    <definedName name="원자력계장공982" localSheetId="4">#REF!</definedName>
    <definedName name="원자력계장공982" localSheetId="1">#REF!</definedName>
    <definedName name="원자력계장공991" localSheetId="4">#REF!</definedName>
    <definedName name="원자력계장공991" localSheetId="1">#REF!</definedName>
    <definedName name="원자력계장공992" localSheetId="4">#REF!</definedName>
    <definedName name="원자력계장공992" localSheetId="1">#REF!</definedName>
    <definedName name="원자력기계설치공001" localSheetId="4">#REF!</definedName>
    <definedName name="원자력기계설치공001" localSheetId="1">#REF!</definedName>
    <definedName name="원자력기계설치공002" localSheetId="4">#REF!</definedName>
    <definedName name="원자력기계설치공002" localSheetId="1">#REF!</definedName>
    <definedName name="원자력기계설치공011" localSheetId="4">#REF!</definedName>
    <definedName name="원자력기계설치공011" localSheetId="1">#REF!</definedName>
    <definedName name="원자력기계설치공982" localSheetId="4">#REF!</definedName>
    <definedName name="원자력기계설치공982" localSheetId="1">#REF!</definedName>
    <definedName name="원자력기계설치공991" localSheetId="4">#REF!</definedName>
    <definedName name="원자력기계설치공991" localSheetId="1">#REF!</definedName>
    <definedName name="원자력기계설치공992" localSheetId="4">#REF!</definedName>
    <definedName name="원자력기계설치공992" localSheetId="1">#REF!</definedName>
    <definedName name="원자력기술자001" localSheetId="4">#REF!</definedName>
    <definedName name="원자력기술자001" localSheetId="1">#REF!</definedName>
    <definedName name="원자력기술자002" localSheetId="4">#REF!</definedName>
    <definedName name="원자력기술자002" localSheetId="1">#REF!</definedName>
    <definedName name="원자력기술자011" localSheetId="4">#REF!</definedName>
    <definedName name="원자력기술자011" localSheetId="1">#REF!</definedName>
    <definedName name="원자력기술자982" localSheetId="4">#REF!</definedName>
    <definedName name="원자력기술자982" localSheetId="1">#REF!</definedName>
    <definedName name="원자력기술자991" localSheetId="4">#REF!</definedName>
    <definedName name="원자력기술자991" localSheetId="1">#REF!</definedName>
    <definedName name="원자력기술자992" localSheetId="4">#REF!</definedName>
    <definedName name="원자력기술자992" localSheetId="1">#REF!</definedName>
    <definedName name="원자력덕트공001" localSheetId="4">#REF!</definedName>
    <definedName name="원자력덕트공001" localSheetId="1">#REF!</definedName>
    <definedName name="원자력덕트공002" localSheetId="4">#REF!</definedName>
    <definedName name="원자력덕트공002" localSheetId="1">#REF!</definedName>
    <definedName name="원자력덕트공011" localSheetId="4">#REF!</definedName>
    <definedName name="원자력덕트공011" localSheetId="1">#REF!</definedName>
    <definedName name="원자력덕트공982" localSheetId="4">#REF!</definedName>
    <definedName name="원자력덕트공982" localSheetId="1">#REF!</definedName>
    <definedName name="원자력덕트공991" localSheetId="4">#REF!</definedName>
    <definedName name="원자력덕트공991" localSheetId="1">#REF!</definedName>
    <definedName name="원자력덕트공992" localSheetId="4">#REF!</definedName>
    <definedName name="원자력덕트공992" localSheetId="1">#REF!</definedName>
    <definedName name="원자력배관공001" localSheetId="4">#REF!</definedName>
    <definedName name="원자력배관공001" localSheetId="1">#REF!</definedName>
    <definedName name="원자력배관공002" localSheetId="4">#REF!</definedName>
    <definedName name="원자력배관공002" localSheetId="1">#REF!</definedName>
    <definedName name="원자력배관공011" localSheetId="4">#REF!</definedName>
    <definedName name="원자력배관공011" localSheetId="1">#REF!</definedName>
    <definedName name="원자력배관공982" localSheetId="4">#REF!</definedName>
    <definedName name="원자력배관공982" localSheetId="1">#REF!</definedName>
    <definedName name="원자력배관공991" localSheetId="4">#REF!</definedName>
    <definedName name="원자력배관공991" localSheetId="1">#REF!</definedName>
    <definedName name="원자력배관공992" localSheetId="4">#REF!</definedName>
    <definedName name="원자력배관공992" localSheetId="1">#REF!</definedName>
    <definedName name="원자력보온공001" localSheetId="4">#REF!</definedName>
    <definedName name="원자력보온공001" localSheetId="1">#REF!</definedName>
    <definedName name="원자력보온공002" localSheetId="4">#REF!</definedName>
    <definedName name="원자력보온공002" localSheetId="1">#REF!</definedName>
    <definedName name="원자력보온공011" localSheetId="4">#REF!</definedName>
    <definedName name="원자력보온공011" localSheetId="1">#REF!</definedName>
    <definedName name="원자력보온공982" localSheetId="4">#REF!</definedName>
    <definedName name="원자력보온공982" localSheetId="1">#REF!</definedName>
    <definedName name="원자력보온공991" localSheetId="4">#REF!</definedName>
    <definedName name="원자력보온공991" localSheetId="1">#REF!</definedName>
    <definedName name="원자력보온공992" localSheetId="4">#REF!</definedName>
    <definedName name="원자력보온공992" localSheetId="1">#REF!</definedName>
    <definedName name="원자력용접공001" localSheetId="4">#REF!</definedName>
    <definedName name="원자력용접공001" localSheetId="1">#REF!</definedName>
    <definedName name="원자력용접공002" localSheetId="4">#REF!</definedName>
    <definedName name="원자력용접공002" localSheetId="1">#REF!</definedName>
    <definedName name="원자력용접공011" localSheetId="4">#REF!</definedName>
    <definedName name="원자력용접공011" localSheetId="1">#REF!</definedName>
    <definedName name="원자력용접공982" localSheetId="4">#REF!</definedName>
    <definedName name="원자력용접공982" localSheetId="1">#REF!</definedName>
    <definedName name="원자력용접공991" localSheetId="4">#REF!</definedName>
    <definedName name="원자력용접공991" localSheetId="1">#REF!</definedName>
    <definedName name="원자력용접공992" localSheetId="4">#REF!</definedName>
    <definedName name="원자력용접공992" localSheetId="1">#REF!</definedName>
    <definedName name="원자력제관공001" localSheetId="4">#REF!</definedName>
    <definedName name="원자력제관공001" localSheetId="1">#REF!</definedName>
    <definedName name="원자력제관공002" localSheetId="4">#REF!</definedName>
    <definedName name="원자력제관공002" localSheetId="1">#REF!</definedName>
    <definedName name="원자력제관공011" localSheetId="4">#REF!</definedName>
    <definedName name="원자력제관공011" localSheetId="1">#REF!</definedName>
    <definedName name="원자력제관공982" localSheetId="4">#REF!</definedName>
    <definedName name="원자력제관공982" localSheetId="1">#REF!</definedName>
    <definedName name="원자력제관공991" localSheetId="4">#REF!</definedName>
    <definedName name="원자력제관공991" localSheetId="1">#REF!</definedName>
    <definedName name="원자력제관공992" localSheetId="4">#REF!</definedName>
    <definedName name="원자력제관공992" localSheetId="1">#REF!</definedName>
    <definedName name="원자력케이블전공001" localSheetId="4">#REF!</definedName>
    <definedName name="원자력케이블전공001" localSheetId="1">#REF!</definedName>
    <definedName name="원자력케이블전공002" localSheetId="4">#REF!</definedName>
    <definedName name="원자력케이블전공002" localSheetId="1">#REF!</definedName>
    <definedName name="원자력케이블전공011" localSheetId="4">#REF!</definedName>
    <definedName name="원자력케이블전공011" localSheetId="1">#REF!</definedName>
    <definedName name="원자력케이블전공982" localSheetId="4">#REF!</definedName>
    <definedName name="원자력케이블전공982" localSheetId="1">#REF!</definedName>
    <definedName name="원자력케이블전공991" localSheetId="4">#REF!</definedName>
    <definedName name="원자력케이블전공991" localSheetId="1">#REF!</definedName>
    <definedName name="원자력케이블전공992" localSheetId="4">#REF!</definedName>
    <definedName name="원자력케이블전공992" localSheetId="1">#REF!</definedName>
    <definedName name="원자력특별인부001" localSheetId="4">#REF!</definedName>
    <definedName name="원자력특별인부001" localSheetId="1">#REF!</definedName>
    <definedName name="원자력특별인부002" localSheetId="4">#REF!</definedName>
    <definedName name="원자력특별인부002" localSheetId="1">#REF!</definedName>
    <definedName name="원자력특별인부011" localSheetId="4">#REF!</definedName>
    <definedName name="원자력특별인부011" localSheetId="1">#REF!</definedName>
    <definedName name="원자력특별인부982" localSheetId="4">#REF!</definedName>
    <definedName name="원자력특별인부982" localSheetId="1">#REF!</definedName>
    <definedName name="원자력특별인부991" localSheetId="4">#REF!</definedName>
    <definedName name="원자력특별인부991" localSheetId="1">#REF!</definedName>
    <definedName name="원자력특별인부992" localSheetId="4">#REF!</definedName>
    <definedName name="원자력특별인부992" localSheetId="1">#REF!</definedName>
    <definedName name="원자력품질관리사001" localSheetId="4">#REF!</definedName>
    <definedName name="원자력품질관리사001" localSheetId="1">#REF!</definedName>
    <definedName name="원자력품질관리사002" localSheetId="4">#REF!</definedName>
    <definedName name="원자력품질관리사002" localSheetId="1">#REF!</definedName>
    <definedName name="원자력품질관리사011" localSheetId="4">#REF!</definedName>
    <definedName name="원자력품질관리사011" localSheetId="1">#REF!</definedName>
    <definedName name="원자력품질관리사982" localSheetId="4">#REF!</definedName>
    <definedName name="원자력품질관리사982" localSheetId="1">#REF!</definedName>
    <definedName name="원자력품질관리사991" localSheetId="4">#REF!</definedName>
    <definedName name="원자력품질관리사991" localSheetId="1">#REF!</definedName>
    <definedName name="원자력품질관리사992" localSheetId="4">#REF!</definedName>
    <definedName name="원자력품질관리사992" localSheetId="1">#REF!</definedName>
    <definedName name="원자력플랜트전공001" localSheetId="4">#REF!</definedName>
    <definedName name="원자력플랜트전공001" localSheetId="1">#REF!</definedName>
    <definedName name="원자력플랜트전공002" localSheetId="4">#REF!</definedName>
    <definedName name="원자력플랜트전공002" localSheetId="1">#REF!</definedName>
    <definedName name="원자력플랜트전공011" localSheetId="4">#REF!</definedName>
    <definedName name="원자력플랜트전공011" localSheetId="1">#REF!</definedName>
    <definedName name="원자력플랜트전공982" localSheetId="4">#REF!</definedName>
    <definedName name="원자력플랜트전공982" localSheetId="1">#REF!</definedName>
    <definedName name="원자력플랜트전공991" localSheetId="4">#REF!</definedName>
    <definedName name="원자력플랜트전공991" localSheetId="1">#REF!</definedName>
    <definedName name="원자력플랜트전공992" localSheetId="4">#REF!</definedName>
    <definedName name="원자력플랜트전공992" localSheetId="1">#REF!</definedName>
    <definedName name="원주" localSheetId="1">{"'제10장(표)'!$A$5:$L$10"}</definedName>
    <definedName name="원지반다짐" localSheetId="4">#REF!</definedName>
    <definedName name="원지반다짐" localSheetId="1">#REF!</definedName>
    <definedName name="원추리" localSheetId="4">#REF!</definedName>
    <definedName name="원추리" localSheetId="1">#REF!</definedName>
    <definedName name="원추리노" localSheetId="4">#REF!</definedName>
    <definedName name="원추리노" localSheetId="1">#REF!</definedName>
    <definedName name="원추리재" localSheetId="4">#REF!</definedName>
    <definedName name="원추리재" localSheetId="1">#REF!</definedName>
    <definedName name="원형_PE_거푸집" localSheetId="4">#REF!</definedName>
    <definedName name="원형_PE_거푸집" localSheetId="1">#REF!</definedName>
    <definedName name="위생공001" localSheetId="4">#REF!</definedName>
    <definedName name="위생공001" localSheetId="1">#REF!</definedName>
    <definedName name="위생공002" localSheetId="4">#REF!</definedName>
    <definedName name="위생공002" localSheetId="1">#REF!</definedName>
    <definedName name="위생공011" localSheetId="4">#REF!</definedName>
    <definedName name="위생공011" localSheetId="1">#REF!</definedName>
    <definedName name="위생공982" localSheetId="4">#REF!</definedName>
    <definedName name="위생공982" localSheetId="1">#REF!</definedName>
    <definedName name="위생공991" localSheetId="4">#REF!</definedName>
    <definedName name="위생공991" localSheetId="1">#REF!</definedName>
    <definedName name="위생공992" localSheetId="4">#REF!</definedName>
    <definedName name="위생공992" localSheetId="1">#REF!</definedName>
    <definedName name="유기질비료" localSheetId="4">#REF!</definedName>
    <definedName name="유기질비료" localSheetId="1">#REF!</definedName>
    <definedName name="유리" localSheetId="4">#REF!</definedName>
    <definedName name="유리" localSheetId="1">#REF!</definedName>
    <definedName name="유리공001" localSheetId="4">#REF!</definedName>
    <definedName name="유리공001" localSheetId="1">#REF!</definedName>
    <definedName name="유리공002" localSheetId="4">#REF!</definedName>
    <definedName name="유리공002" localSheetId="1">#REF!</definedName>
    <definedName name="유리공011" localSheetId="4">#REF!</definedName>
    <definedName name="유리공011" localSheetId="1">#REF!</definedName>
    <definedName name="유리공982" localSheetId="4">#REF!</definedName>
    <definedName name="유리공982" localSheetId="1">#REF!</definedName>
    <definedName name="유리공991" localSheetId="4">#REF!</definedName>
    <definedName name="유리공991" localSheetId="1">#REF!</definedName>
    <definedName name="유리공992" localSheetId="4">#REF!</definedName>
    <definedName name="유리공992" localSheetId="1">#REF!</definedName>
    <definedName name="유지관리비" localSheetId="4" hidden="1">#REF!</definedName>
    <definedName name="유지관리비" localSheetId="1" hidden="1">#REF!</definedName>
    <definedName name="유지보수" localSheetId="4">#REF!</definedName>
    <definedName name="유지보수" localSheetId="1">#REF!</definedName>
    <definedName name="유지보수1" localSheetId="4">#REF!</definedName>
    <definedName name="유지보수1" localSheetId="1">#REF!</definedName>
    <definedName name="율" localSheetId="4">#REF!</definedName>
    <definedName name="율" localSheetId="1">#REF!</definedName>
    <definedName name="융" localSheetId="1" hidden="1">{#N/A,#N/A,FALSE,"현장 NCR 분석";#N/A,#N/A,FALSE,"현장품질감사";#N/A,#N/A,FALSE,"현장품질감사"}</definedName>
    <definedName name="은목서H1.5노" localSheetId="4">#REF!</definedName>
    <definedName name="은목서H1.5노" localSheetId="1">#REF!</definedName>
    <definedName name="은목서H1.5재" localSheetId="4">#REF!</definedName>
    <definedName name="은목서H1.5재" localSheetId="1">#REF!</definedName>
    <definedName name="은행B12경" localSheetId="4">#REF!</definedName>
    <definedName name="은행B12경" localSheetId="1">#REF!</definedName>
    <definedName name="은행B12노" localSheetId="4">#REF!</definedName>
    <definedName name="은행B12노" localSheetId="1">#REF!</definedName>
    <definedName name="은행B12재" localSheetId="4">#REF!</definedName>
    <definedName name="은행B12재" localSheetId="1">#REF!</definedName>
    <definedName name="은행B8" localSheetId="4">#REF!</definedName>
    <definedName name="은행B8" localSheetId="1">#REF!</definedName>
    <definedName name="은행B8경" localSheetId="4">#REF!</definedName>
    <definedName name="은행B8경" localSheetId="1">#REF!</definedName>
    <definedName name="은행B8노" localSheetId="4">#REF!</definedName>
    <definedName name="은행B8노" localSheetId="1">#REF!</definedName>
    <definedName name="은행B8재" localSheetId="4">#REF!</definedName>
    <definedName name="은행B8재" localSheetId="1">#REF!</definedName>
    <definedName name="은행나무" localSheetId="4">#REF!</definedName>
    <definedName name="은행나무" localSheetId="1">#REF!</definedName>
    <definedName name="은행나무H3.5" localSheetId="4">#REF!</definedName>
    <definedName name="은행나무H3.5" localSheetId="1">#REF!</definedName>
    <definedName name="을" localSheetId="4">#REF!</definedName>
    <definedName name="을" localSheetId="1">#REF!</definedName>
    <definedName name="을지로" localSheetId="1">원가계산서!을지로</definedName>
    <definedName name="을지로">[0]!을지로</definedName>
    <definedName name="음향산출" localSheetId="4">#REF!</definedName>
    <definedName name="음향산출" localSheetId="1">#REF!</definedName>
    <definedName name="응집기1" localSheetId="1">{"'Firr(선)'!$AS$1:$AY$62","'Firr(사)'!$AS$1:$AY$62","'Firr(회)'!$AS$1:$AY$62","'Firr(선)'!$L$1:$V$62","'Firr(사)'!$L$1:$V$62","'Firr(회)'!$L$1:$V$62"}</definedName>
    <definedName name="의" localSheetId="1" hidden="1">{#N/A,#N/A,FALSE,"운반시간"}</definedName>
    <definedName name="의장본관내역" localSheetId="4">#REF!</definedName>
    <definedName name="의장본관내역" localSheetId="1">#REF!</definedName>
    <definedName name="이" localSheetId="4">#REF!</definedName>
    <definedName name="이" localSheetId="1">#REF!</definedName>
    <definedName name="이______________윤" localSheetId="4">#REF!</definedName>
    <definedName name="이______________윤" localSheetId="1">#REF!</definedName>
    <definedName name="이______전______비" localSheetId="4">#REF!</definedName>
    <definedName name="이______전______비" localSheetId="1">#REF!</definedName>
    <definedName name="이가" localSheetId="1">{"'Firr(선)'!$AS$1:$AY$62","'Firr(사)'!$AS$1:$AY$62","'Firr(회)'!$AS$1:$AY$62","'Firr(선)'!$L$1:$V$62","'Firr(사)'!$L$1:$V$62","'Firr(회)'!$L$1:$V$62"}</definedName>
    <definedName name="이각경" localSheetId="4">#REF!</definedName>
    <definedName name="이각경" localSheetId="1">#REF!</definedName>
    <definedName name="이각노" localSheetId="4">#REF!</definedName>
    <definedName name="이각노" localSheetId="1">#REF!</definedName>
    <definedName name="이각재" localSheetId="4">#REF!</definedName>
    <definedName name="이각재" localSheetId="1">#REF!</definedName>
    <definedName name="이공구" localSheetId="4">#REF!</definedName>
    <definedName name="이공구" localSheetId="1">#REF!</definedName>
    <definedName name="이공구가설비" localSheetId="4">#REF!</definedName>
    <definedName name="이공구가설비" localSheetId="1">#REF!</definedName>
    <definedName name="이공구간접노무비" localSheetId="4">#REF!</definedName>
    <definedName name="이공구간접노무비" localSheetId="1">#REF!</definedName>
    <definedName name="이공구공사원가" localSheetId="4">#REF!</definedName>
    <definedName name="이공구공사원가" localSheetId="1">#REF!</definedName>
    <definedName name="이공구관급" localSheetId="4">#REF!</definedName>
    <definedName name="이공구관급" localSheetId="1">#REF!</definedName>
    <definedName name="이공구기타경비" localSheetId="4">#REF!</definedName>
    <definedName name="이공구기타경비" localSheetId="1">#REF!</definedName>
    <definedName name="이공구산재보험료" localSheetId="4">#REF!</definedName>
    <definedName name="이공구산재보험료" localSheetId="1">#REF!</definedName>
    <definedName name="이공구안전관리비" localSheetId="4">#REF!</definedName>
    <definedName name="이공구안전관리비" localSheetId="1">#REF!</definedName>
    <definedName name="이공구이윤" localSheetId="4">#REF!</definedName>
    <definedName name="이공구이윤" localSheetId="1">#REF!</definedName>
    <definedName name="이공구일반관리비" localSheetId="4">#REF!</definedName>
    <definedName name="이공구일반관리비" localSheetId="1">#REF!</definedName>
    <definedName name="이레" localSheetId="4">#REF!</definedName>
    <definedName name="이레" localSheetId="1">#REF!</definedName>
    <definedName name="이름" localSheetId="4">#REF!</definedName>
    <definedName name="이름" localSheetId="1">#REF!</definedName>
    <definedName name="이상" localSheetId="4">#REF!</definedName>
    <definedName name="이상" localSheetId="1">#REF!</definedName>
    <definedName name="이상하다" localSheetId="4">#REF!</definedName>
    <definedName name="이상하다" localSheetId="1">#REF!</definedName>
    <definedName name="이식" localSheetId="4">#REF!</definedName>
    <definedName name="이식" localSheetId="1">#REF!</definedName>
    <definedName name="이식단가" localSheetId="4">#REF!</definedName>
    <definedName name="이식단가" localSheetId="1">#REF!</definedName>
    <definedName name="이식단가1" localSheetId="4">#REF!</definedName>
    <definedName name="이식단가1" localSheetId="1">#REF!</definedName>
    <definedName name="이식일위" localSheetId="4">#REF!</definedName>
    <definedName name="이식일위" localSheetId="1">#REF!</definedName>
    <definedName name="이윤" localSheetId="4">#REF!</definedName>
    <definedName name="이윤" localSheetId="1">#REF!</definedName>
    <definedName name="이팝나무H3.5" localSheetId="4">#REF!</definedName>
    <definedName name="이팝나무H3.5" localSheetId="1">#REF!</definedName>
    <definedName name="이형철근">266523</definedName>
    <definedName name="이ㅏㄴ러" localSheetId="4">#REF!</definedName>
    <definedName name="이ㅏㄴ러" localSheetId="1">#REF!</definedName>
    <definedName name="이ㅏㅓㄴ" localSheetId="4">#REF!</definedName>
    <definedName name="이ㅏㅓㄴ" localSheetId="1">#REF!</definedName>
    <definedName name="인가번호" localSheetId="4">#REF!</definedName>
    <definedName name="인가번호" localSheetId="1">#REF!</definedName>
    <definedName name="인건" localSheetId="4">#REF!</definedName>
    <definedName name="인건" localSheetId="1">#REF!</definedName>
    <definedName name="인건비" localSheetId="4">#REF!</definedName>
    <definedName name="인건비" localSheetId="1">#REF!</definedName>
    <definedName name="인건비1" localSheetId="4">#REF!</definedName>
    <definedName name="인건비1" localSheetId="1">#REF!</definedName>
    <definedName name="인공" localSheetId="4">#REF!</definedName>
    <definedName name="인공" localSheetId="1">#REF!</definedName>
    <definedName name="인공산출서" localSheetId="4">#REF!</definedName>
    <definedName name="인공산출서" localSheetId="1">#REF!</definedName>
    <definedName name="인동덩쿨" localSheetId="4">#REF!</definedName>
    <definedName name="인동덩쿨" localSheetId="1">#REF!</definedName>
    <definedName name="인력품" localSheetId="4">#REF!</definedName>
    <definedName name="인력품" localSheetId="1">#REF!</definedName>
    <definedName name="인쇄양식" localSheetId="1">#N/A</definedName>
    <definedName name="인쇄양식">[0]!인쇄양식</definedName>
    <definedName name="인쇄양식1" localSheetId="1">#N/A</definedName>
    <definedName name="인쇄양식1">[0]!인쇄양식1</definedName>
    <definedName name="인쇄양식2" localSheetId="1">#N/A</definedName>
    <definedName name="인쇄양식2">[0]!인쇄양식2</definedName>
    <definedName name="인쇄양식3" localSheetId="1">#N/A</definedName>
    <definedName name="인쇄양식3">[0]!인쇄양식3</definedName>
    <definedName name="인쇄영역" localSheetId="4">#REF!</definedName>
    <definedName name="인쇄영역" localSheetId="1">#REF!</definedName>
    <definedName name="인쇄영역2" localSheetId="4">#REF!</definedName>
    <definedName name="인쇄영역2" localSheetId="1">#REF!</definedName>
    <definedName name="인입" localSheetId="4">#REF!</definedName>
    <definedName name="인입" localSheetId="1">#REF!</definedName>
    <definedName name="인천지검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테리어" localSheetId="4">#REF!</definedName>
    <definedName name="인테리어" localSheetId="1">#REF!</definedName>
    <definedName name="인허가" localSheetId="4">#REF!</definedName>
    <definedName name="인허가" localSheetId="1">#REF!</definedName>
    <definedName name="일" hidden="1">[3]BID!$A$1:$A$4</definedName>
    <definedName name="일___위___대___가___표" localSheetId="4">#REF!</definedName>
    <definedName name="일___위___대___가___표" localSheetId="1">#REF!</definedName>
    <definedName name="일__반___관__리__비" localSheetId="4">#REF!</definedName>
    <definedName name="일__반___관__리__비" localSheetId="1">#REF!</definedName>
    <definedName name="일공구관급" localSheetId="4">#REF!</definedName>
    <definedName name="일공구관급" localSheetId="1">#REF!</definedName>
    <definedName name="일공구직영비" localSheetId="4">#REF!</definedName>
    <definedName name="일공구직영비" localSheetId="1">#REF!</definedName>
    <definedName name="일관" localSheetId="4">#REF!</definedName>
    <definedName name="일관" localSheetId="1">#REF!</definedName>
    <definedName name="일대" localSheetId="4">#REF!</definedName>
    <definedName name="일대" localSheetId="1">#REF!</definedName>
    <definedName name="일대1" localSheetId="4">#REF!</definedName>
    <definedName name="일대1" localSheetId="1">#REF!</definedName>
    <definedName name="일반" localSheetId="4">#REF!</definedName>
    <definedName name="일반" localSheetId="1">#REF!</definedName>
    <definedName name="일반관리비" localSheetId="4">#REF!</definedName>
    <definedName name="일반관리비" localSheetId="1">#REF!</definedName>
    <definedName name="일반통신설비" localSheetId="4">#REF!</definedName>
    <definedName name="일반통신설비" localSheetId="1">#REF!</definedName>
    <definedName name="일위" localSheetId="4">#REF!,#REF!</definedName>
    <definedName name="일위" localSheetId="1">#REF!,#REF!</definedName>
    <definedName name="일위1" localSheetId="4">#REF!</definedName>
    <definedName name="일위1" localSheetId="1">#REF!</definedName>
    <definedName name="일위다" localSheetId="1">{"'제10장(표)'!$A$5:$L$10"}</definedName>
    <definedName name="일위대" localSheetId="1">{"'제10장(표)'!$A$5:$L$10"}</definedName>
    <definedName name="일위대가" localSheetId="4">#REF!</definedName>
    <definedName name="일위대가" localSheetId="1">#REF!</definedName>
    <definedName name="일위대가1" localSheetId="4">#REF!</definedName>
    <definedName name="일위대가1" localSheetId="1">#REF!</definedName>
    <definedName name="일위대가11" localSheetId="4">#REF!</definedName>
    <definedName name="일위대가11" localSheetId="1">#REF!</definedName>
    <definedName name="일위대가2" localSheetId="4">#REF!</definedName>
    <definedName name="일위대가2" localSheetId="1">#REF!</definedName>
    <definedName name="일위대가4" localSheetId="4">#REF!</definedName>
    <definedName name="일위대가4" localSheetId="1">#REF!</definedName>
    <definedName name="일위대가목록_2" localSheetId="4">#REF!</definedName>
    <definedName name="일위대가목록_2" localSheetId="1">#REF!</definedName>
    <definedName name="일위대가목록_2_1" localSheetId="4">#REF!</definedName>
    <definedName name="일위대가목록_2_1" localSheetId="1">#REF!</definedName>
    <definedName name="일위대가목록_2_2" localSheetId="4">#REF!</definedName>
    <definedName name="일위대가목록_2_2" localSheetId="1">#REF!</definedName>
    <definedName name="일위대가목록_3" localSheetId="4">#REF!</definedName>
    <definedName name="일위대가목록_3" localSheetId="1">#REF!</definedName>
    <definedName name="일위대가음향" localSheetId="4">#REF!</definedName>
    <definedName name="일위대가음향" localSheetId="1">#REF!</definedName>
    <definedName name="일위대가집계표" localSheetId="4">#REF!</definedName>
    <definedName name="일위대가집계표" localSheetId="1">#REF!</definedName>
    <definedName name="일위대가표" localSheetId="4">#REF!</definedName>
    <definedName name="일위대가표" localSheetId="1">#REF!</definedName>
    <definedName name="일위산출" localSheetId="4">#REF!</definedName>
    <definedName name="일위산출" localSheetId="1">#REF!</definedName>
    <definedName name="일위산출1" localSheetId="4">#REF!</definedName>
    <definedName name="일위산출1" localSheetId="1">#REF!</definedName>
    <definedName name="일위수량" localSheetId="4">#REF!</definedName>
    <definedName name="일위수량" localSheetId="1">#REF!</definedName>
    <definedName name="일위총괄" localSheetId="4">#REF!</definedName>
    <definedName name="일위총괄" localSheetId="1">#REF!</definedName>
    <definedName name="일위호표" localSheetId="4">#REF!</definedName>
    <definedName name="일위호표" localSheetId="1">#REF!</definedName>
    <definedName name="일제" localSheetId="4">#REF!</definedName>
    <definedName name="일제" localSheetId="1">#REF!</definedName>
    <definedName name="일집" localSheetId="4" hidden="1">#REF!</definedName>
    <definedName name="일집" localSheetId="1" hidden="1">#REF!</definedName>
    <definedName name="임금" localSheetId="1">{"'제10장(표)'!$A$5:$L$10"}</definedName>
    <definedName name="임시1" localSheetId="1" hidden="1">{#N/A,#N/A,FALSE,"전력간선"}</definedName>
    <definedName name="임시2" localSheetId="1" hidden="1">{#N/A,#N/A,FALSE,"전력간선"}</definedName>
    <definedName name="입찰금액안" localSheetId="1" hidden="1">#REF!</definedName>
    <definedName name="입찰내역" localSheetId="4">#REF!</definedName>
    <definedName name="입찰내역" localSheetId="1">#REF!</definedName>
    <definedName name="ㅈ" localSheetId="4">#REF!</definedName>
    <definedName name="ㅈ" localSheetId="1" hidden="1">{#N/A,#N/A,FALSE,"전력간선"}</definedName>
    <definedName name="ㅈ4" localSheetId="1" hidden="1">{#N/A,#N/A,FALSE,"현장 NCR 분석";#N/A,#N/A,FALSE,"현장품질감사";#N/A,#N/A,FALSE,"현장품질감사"}</definedName>
    <definedName name="ㅈ56ㅕ" localSheetId="1" hidden="1">{"'용역비'!$A$4:$C$8"}</definedName>
    <definedName name="ㅈㄴㅌ" localSheetId="4">#REF!</definedName>
    <definedName name="ㅈㄴㅌ" localSheetId="1">#REF!</definedName>
    <definedName name="ㅈㄷ5ㅅㄱ" localSheetId="4">#REF!</definedName>
    <definedName name="ㅈㄷ5ㅅㄱ" localSheetId="1">#REF!</definedName>
    <definedName name="ㅈㄷㄱ" localSheetId="1">#N/A</definedName>
    <definedName name="ㅈㄷㄱ">[0]!ㅈㄷㄱ</definedName>
    <definedName name="ㅈㄷㄱㄷㄱㄷ" localSheetId="1" hidden="1">{"'용역비'!$A$4:$C$8"}</definedName>
    <definedName name="ㅈㄷㅈㄷ" localSheetId="4">#REF!</definedName>
    <definedName name="ㅈㄷㅈㄷ" localSheetId="1">#REF!</definedName>
    <definedName name="ㅈ됴" localSheetId="1">#N/A</definedName>
    <definedName name="ㅈ됴">[0]!ㅈ됴</definedName>
    <definedName name="ㅈㅇ" localSheetId="1" hidden="1">{"'용역비'!$A$4:$C$8"}</definedName>
    <definedName name="ㅈㅈㅈ" localSheetId="1">#N/A</definedName>
    <definedName name="ㅈㅈㅈ">[0]!ㅈㅈㅈ</definedName>
    <definedName name="ㅈㅈㅈㅈ" localSheetId="1" hidden="1">{#N/A,#N/A,FALSE,"명세표"}</definedName>
    <definedName name="ㅈㅈㅈㅈㅈㅈ" localSheetId="1" hidden="1">{"'용역비'!$A$4:$C$8"}</definedName>
    <definedName name="자귀나무" localSheetId="4">#REF!</definedName>
    <definedName name="자귀나무" localSheetId="1">#REF!</definedName>
    <definedName name="자귀나무H3.0xR8" localSheetId="4">#REF!</definedName>
    <definedName name="자귀나무H3.0xR8" localSheetId="1">#REF!</definedName>
    <definedName name="자니" localSheetId="4">#REF!</definedName>
    <definedName name="자니" localSheetId="1">#REF!</definedName>
    <definedName name="자동화재탐지설비" localSheetId="4">#REF!</definedName>
    <definedName name="자동화재탐지설비" localSheetId="1">#REF!</definedName>
    <definedName name="자랑" localSheetId="1">{"'제10장(표)'!$A$5:$L$10"}</definedName>
    <definedName name="자료표" localSheetId="4">#REF!</definedName>
    <definedName name="자료표" localSheetId="1">#REF!</definedName>
    <definedName name="자미" localSheetId="1" hidden="1">{#N/A,#N/A,FALSE,"명세표"}</definedName>
    <definedName name="자산홍H0.3" localSheetId="4">#REF!</definedName>
    <definedName name="자산홍H0.3" localSheetId="1">#REF!</definedName>
    <definedName name="자산홍H0.3경" localSheetId="4">#REF!</definedName>
    <definedName name="자산홍H0.3경" localSheetId="1">#REF!</definedName>
    <definedName name="자산홍H0.3노" localSheetId="4">#REF!</definedName>
    <definedName name="자산홍H0.3노" localSheetId="1">#REF!</definedName>
    <definedName name="자산홍H0.3재" localSheetId="4">#REF!</definedName>
    <definedName name="자산홍H0.3재" localSheetId="1">#REF!</definedName>
    <definedName name="자산홍H0.4" localSheetId="4">#REF!</definedName>
    <definedName name="자산홍H0.4" localSheetId="1">#REF!</definedName>
    <definedName name="자산홍H0.4경" localSheetId="4">#REF!</definedName>
    <definedName name="자산홍H0.4경" localSheetId="1">#REF!</definedName>
    <definedName name="자산홍H0.4노" localSheetId="4">#REF!</definedName>
    <definedName name="자산홍H0.4노" localSheetId="1">#REF!</definedName>
    <definedName name="자산홍H0.4재" localSheetId="4">#REF!</definedName>
    <definedName name="자산홍H0.4재" localSheetId="1">#REF!</definedName>
    <definedName name="자연석" localSheetId="4">#REF!</definedName>
    <definedName name="자연석" localSheetId="1">#REF!</definedName>
    <definedName name="자재" localSheetId="4">#REF!</definedName>
    <definedName name="자재" localSheetId="1">#REF!</definedName>
    <definedName name="자재단가표" localSheetId="4">#REF!</definedName>
    <definedName name="자재단가표" localSheetId="1">#REF!</definedName>
    <definedName name="자재인력조달" localSheetId="1">#N/A</definedName>
    <definedName name="자재인력조달">[0]!자재인력조달</definedName>
    <definedName name="자탐" localSheetId="4">#REF!</definedName>
    <definedName name="자탐" localSheetId="1">#REF!</definedName>
    <definedName name="작업" localSheetId="4">#REF!</definedName>
    <definedName name="작업" localSheetId="1">#REF!</definedName>
    <definedName name="작업반장001" localSheetId="4">#REF!</definedName>
    <definedName name="작업반장001" localSheetId="1">#REF!</definedName>
    <definedName name="작업반장002" localSheetId="4">#REF!</definedName>
    <definedName name="작업반장002" localSheetId="1">#REF!</definedName>
    <definedName name="작업반장011" localSheetId="4">#REF!</definedName>
    <definedName name="작업반장011" localSheetId="1">#REF!</definedName>
    <definedName name="작업반장982" localSheetId="4">#REF!</definedName>
    <definedName name="작업반장982" localSheetId="1">#REF!</definedName>
    <definedName name="작업반장991" localSheetId="4">#REF!</definedName>
    <definedName name="작업반장991" localSheetId="1">#REF!</definedName>
    <definedName name="작업반장992" localSheetId="4">#REF!</definedName>
    <definedName name="작업반장992" localSheetId="1">#REF!</definedName>
    <definedName name="작업설부산물" localSheetId="4">#REF!</definedName>
    <definedName name="작업설부산물" localSheetId="1">#REF!</definedName>
    <definedName name="작업실부산물" localSheetId="4">#REF!</definedName>
    <definedName name="작업실부산물" localSheetId="1">#REF!</definedName>
    <definedName name="작업실부산물등" localSheetId="4">#REF!</definedName>
    <definedName name="작업실부산물등" localSheetId="1">#REF!</definedName>
    <definedName name="작업집계표" localSheetId="4">#REF!</definedName>
    <definedName name="작업집계표" localSheetId="1">#REF!</definedName>
    <definedName name="잔디_평떼" localSheetId="4">#REF!</definedName>
    <definedName name="잔디_평떼" localSheetId="1">#REF!</definedName>
    <definedName name="잔디노" localSheetId="4">#REF!</definedName>
    <definedName name="잔디노" localSheetId="1">#REF!</definedName>
    <definedName name="잔디재" localSheetId="4">#REF!</definedName>
    <definedName name="잔디재" localSheetId="1">#REF!</definedName>
    <definedName name="잔디줄떼" localSheetId="4">#REF!</definedName>
    <definedName name="잔디줄떼" localSheetId="1">#REF!</definedName>
    <definedName name="잔디줄떼노" localSheetId="4">#REF!</definedName>
    <definedName name="잔디줄떼노" localSheetId="1">#REF!</definedName>
    <definedName name="잔디줄떼재" localSheetId="4">#REF!</definedName>
    <definedName name="잔디줄떼재" localSheetId="1">#REF!</definedName>
    <definedName name="잔디평떼" localSheetId="4">#REF!</definedName>
    <definedName name="잔디평떼" localSheetId="1">#REF!</definedName>
    <definedName name="잔디평떼노" localSheetId="4">#REF!</definedName>
    <definedName name="잔디평떼노" localSheetId="1">#REF!</definedName>
    <definedName name="잔디평떼재" localSheetId="4">#REF!</definedName>
    <definedName name="잔디평떼재" localSheetId="1">#REF!</definedName>
    <definedName name="잠수부001" localSheetId="4">#REF!</definedName>
    <definedName name="잠수부001" localSheetId="1">#REF!</definedName>
    <definedName name="잠수부002" localSheetId="4">#REF!</definedName>
    <definedName name="잠수부002" localSheetId="1">#REF!</definedName>
    <definedName name="잠수부011" localSheetId="4">#REF!</definedName>
    <definedName name="잠수부011" localSheetId="1">#REF!</definedName>
    <definedName name="잠수부982" localSheetId="4">#REF!</definedName>
    <definedName name="잠수부982" localSheetId="1">#REF!</definedName>
    <definedName name="잠수부991" localSheetId="4">#REF!</definedName>
    <definedName name="잠수부991" localSheetId="1">#REF!</definedName>
    <definedName name="잠수부992" localSheetId="4">#REF!</definedName>
    <definedName name="잠수부992" localSheetId="1">#REF!</definedName>
    <definedName name="잡자재비">2%</definedName>
    <definedName name="잡철" localSheetId="4">#REF!</definedName>
    <definedName name="잡철" localSheetId="1">#REF!</definedName>
    <definedName name="잣나무" localSheetId="4">#REF!</definedName>
    <definedName name="잣나무" localSheetId="1">#REF!</definedName>
    <definedName name="장" hidden="1">0</definedName>
    <definedName name="장노" localSheetId="4">#REF!</definedName>
    <definedName name="장노" localSheetId="1">#REF!</definedName>
    <definedName name="장비" localSheetId="4">#REF!</definedName>
    <definedName name="장비" localSheetId="1">#REF!</definedName>
    <definedName name="장비단가" localSheetId="4">#REF!</definedName>
    <definedName name="장비단가" localSheetId="1">#REF!</definedName>
    <definedName name="장비인건비" localSheetId="4">#REF!</definedName>
    <definedName name="장비인건비" localSheetId="1">#REF!</definedName>
    <definedName name="장산교" localSheetId="4">#REF!</definedName>
    <definedName name="장산교" localSheetId="1">#REF!</definedName>
    <definedName name="장재" localSheetId="4">#REF!</definedName>
    <definedName name="장재" localSheetId="1">#REF!</definedName>
    <definedName name="재" localSheetId="4">#REF!</definedName>
    <definedName name="재" localSheetId="1">#REF!</definedName>
    <definedName name="재1" localSheetId="4">#REF!</definedName>
    <definedName name="재1" localSheetId="1">#REF!</definedName>
    <definedName name="재1.1" localSheetId="4">#REF!</definedName>
    <definedName name="재1.1" localSheetId="1">#REF!</definedName>
    <definedName name="재10" localSheetId="4">#REF!</definedName>
    <definedName name="재10" localSheetId="1">#REF!</definedName>
    <definedName name="재10.1" localSheetId="4">#REF!</definedName>
    <definedName name="재10.1" localSheetId="1">#REF!</definedName>
    <definedName name="재100" localSheetId="4">#REF!</definedName>
    <definedName name="재100" localSheetId="1">#REF!</definedName>
    <definedName name="재100.1" localSheetId="4">#REF!</definedName>
    <definedName name="재100.1" localSheetId="1">#REF!</definedName>
    <definedName name="재101" localSheetId="4">#REF!</definedName>
    <definedName name="재101" localSheetId="1">#REF!</definedName>
    <definedName name="재101.1" localSheetId="4">#REF!</definedName>
    <definedName name="재101.1" localSheetId="1">#REF!</definedName>
    <definedName name="재102" localSheetId="4">#REF!</definedName>
    <definedName name="재102" localSheetId="1">#REF!</definedName>
    <definedName name="재102.1" localSheetId="4">#REF!</definedName>
    <definedName name="재102.1" localSheetId="1">#REF!</definedName>
    <definedName name="재103" localSheetId="4">#REF!</definedName>
    <definedName name="재103" localSheetId="1">#REF!</definedName>
    <definedName name="재103.1" localSheetId="4">#REF!</definedName>
    <definedName name="재103.1" localSheetId="1">#REF!</definedName>
    <definedName name="재104" localSheetId="4">#REF!</definedName>
    <definedName name="재104" localSheetId="1">#REF!</definedName>
    <definedName name="재104.1" localSheetId="4">#REF!</definedName>
    <definedName name="재104.1" localSheetId="1">#REF!</definedName>
    <definedName name="재105" localSheetId="4">#REF!</definedName>
    <definedName name="재105" localSheetId="1">#REF!</definedName>
    <definedName name="재105.1" localSheetId="4">#REF!</definedName>
    <definedName name="재105.1" localSheetId="1">#REF!</definedName>
    <definedName name="재106" localSheetId="4">#REF!</definedName>
    <definedName name="재106" localSheetId="1">#REF!</definedName>
    <definedName name="재106.1" localSheetId="4">#REF!</definedName>
    <definedName name="재106.1" localSheetId="1">#REF!</definedName>
    <definedName name="재107" localSheetId="4">#REF!</definedName>
    <definedName name="재107" localSheetId="1">#REF!</definedName>
    <definedName name="재107.1" localSheetId="4">#REF!</definedName>
    <definedName name="재107.1" localSheetId="1">#REF!</definedName>
    <definedName name="재108" localSheetId="4">#REF!</definedName>
    <definedName name="재108" localSheetId="1">#REF!</definedName>
    <definedName name="재108.1" localSheetId="4">#REF!</definedName>
    <definedName name="재108.1" localSheetId="1">#REF!</definedName>
    <definedName name="재109" localSheetId="4">#REF!</definedName>
    <definedName name="재109" localSheetId="1">#REF!</definedName>
    <definedName name="재109.1" localSheetId="4">#REF!</definedName>
    <definedName name="재109.1" localSheetId="1">#REF!</definedName>
    <definedName name="재11" localSheetId="4">#REF!</definedName>
    <definedName name="재11" localSheetId="1">#REF!</definedName>
    <definedName name="재11.1" localSheetId="4">#REF!</definedName>
    <definedName name="재11.1" localSheetId="1">#REF!</definedName>
    <definedName name="재110" localSheetId="4">#REF!</definedName>
    <definedName name="재110" localSheetId="1">#REF!</definedName>
    <definedName name="재110.1" localSheetId="4">#REF!</definedName>
    <definedName name="재110.1" localSheetId="1">#REF!</definedName>
    <definedName name="재111" localSheetId="4">#REF!</definedName>
    <definedName name="재111" localSheetId="1">#REF!</definedName>
    <definedName name="재111.1" localSheetId="4">#REF!</definedName>
    <definedName name="재111.1" localSheetId="1">#REF!</definedName>
    <definedName name="재112" localSheetId="4">#REF!</definedName>
    <definedName name="재112" localSheetId="1">#REF!</definedName>
    <definedName name="재112.1" localSheetId="4">#REF!</definedName>
    <definedName name="재112.1" localSheetId="1">#REF!</definedName>
    <definedName name="재113" localSheetId="4">#REF!</definedName>
    <definedName name="재113" localSheetId="1">#REF!</definedName>
    <definedName name="재113.1" localSheetId="4">#REF!</definedName>
    <definedName name="재113.1" localSheetId="1">#REF!</definedName>
    <definedName name="재114" localSheetId="4">#REF!</definedName>
    <definedName name="재114" localSheetId="1">#REF!</definedName>
    <definedName name="재114.1" localSheetId="4">#REF!</definedName>
    <definedName name="재114.1" localSheetId="1">#REF!</definedName>
    <definedName name="재115" localSheetId="4">#REF!</definedName>
    <definedName name="재115" localSheetId="1">#REF!</definedName>
    <definedName name="재115.1" localSheetId="4">#REF!</definedName>
    <definedName name="재115.1" localSheetId="1">#REF!</definedName>
    <definedName name="재116" localSheetId="4">#REF!</definedName>
    <definedName name="재116" localSheetId="1">#REF!</definedName>
    <definedName name="재116.1" localSheetId="4">#REF!</definedName>
    <definedName name="재116.1" localSheetId="1">#REF!</definedName>
    <definedName name="재117" localSheetId="4">#REF!</definedName>
    <definedName name="재117" localSheetId="1">#REF!</definedName>
    <definedName name="재117.1" localSheetId="4">#REF!</definedName>
    <definedName name="재117.1" localSheetId="1">#REF!</definedName>
    <definedName name="재118" localSheetId="4">#REF!</definedName>
    <definedName name="재118" localSheetId="1">#REF!</definedName>
    <definedName name="재118.1" localSheetId="4">#REF!</definedName>
    <definedName name="재118.1" localSheetId="1">#REF!</definedName>
    <definedName name="재119" localSheetId="4">#REF!</definedName>
    <definedName name="재119" localSheetId="1">#REF!</definedName>
    <definedName name="재119.1" localSheetId="4">#REF!</definedName>
    <definedName name="재119.1" localSheetId="1">#REF!</definedName>
    <definedName name="재12" localSheetId="4">#REF!</definedName>
    <definedName name="재12" localSheetId="1">#REF!</definedName>
    <definedName name="재12.1" localSheetId="4">#REF!</definedName>
    <definedName name="재12.1" localSheetId="1">#REF!</definedName>
    <definedName name="재120" localSheetId="4">#REF!</definedName>
    <definedName name="재120" localSheetId="1">#REF!</definedName>
    <definedName name="재120.1" localSheetId="4">#REF!</definedName>
    <definedName name="재120.1" localSheetId="1">#REF!</definedName>
    <definedName name="재121" localSheetId="4">#REF!</definedName>
    <definedName name="재121" localSheetId="1">#REF!</definedName>
    <definedName name="재121.1" localSheetId="4">#REF!</definedName>
    <definedName name="재121.1" localSheetId="1">#REF!</definedName>
    <definedName name="재122" localSheetId="4">#REF!</definedName>
    <definedName name="재122" localSheetId="1">#REF!</definedName>
    <definedName name="재122.1" localSheetId="4">#REF!</definedName>
    <definedName name="재122.1" localSheetId="1">#REF!</definedName>
    <definedName name="재123" localSheetId="4">#REF!</definedName>
    <definedName name="재123" localSheetId="1">#REF!</definedName>
    <definedName name="재123.1" localSheetId="4">#REF!</definedName>
    <definedName name="재123.1" localSheetId="1">#REF!</definedName>
    <definedName name="재124" localSheetId="4">#REF!</definedName>
    <definedName name="재124" localSheetId="1">#REF!</definedName>
    <definedName name="재124.1" localSheetId="4">#REF!</definedName>
    <definedName name="재124.1" localSheetId="1">#REF!</definedName>
    <definedName name="재125" localSheetId="4">#REF!</definedName>
    <definedName name="재125" localSheetId="1">#REF!</definedName>
    <definedName name="재125.1" localSheetId="4">#REF!</definedName>
    <definedName name="재125.1" localSheetId="1">#REF!</definedName>
    <definedName name="재126" localSheetId="4">#REF!</definedName>
    <definedName name="재126" localSheetId="1">#REF!</definedName>
    <definedName name="재126.1" localSheetId="4">#REF!</definedName>
    <definedName name="재126.1" localSheetId="1">#REF!</definedName>
    <definedName name="재127" localSheetId="4">#REF!</definedName>
    <definedName name="재127" localSheetId="1">#REF!</definedName>
    <definedName name="재127.1" localSheetId="4">#REF!</definedName>
    <definedName name="재127.1" localSheetId="1">#REF!</definedName>
    <definedName name="재128" localSheetId="4">#REF!</definedName>
    <definedName name="재128" localSheetId="1">#REF!</definedName>
    <definedName name="재128.1" localSheetId="4">#REF!</definedName>
    <definedName name="재128.1" localSheetId="1">#REF!</definedName>
    <definedName name="재129" localSheetId="4">#REF!</definedName>
    <definedName name="재129" localSheetId="1">#REF!</definedName>
    <definedName name="재129.1" localSheetId="4">#REF!</definedName>
    <definedName name="재129.1" localSheetId="1">#REF!</definedName>
    <definedName name="재13" localSheetId="4">#REF!</definedName>
    <definedName name="재13" localSheetId="1">#REF!</definedName>
    <definedName name="재13.1" localSheetId="4">#REF!</definedName>
    <definedName name="재13.1" localSheetId="1">#REF!</definedName>
    <definedName name="재130" localSheetId="4">#REF!</definedName>
    <definedName name="재130" localSheetId="1">#REF!</definedName>
    <definedName name="재130.1" localSheetId="4">#REF!</definedName>
    <definedName name="재130.1" localSheetId="1">#REF!</definedName>
    <definedName name="재131" localSheetId="4">#REF!</definedName>
    <definedName name="재131" localSheetId="1">#REF!</definedName>
    <definedName name="재131.1" localSheetId="4">#REF!</definedName>
    <definedName name="재131.1" localSheetId="1">#REF!</definedName>
    <definedName name="재132" localSheetId="4">#REF!</definedName>
    <definedName name="재132" localSheetId="1">#REF!</definedName>
    <definedName name="재132.1" localSheetId="4">#REF!</definedName>
    <definedName name="재132.1" localSheetId="1">#REF!</definedName>
    <definedName name="재133" localSheetId="4">#REF!</definedName>
    <definedName name="재133" localSheetId="1">#REF!</definedName>
    <definedName name="재133.1" localSheetId="4">#REF!</definedName>
    <definedName name="재133.1" localSheetId="1">#REF!</definedName>
    <definedName name="재134" localSheetId="4">#REF!</definedName>
    <definedName name="재134" localSheetId="1">#REF!</definedName>
    <definedName name="재134.1" localSheetId="4">#REF!</definedName>
    <definedName name="재134.1" localSheetId="1">#REF!</definedName>
    <definedName name="재135" localSheetId="4">#REF!</definedName>
    <definedName name="재135" localSheetId="1">#REF!</definedName>
    <definedName name="재135.1" localSheetId="4">#REF!</definedName>
    <definedName name="재135.1" localSheetId="1">#REF!</definedName>
    <definedName name="재136" localSheetId="4">#REF!</definedName>
    <definedName name="재136" localSheetId="1">#REF!</definedName>
    <definedName name="재136.1" localSheetId="4">#REF!</definedName>
    <definedName name="재136.1" localSheetId="1">#REF!</definedName>
    <definedName name="재137" localSheetId="4">#REF!</definedName>
    <definedName name="재137" localSheetId="1">#REF!</definedName>
    <definedName name="재137.1" localSheetId="4">#REF!</definedName>
    <definedName name="재137.1" localSheetId="1">#REF!</definedName>
    <definedName name="재138" localSheetId="4">#REF!</definedName>
    <definedName name="재138" localSheetId="1">#REF!</definedName>
    <definedName name="재138.1" localSheetId="4">#REF!</definedName>
    <definedName name="재138.1" localSheetId="1">#REF!</definedName>
    <definedName name="재139" localSheetId="4">#REF!</definedName>
    <definedName name="재139" localSheetId="1">#REF!</definedName>
    <definedName name="재139.1" localSheetId="4">#REF!</definedName>
    <definedName name="재139.1" localSheetId="1">#REF!</definedName>
    <definedName name="재14" localSheetId="4">#REF!</definedName>
    <definedName name="재14" localSheetId="1">#REF!</definedName>
    <definedName name="재14.1" localSheetId="4">#REF!</definedName>
    <definedName name="재14.1" localSheetId="1">#REF!</definedName>
    <definedName name="재140" localSheetId="4">#REF!</definedName>
    <definedName name="재140" localSheetId="1">#REF!</definedName>
    <definedName name="재140.1" localSheetId="4">#REF!</definedName>
    <definedName name="재140.1" localSheetId="1">#REF!</definedName>
    <definedName name="재141" localSheetId="4">#REF!</definedName>
    <definedName name="재141" localSheetId="1">#REF!</definedName>
    <definedName name="재141.1" localSheetId="4">#REF!</definedName>
    <definedName name="재141.1" localSheetId="1">#REF!</definedName>
    <definedName name="재142" localSheetId="4">#REF!</definedName>
    <definedName name="재142" localSheetId="1">#REF!</definedName>
    <definedName name="재142.1" localSheetId="4">#REF!</definedName>
    <definedName name="재142.1" localSheetId="1">#REF!</definedName>
    <definedName name="재143" localSheetId="4">#REF!</definedName>
    <definedName name="재143" localSheetId="1">#REF!</definedName>
    <definedName name="재143.1" localSheetId="4">#REF!</definedName>
    <definedName name="재143.1" localSheetId="1">#REF!</definedName>
    <definedName name="재144" localSheetId="4">#REF!</definedName>
    <definedName name="재144" localSheetId="1">#REF!</definedName>
    <definedName name="재144.1" localSheetId="4">#REF!</definedName>
    <definedName name="재144.1" localSheetId="1">#REF!</definedName>
    <definedName name="재145" localSheetId="4">#REF!</definedName>
    <definedName name="재145" localSheetId="1">#REF!</definedName>
    <definedName name="재145.1" localSheetId="4">#REF!</definedName>
    <definedName name="재145.1" localSheetId="1">#REF!</definedName>
    <definedName name="재146" localSheetId="4">#REF!</definedName>
    <definedName name="재146" localSheetId="1">#REF!</definedName>
    <definedName name="재146.1" localSheetId="4">#REF!</definedName>
    <definedName name="재146.1" localSheetId="1">#REF!</definedName>
    <definedName name="재147" localSheetId="4">#REF!</definedName>
    <definedName name="재147" localSheetId="1">#REF!</definedName>
    <definedName name="재147.1" localSheetId="4">#REF!</definedName>
    <definedName name="재147.1" localSheetId="1">#REF!</definedName>
    <definedName name="재15" localSheetId="4">#REF!</definedName>
    <definedName name="재15" localSheetId="1">#REF!</definedName>
    <definedName name="재15.1" localSheetId="4">#REF!</definedName>
    <definedName name="재15.1" localSheetId="1">#REF!</definedName>
    <definedName name="재150" localSheetId="4">#REF!</definedName>
    <definedName name="재150" localSheetId="1">#REF!</definedName>
    <definedName name="재150.1" localSheetId="4">#REF!</definedName>
    <definedName name="재150.1" localSheetId="1">#REF!</definedName>
    <definedName name="재151" localSheetId="4">#REF!</definedName>
    <definedName name="재151" localSheetId="1">#REF!</definedName>
    <definedName name="재151.1" localSheetId="4">#REF!</definedName>
    <definedName name="재151.1" localSheetId="1">#REF!</definedName>
    <definedName name="재152" localSheetId="4">#REF!</definedName>
    <definedName name="재152" localSheetId="1">#REF!</definedName>
    <definedName name="재152.1" localSheetId="4">#REF!</definedName>
    <definedName name="재152.1" localSheetId="1">#REF!</definedName>
    <definedName name="재153" localSheetId="4">#REF!</definedName>
    <definedName name="재153" localSheetId="1">#REF!</definedName>
    <definedName name="재153.1" localSheetId="4">#REF!</definedName>
    <definedName name="재153.1" localSheetId="1">#REF!</definedName>
    <definedName name="재154" localSheetId="4">#REF!</definedName>
    <definedName name="재154" localSheetId="1">#REF!</definedName>
    <definedName name="재154.1" localSheetId="4">#REF!</definedName>
    <definedName name="재154.1" localSheetId="1">#REF!</definedName>
    <definedName name="재155" localSheetId="4">#REF!</definedName>
    <definedName name="재155" localSheetId="1">#REF!</definedName>
    <definedName name="재155.1" localSheetId="4">#REF!</definedName>
    <definedName name="재155.1" localSheetId="1">#REF!</definedName>
    <definedName name="재156" localSheetId="4">#REF!</definedName>
    <definedName name="재156" localSheetId="1">#REF!</definedName>
    <definedName name="재156.1" localSheetId="4">#REF!</definedName>
    <definedName name="재156.1" localSheetId="1">#REF!</definedName>
    <definedName name="재157" localSheetId="4">#REF!</definedName>
    <definedName name="재157" localSheetId="1">#REF!</definedName>
    <definedName name="재157.1" localSheetId="4">#REF!</definedName>
    <definedName name="재157.1" localSheetId="1">#REF!</definedName>
    <definedName name="재158" localSheetId="4">#REF!</definedName>
    <definedName name="재158" localSheetId="1">#REF!</definedName>
    <definedName name="재158.1" localSheetId="4">#REF!</definedName>
    <definedName name="재158.1" localSheetId="1">#REF!</definedName>
    <definedName name="재159" localSheetId="4">#REF!</definedName>
    <definedName name="재159" localSheetId="1">#REF!</definedName>
    <definedName name="재159.1" localSheetId="4">#REF!</definedName>
    <definedName name="재159.1" localSheetId="1">#REF!</definedName>
    <definedName name="재16" localSheetId="4">#REF!</definedName>
    <definedName name="재16" localSheetId="1">#REF!</definedName>
    <definedName name="재16.1" localSheetId="4">#REF!</definedName>
    <definedName name="재16.1" localSheetId="1">#REF!</definedName>
    <definedName name="재160" localSheetId="4">#REF!</definedName>
    <definedName name="재160" localSheetId="1">#REF!</definedName>
    <definedName name="재160.1" localSheetId="4">#REF!</definedName>
    <definedName name="재160.1" localSheetId="1">#REF!</definedName>
    <definedName name="재161" localSheetId="4">#REF!</definedName>
    <definedName name="재161" localSheetId="1">#REF!</definedName>
    <definedName name="재161.1" localSheetId="4">#REF!</definedName>
    <definedName name="재161.1" localSheetId="1">#REF!</definedName>
    <definedName name="재162" localSheetId="4">#REF!</definedName>
    <definedName name="재162" localSheetId="1">#REF!</definedName>
    <definedName name="재162.1" localSheetId="4">#REF!</definedName>
    <definedName name="재162.1" localSheetId="1">#REF!</definedName>
    <definedName name="재163" localSheetId="4">#REF!</definedName>
    <definedName name="재163" localSheetId="1">#REF!</definedName>
    <definedName name="재163.1" localSheetId="4">#REF!</definedName>
    <definedName name="재163.1" localSheetId="1">#REF!</definedName>
    <definedName name="재164" localSheetId="4">#REF!</definedName>
    <definedName name="재164" localSheetId="1">#REF!</definedName>
    <definedName name="재164.1" localSheetId="4">#REF!</definedName>
    <definedName name="재164.1" localSheetId="1">#REF!</definedName>
    <definedName name="재165" localSheetId="4">#REF!</definedName>
    <definedName name="재165" localSheetId="1">#REF!</definedName>
    <definedName name="재165.1" localSheetId="4">#REF!</definedName>
    <definedName name="재165.1" localSheetId="1">#REF!</definedName>
    <definedName name="재166" localSheetId="4">#REF!</definedName>
    <definedName name="재166" localSheetId="1">#REF!</definedName>
    <definedName name="재166.1" localSheetId="4">#REF!</definedName>
    <definedName name="재166.1" localSheetId="1">#REF!</definedName>
    <definedName name="재167" localSheetId="4">#REF!</definedName>
    <definedName name="재167" localSheetId="1">#REF!</definedName>
    <definedName name="재167.1" localSheetId="4">#REF!</definedName>
    <definedName name="재167.1" localSheetId="1">#REF!</definedName>
    <definedName name="재168" localSheetId="4">#REF!</definedName>
    <definedName name="재168" localSheetId="1">#REF!</definedName>
    <definedName name="재17" localSheetId="4">#REF!</definedName>
    <definedName name="재17" localSheetId="1">#REF!</definedName>
    <definedName name="재17.1" localSheetId="4">#REF!</definedName>
    <definedName name="재17.1" localSheetId="1">#REF!</definedName>
    <definedName name="재18" localSheetId="4">#REF!</definedName>
    <definedName name="재18" localSheetId="1">#REF!</definedName>
    <definedName name="재18.1" localSheetId="4">#REF!</definedName>
    <definedName name="재18.1" localSheetId="1">#REF!</definedName>
    <definedName name="재19" localSheetId="4">#REF!</definedName>
    <definedName name="재19" localSheetId="1">#REF!</definedName>
    <definedName name="재19.1" localSheetId="4">#REF!</definedName>
    <definedName name="재19.1" localSheetId="1">#REF!</definedName>
    <definedName name="재2" localSheetId="4">#REF!</definedName>
    <definedName name="재2" localSheetId="1">#REF!</definedName>
    <definedName name="재2.1" localSheetId="4">#REF!</definedName>
    <definedName name="재2.1" localSheetId="1">#REF!</definedName>
    <definedName name="재20" localSheetId="4">#REF!</definedName>
    <definedName name="재20" localSheetId="1">#REF!</definedName>
    <definedName name="재20.1" localSheetId="4">#REF!</definedName>
    <definedName name="재20.1" localSheetId="1">#REF!</definedName>
    <definedName name="재21" localSheetId="4">#REF!</definedName>
    <definedName name="재21" localSheetId="1">#REF!</definedName>
    <definedName name="재21.1" localSheetId="4">#REF!</definedName>
    <definedName name="재21.1" localSheetId="1">#REF!</definedName>
    <definedName name="재22" localSheetId="4">#REF!</definedName>
    <definedName name="재22" localSheetId="1">#REF!</definedName>
    <definedName name="재22.1" localSheetId="4">#REF!</definedName>
    <definedName name="재22.1" localSheetId="1">#REF!</definedName>
    <definedName name="재23" localSheetId="4">#REF!</definedName>
    <definedName name="재23" localSheetId="1">#REF!</definedName>
    <definedName name="재23.1" localSheetId="4">#REF!</definedName>
    <definedName name="재23.1" localSheetId="1">#REF!</definedName>
    <definedName name="재24" localSheetId="4">#REF!</definedName>
    <definedName name="재24" localSheetId="1">#REF!</definedName>
    <definedName name="재24.1" localSheetId="4">#REF!</definedName>
    <definedName name="재24.1" localSheetId="1">#REF!</definedName>
    <definedName name="재25" localSheetId="4">#REF!</definedName>
    <definedName name="재25" localSheetId="1">#REF!</definedName>
    <definedName name="재25.1" localSheetId="4">#REF!</definedName>
    <definedName name="재25.1" localSheetId="1">#REF!</definedName>
    <definedName name="재26" localSheetId="4">#REF!</definedName>
    <definedName name="재26" localSheetId="1">#REF!</definedName>
    <definedName name="재26.1" localSheetId="4">#REF!</definedName>
    <definedName name="재26.1" localSheetId="1">#REF!</definedName>
    <definedName name="재27" localSheetId="4">#REF!</definedName>
    <definedName name="재27" localSheetId="1">#REF!</definedName>
    <definedName name="재27.1" localSheetId="4">#REF!</definedName>
    <definedName name="재27.1" localSheetId="1">#REF!</definedName>
    <definedName name="재28" localSheetId="4">#REF!</definedName>
    <definedName name="재28" localSheetId="1">#REF!</definedName>
    <definedName name="재28.1" localSheetId="4">#REF!</definedName>
    <definedName name="재28.1" localSheetId="1">#REF!</definedName>
    <definedName name="재29" localSheetId="4">#REF!</definedName>
    <definedName name="재29" localSheetId="1">#REF!</definedName>
    <definedName name="재29.1" localSheetId="4">#REF!</definedName>
    <definedName name="재29.1" localSheetId="1">#REF!</definedName>
    <definedName name="재3" localSheetId="4">#REF!</definedName>
    <definedName name="재3" localSheetId="1">#REF!</definedName>
    <definedName name="재3.1" localSheetId="4">#REF!</definedName>
    <definedName name="재3.1" localSheetId="1">#REF!</definedName>
    <definedName name="재30" localSheetId="4">#REF!</definedName>
    <definedName name="재30" localSheetId="1">#REF!</definedName>
    <definedName name="재30.1" localSheetId="4">#REF!</definedName>
    <definedName name="재30.1" localSheetId="1">#REF!</definedName>
    <definedName name="재31" localSheetId="4">#REF!</definedName>
    <definedName name="재31" localSheetId="1">#REF!</definedName>
    <definedName name="재31.1" localSheetId="4">#REF!</definedName>
    <definedName name="재31.1" localSheetId="1">#REF!</definedName>
    <definedName name="재32" localSheetId="4">#REF!</definedName>
    <definedName name="재32" localSheetId="1">#REF!</definedName>
    <definedName name="재32.1" localSheetId="4">#REF!</definedName>
    <definedName name="재32.1" localSheetId="1">#REF!</definedName>
    <definedName name="재33" localSheetId="4">#REF!</definedName>
    <definedName name="재33" localSheetId="1">#REF!</definedName>
    <definedName name="재33.1" localSheetId="4">#REF!</definedName>
    <definedName name="재33.1" localSheetId="1">#REF!</definedName>
    <definedName name="재34" localSheetId="4">#REF!</definedName>
    <definedName name="재34" localSheetId="1">#REF!</definedName>
    <definedName name="재34.1" localSheetId="4">#REF!</definedName>
    <definedName name="재34.1" localSheetId="1">#REF!</definedName>
    <definedName name="재35" localSheetId="4">#REF!</definedName>
    <definedName name="재35" localSheetId="1">#REF!</definedName>
    <definedName name="재35.1" localSheetId="4">#REF!</definedName>
    <definedName name="재35.1" localSheetId="1">#REF!</definedName>
    <definedName name="재36" localSheetId="4">#REF!</definedName>
    <definedName name="재36" localSheetId="1">#REF!</definedName>
    <definedName name="재36.1" localSheetId="4">#REF!</definedName>
    <definedName name="재36.1" localSheetId="1">#REF!</definedName>
    <definedName name="재37" localSheetId="4">#REF!</definedName>
    <definedName name="재37" localSheetId="1">#REF!</definedName>
    <definedName name="재37.1" localSheetId="4">#REF!</definedName>
    <definedName name="재37.1" localSheetId="1">#REF!</definedName>
    <definedName name="재38" localSheetId="4">#REF!</definedName>
    <definedName name="재38" localSheetId="1">#REF!</definedName>
    <definedName name="재38.1" localSheetId="4">#REF!</definedName>
    <definedName name="재38.1" localSheetId="1">#REF!</definedName>
    <definedName name="재39" localSheetId="4">#REF!</definedName>
    <definedName name="재39" localSheetId="1">#REF!</definedName>
    <definedName name="재39.1" localSheetId="4">#REF!</definedName>
    <definedName name="재39.1" localSheetId="1">#REF!</definedName>
    <definedName name="재4" localSheetId="4">#REF!</definedName>
    <definedName name="재4" localSheetId="1">#REF!</definedName>
    <definedName name="재4.1" localSheetId="4">#REF!</definedName>
    <definedName name="재4.1" localSheetId="1">#REF!</definedName>
    <definedName name="재40" localSheetId="4">#REF!</definedName>
    <definedName name="재40" localSheetId="1">#REF!</definedName>
    <definedName name="재40.1" localSheetId="4">#REF!</definedName>
    <definedName name="재40.1" localSheetId="1">#REF!</definedName>
    <definedName name="재41" localSheetId="4">#REF!</definedName>
    <definedName name="재41" localSheetId="1">#REF!</definedName>
    <definedName name="재41.1" localSheetId="4">#REF!</definedName>
    <definedName name="재41.1" localSheetId="1">#REF!</definedName>
    <definedName name="재42" localSheetId="4">#REF!</definedName>
    <definedName name="재42" localSheetId="1">#REF!</definedName>
    <definedName name="재42.1" localSheetId="4">#REF!</definedName>
    <definedName name="재42.1" localSheetId="1">#REF!</definedName>
    <definedName name="재43" localSheetId="4">#REF!</definedName>
    <definedName name="재43" localSheetId="1">#REF!</definedName>
    <definedName name="재43.1" localSheetId="4">#REF!</definedName>
    <definedName name="재43.1" localSheetId="1">#REF!</definedName>
    <definedName name="재44" localSheetId="4">#REF!</definedName>
    <definedName name="재44" localSheetId="1">#REF!</definedName>
    <definedName name="재44.1" localSheetId="4">#REF!</definedName>
    <definedName name="재44.1" localSheetId="1">#REF!</definedName>
    <definedName name="재45" localSheetId="4">#REF!</definedName>
    <definedName name="재45" localSheetId="1">#REF!</definedName>
    <definedName name="재45.1" localSheetId="4">#REF!</definedName>
    <definedName name="재45.1" localSheetId="1">#REF!</definedName>
    <definedName name="재46" localSheetId="4">#REF!</definedName>
    <definedName name="재46" localSheetId="1">#REF!</definedName>
    <definedName name="재46.1" localSheetId="4">#REF!</definedName>
    <definedName name="재46.1" localSheetId="1">#REF!</definedName>
    <definedName name="재47" localSheetId="4">#REF!</definedName>
    <definedName name="재47" localSheetId="1">#REF!</definedName>
    <definedName name="재47.1" localSheetId="4">#REF!</definedName>
    <definedName name="재47.1" localSheetId="1">#REF!</definedName>
    <definedName name="재48" localSheetId="4">#REF!</definedName>
    <definedName name="재48" localSheetId="1">#REF!</definedName>
    <definedName name="재48.1" localSheetId="4">#REF!</definedName>
    <definedName name="재48.1" localSheetId="1">#REF!</definedName>
    <definedName name="재49" localSheetId="4">#REF!</definedName>
    <definedName name="재49" localSheetId="1">#REF!</definedName>
    <definedName name="재49.1" localSheetId="4">#REF!</definedName>
    <definedName name="재49.1" localSheetId="1">#REF!</definedName>
    <definedName name="재5" localSheetId="4">#REF!</definedName>
    <definedName name="재5" localSheetId="1">#REF!</definedName>
    <definedName name="재5.1" localSheetId="4">#REF!</definedName>
    <definedName name="재5.1" localSheetId="1">#REF!</definedName>
    <definedName name="재50" localSheetId="4">#REF!</definedName>
    <definedName name="재50" localSheetId="1">#REF!</definedName>
    <definedName name="재50.1" localSheetId="4">#REF!</definedName>
    <definedName name="재50.1" localSheetId="1">#REF!</definedName>
    <definedName name="재51" localSheetId="4">#REF!</definedName>
    <definedName name="재51" localSheetId="1">#REF!</definedName>
    <definedName name="재51.1" localSheetId="4">#REF!</definedName>
    <definedName name="재51.1" localSheetId="1">#REF!</definedName>
    <definedName name="재52" localSheetId="4">#REF!</definedName>
    <definedName name="재52" localSheetId="1">#REF!</definedName>
    <definedName name="재52.1" localSheetId="4">#REF!</definedName>
    <definedName name="재52.1" localSheetId="1">#REF!</definedName>
    <definedName name="재53" localSheetId="4">#REF!</definedName>
    <definedName name="재53" localSheetId="1">#REF!</definedName>
    <definedName name="재53.1" localSheetId="4">#REF!</definedName>
    <definedName name="재53.1" localSheetId="1">#REF!</definedName>
    <definedName name="재54" localSheetId="4">#REF!</definedName>
    <definedName name="재54" localSheetId="1">#REF!</definedName>
    <definedName name="재54.1" localSheetId="4">#REF!</definedName>
    <definedName name="재54.1" localSheetId="1">#REF!</definedName>
    <definedName name="재55" localSheetId="4">#REF!</definedName>
    <definedName name="재55" localSheetId="1">#REF!</definedName>
    <definedName name="재55.1" localSheetId="4">#REF!</definedName>
    <definedName name="재55.1" localSheetId="1">#REF!</definedName>
    <definedName name="재56" localSheetId="4">#REF!</definedName>
    <definedName name="재56" localSheetId="1">#REF!</definedName>
    <definedName name="재56.1" localSheetId="4">#REF!</definedName>
    <definedName name="재56.1" localSheetId="1">#REF!</definedName>
    <definedName name="재57" localSheetId="4">#REF!</definedName>
    <definedName name="재57" localSheetId="1">#REF!</definedName>
    <definedName name="재57.1" localSheetId="4">#REF!</definedName>
    <definedName name="재57.1" localSheetId="1">#REF!</definedName>
    <definedName name="재58" localSheetId="4">#REF!</definedName>
    <definedName name="재58" localSheetId="1">#REF!</definedName>
    <definedName name="재58.1" localSheetId="4">#REF!</definedName>
    <definedName name="재58.1" localSheetId="1">#REF!</definedName>
    <definedName name="재59" localSheetId="4">#REF!</definedName>
    <definedName name="재59" localSheetId="1">#REF!</definedName>
    <definedName name="재59.1" localSheetId="4">#REF!</definedName>
    <definedName name="재59.1" localSheetId="1">#REF!</definedName>
    <definedName name="재6" localSheetId="4">#REF!</definedName>
    <definedName name="재6" localSheetId="1">#REF!</definedName>
    <definedName name="재6.1" localSheetId="4">#REF!</definedName>
    <definedName name="재6.1" localSheetId="1">#REF!</definedName>
    <definedName name="재60" localSheetId="4">#REF!</definedName>
    <definedName name="재60" localSheetId="1">#REF!</definedName>
    <definedName name="재60.1" localSheetId="4">#REF!</definedName>
    <definedName name="재60.1" localSheetId="1">#REF!</definedName>
    <definedName name="재61" localSheetId="4">#REF!</definedName>
    <definedName name="재61" localSheetId="1">#REF!</definedName>
    <definedName name="재61.1" localSheetId="4">#REF!</definedName>
    <definedName name="재61.1" localSheetId="1">#REF!</definedName>
    <definedName name="재62" localSheetId="4">#REF!</definedName>
    <definedName name="재62" localSheetId="1">#REF!</definedName>
    <definedName name="재62.1" localSheetId="4">#REF!</definedName>
    <definedName name="재62.1" localSheetId="1">#REF!</definedName>
    <definedName name="재63" localSheetId="4">#REF!</definedName>
    <definedName name="재63" localSheetId="1">#REF!</definedName>
    <definedName name="재63.1" localSheetId="4">#REF!</definedName>
    <definedName name="재63.1" localSheetId="1">#REF!</definedName>
    <definedName name="재64" localSheetId="4">#REF!</definedName>
    <definedName name="재64" localSheetId="1">#REF!</definedName>
    <definedName name="재64.1" localSheetId="4">#REF!</definedName>
    <definedName name="재64.1" localSheetId="1">#REF!</definedName>
    <definedName name="재65" localSheetId="4">#REF!</definedName>
    <definedName name="재65" localSheetId="1">#REF!</definedName>
    <definedName name="재65.1" localSheetId="4">#REF!</definedName>
    <definedName name="재65.1" localSheetId="1">#REF!</definedName>
    <definedName name="재66" localSheetId="4">#REF!</definedName>
    <definedName name="재66" localSheetId="1">#REF!</definedName>
    <definedName name="재66.1" localSheetId="4">#REF!</definedName>
    <definedName name="재66.1" localSheetId="1">#REF!</definedName>
    <definedName name="재67" localSheetId="4">#REF!</definedName>
    <definedName name="재67" localSheetId="1">#REF!</definedName>
    <definedName name="재67.1" localSheetId="4">#REF!</definedName>
    <definedName name="재67.1" localSheetId="1">#REF!</definedName>
    <definedName name="재68" localSheetId="4">#REF!</definedName>
    <definedName name="재68" localSheetId="1">#REF!</definedName>
    <definedName name="재68.1" localSheetId="4">#REF!</definedName>
    <definedName name="재68.1" localSheetId="1">#REF!</definedName>
    <definedName name="재69" localSheetId="4">#REF!</definedName>
    <definedName name="재69" localSheetId="1">#REF!</definedName>
    <definedName name="재69.1" localSheetId="4">#REF!</definedName>
    <definedName name="재69.1" localSheetId="1">#REF!</definedName>
    <definedName name="재7" localSheetId="4">#REF!</definedName>
    <definedName name="재7" localSheetId="1">#REF!</definedName>
    <definedName name="재7.1" localSheetId="4">#REF!</definedName>
    <definedName name="재7.1" localSheetId="1">#REF!</definedName>
    <definedName name="재70" localSheetId="4">#REF!</definedName>
    <definedName name="재70" localSheetId="1">#REF!</definedName>
    <definedName name="재70.1" localSheetId="4">#REF!</definedName>
    <definedName name="재70.1" localSheetId="1">#REF!</definedName>
    <definedName name="재71" localSheetId="4">#REF!</definedName>
    <definedName name="재71" localSheetId="1">#REF!</definedName>
    <definedName name="재71.1" localSheetId="4">#REF!</definedName>
    <definedName name="재71.1" localSheetId="1">#REF!</definedName>
    <definedName name="재72" localSheetId="4">#REF!</definedName>
    <definedName name="재72" localSheetId="1">#REF!</definedName>
    <definedName name="재72.1" localSheetId="4">#REF!</definedName>
    <definedName name="재72.1" localSheetId="1">#REF!</definedName>
    <definedName name="재73" localSheetId="4">#REF!</definedName>
    <definedName name="재73" localSheetId="1">#REF!</definedName>
    <definedName name="재73.1" localSheetId="4">#REF!</definedName>
    <definedName name="재73.1" localSheetId="1">#REF!</definedName>
    <definedName name="재74" localSheetId="4">#REF!</definedName>
    <definedName name="재74" localSheetId="1">#REF!</definedName>
    <definedName name="재74.1" localSheetId="4">#REF!</definedName>
    <definedName name="재74.1" localSheetId="1">#REF!</definedName>
    <definedName name="재75" localSheetId="4">#REF!</definedName>
    <definedName name="재75" localSheetId="1">#REF!</definedName>
    <definedName name="재75.1" localSheetId="4">#REF!</definedName>
    <definedName name="재75.1" localSheetId="1">#REF!</definedName>
    <definedName name="재76" localSheetId="4">#REF!</definedName>
    <definedName name="재76" localSheetId="1">#REF!</definedName>
    <definedName name="재76.1" localSheetId="4">#REF!</definedName>
    <definedName name="재76.1" localSheetId="1">#REF!</definedName>
    <definedName name="재77" localSheetId="4">#REF!</definedName>
    <definedName name="재77" localSheetId="1">#REF!</definedName>
    <definedName name="재77.1" localSheetId="4">#REF!</definedName>
    <definedName name="재77.1" localSheetId="1">#REF!</definedName>
    <definedName name="재78" localSheetId="4">#REF!</definedName>
    <definedName name="재78" localSheetId="1">#REF!</definedName>
    <definedName name="재78.1" localSheetId="4">#REF!</definedName>
    <definedName name="재78.1" localSheetId="1">#REF!</definedName>
    <definedName name="재79" localSheetId="4">#REF!</definedName>
    <definedName name="재79" localSheetId="1">#REF!</definedName>
    <definedName name="재79.1" localSheetId="4">#REF!</definedName>
    <definedName name="재79.1" localSheetId="1">#REF!</definedName>
    <definedName name="재8" localSheetId="4">#REF!</definedName>
    <definedName name="재8" localSheetId="1">#REF!</definedName>
    <definedName name="재8.1" localSheetId="4">#REF!</definedName>
    <definedName name="재8.1" localSheetId="1">#REF!</definedName>
    <definedName name="재80" localSheetId="4">#REF!</definedName>
    <definedName name="재80" localSheetId="1">#REF!</definedName>
    <definedName name="재80.1" localSheetId="4">#REF!</definedName>
    <definedName name="재80.1" localSheetId="1">#REF!</definedName>
    <definedName name="재81" localSheetId="4">#REF!</definedName>
    <definedName name="재81" localSheetId="1">#REF!</definedName>
    <definedName name="재81.1" localSheetId="4">#REF!</definedName>
    <definedName name="재81.1" localSheetId="1">#REF!</definedName>
    <definedName name="재82" localSheetId="4">#REF!</definedName>
    <definedName name="재82" localSheetId="1">#REF!</definedName>
    <definedName name="재82.1" localSheetId="4">#REF!</definedName>
    <definedName name="재82.1" localSheetId="1">#REF!</definedName>
    <definedName name="재83" localSheetId="4">#REF!</definedName>
    <definedName name="재83" localSheetId="1">#REF!</definedName>
    <definedName name="재83.1" localSheetId="4">#REF!</definedName>
    <definedName name="재83.1" localSheetId="1">#REF!</definedName>
    <definedName name="재84" localSheetId="4">#REF!</definedName>
    <definedName name="재84" localSheetId="1">#REF!</definedName>
    <definedName name="재84.1" localSheetId="4">#REF!</definedName>
    <definedName name="재84.1" localSheetId="1">#REF!</definedName>
    <definedName name="재85" localSheetId="4">#REF!</definedName>
    <definedName name="재85" localSheetId="1">#REF!</definedName>
    <definedName name="재85.1" localSheetId="4">#REF!</definedName>
    <definedName name="재85.1" localSheetId="1">#REF!</definedName>
    <definedName name="재86" localSheetId="4">#REF!</definedName>
    <definedName name="재86" localSheetId="1">#REF!</definedName>
    <definedName name="재86.1" localSheetId="4">#REF!</definedName>
    <definedName name="재86.1" localSheetId="1">#REF!</definedName>
    <definedName name="재87" localSheetId="4">#REF!</definedName>
    <definedName name="재87" localSheetId="1">#REF!</definedName>
    <definedName name="재87.1" localSheetId="4">#REF!</definedName>
    <definedName name="재87.1" localSheetId="1">#REF!</definedName>
    <definedName name="재88" localSheetId="4">#REF!</definedName>
    <definedName name="재88" localSheetId="1">#REF!</definedName>
    <definedName name="재88.1" localSheetId="4">#REF!</definedName>
    <definedName name="재88.1" localSheetId="1">#REF!</definedName>
    <definedName name="재89" localSheetId="4">#REF!</definedName>
    <definedName name="재89" localSheetId="1">#REF!</definedName>
    <definedName name="재89.1" localSheetId="4">#REF!</definedName>
    <definedName name="재89.1" localSheetId="1">#REF!</definedName>
    <definedName name="재9" localSheetId="4">#REF!</definedName>
    <definedName name="재9" localSheetId="1">#REF!</definedName>
    <definedName name="재9.1" localSheetId="4">#REF!</definedName>
    <definedName name="재9.1" localSheetId="1">#REF!</definedName>
    <definedName name="재90" localSheetId="4">#REF!</definedName>
    <definedName name="재90" localSheetId="1">#REF!</definedName>
    <definedName name="재90.1" localSheetId="4">#REF!</definedName>
    <definedName name="재90.1" localSheetId="1">#REF!</definedName>
    <definedName name="재91" localSheetId="4">#REF!</definedName>
    <definedName name="재91" localSheetId="1">#REF!</definedName>
    <definedName name="재91.1" localSheetId="4">#REF!</definedName>
    <definedName name="재91.1" localSheetId="1">#REF!</definedName>
    <definedName name="재92" localSheetId="4">#REF!</definedName>
    <definedName name="재92" localSheetId="1">#REF!</definedName>
    <definedName name="재92.1" localSheetId="4">#REF!</definedName>
    <definedName name="재92.1" localSheetId="1">#REF!</definedName>
    <definedName name="재93" localSheetId="4">#REF!</definedName>
    <definedName name="재93" localSheetId="1">#REF!</definedName>
    <definedName name="재93.1" localSheetId="4">#REF!</definedName>
    <definedName name="재93.1" localSheetId="1">#REF!</definedName>
    <definedName name="재94" localSheetId="4">#REF!</definedName>
    <definedName name="재94" localSheetId="1">#REF!</definedName>
    <definedName name="재94.1" localSheetId="4">#REF!</definedName>
    <definedName name="재94.1" localSheetId="1">#REF!</definedName>
    <definedName name="재95" localSheetId="4">#REF!</definedName>
    <definedName name="재95" localSheetId="1">#REF!</definedName>
    <definedName name="재95.1" localSheetId="4">#REF!</definedName>
    <definedName name="재95.1" localSheetId="1">#REF!</definedName>
    <definedName name="재96" localSheetId="4">#REF!</definedName>
    <definedName name="재96" localSheetId="1">#REF!</definedName>
    <definedName name="재96.1" localSheetId="4">#REF!</definedName>
    <definedName name="재96.1" localSheetId="1">#REF!</definedName>
    <definedName name="재97" localSheetId="4">#REF!</definedName>
    <definedName name="재97" localSheetId="1">#REF!</definedName>
    <definedName name="재97.1" localSheetId="4">#REF!</definedName>
    <definedName name="재97.1" localSheetId="1">#REF!</definedName>
    <definedName name="재98" localSheetId="4">#REF!</definedName>
    <definedName name="재98" localSheetId="1">#REF!</definedName>
    <definedName name="재98.1" localSheetId="4">#REF!</definedName>
    <definedName name="재98.1" localSheetId="1">#REF!</definedName>
    <definedName name="재99" localSheetId="4">#REF!</definedName>
    <definedName name="재99" localSheetId="1">#REF!</definedName>
    <definedName name="재99.1" localSheetId="4">#REF!</definedName>
    <definedName name="재99.1" localSheetId="1">#REF!</definedName>
    <definedName name="재료노무합계" localSheetId="1">{"'건축내역'!$A$1:$L$413"}</definedName>
    <definedName name="재료단가" localSheetId="4">#REF!</definedName>
    <definedName name="재료단가" localSheetId="1">#REF!</definedName>
    <definedName name="재료비" localSheetId="4">#REF!</definedName>
    <definedName name="재료비" localSheetId="1">#REF!</definedName>
    <definedName name="재료집계3" localSheetId="4">#REF!</definedName>
    <definedName name="재료집계3" localSheetId="1">#REF!</definedName>
    <definedName name="재료표" localSheetId="4">#REF!</definedName>
    <definedName name="재료표" localSheetId="1">#REF!</definedName>
    <definedName name="재료품명" localSheetId="4">#REF!</definedName>
    <definedName name="재료품명" localSheetId="1">#REF!</definedName>
    <definedName name="재료할증" localSheetId="4">#REF!</definedName>
    <definedName name="재료할증" localSheetId="1">#REF!</definedName>
    <definedName name="재어ㅏ" localSheetId="4">#REF!</definedName>
    <definedName name="재어ㅏ" localSheetId="1">#REF!</definedName>
    <definedName name="재집" localSheetId="1" hidden="1">{"'용역비'!$A$4:$C$8"}</definedName>
    <definedName name="쟝" localSheetId="1" hidden="1">{#N/A,#N/A,FALSE,"이정표"}</definedName>
    <definedName name="저비" localSheetId="1">{"'Sheet1'!$D$19","'Sheet1'!$B$22:$E$22"}</definedName>
    <definedName name="저압" localSheetId="4">#REF!</definedName>
    <definedName name="저압" localSheetId="1">#REF!</definedName>
    <definedName name="저압케이블전공001" localSheetId="4">#REF!</definedName>
    <definedName name="저압케이블전공001" localSheetId="1">#REF!</definedName>
    <definedName name="저압케이블전공002" localSheetId="4">#REF!</definedName>
    <definedName name="저압케이블전공002" localSheetId="1">#REF!</definedName>
    <definedName name="저압케이블전공011" localSheetId="4">#REF!</definedName>
    <definedName name="저압케이블전공011" localSheetId="1">#REF!</definedName>
    <definedName name="저압케이블전공982" localSheetId="4">#REF!</definedName>
    <definedName name="저압케이블전공982" localSheetId="1">#REF!</definedName>
    <definedName name="저압케이블전공991" localSheetId="4">#REF!</definedName>
    <definedName name="저압케이블전공991" localSheetId="1">#REF!</definedName>
    <definedName name="저압케이블전공992" localSheetId="4">#REF!</definedName>
    <definedName name="저압케이블전공992" localSheetId="1">#REF!</definedName>
    <definedName name="저케" localSheetId="4">#REF!</definedName>
    <definedName name="저케" localSheetId="1">#REF!</definedName>
    <definedName name="적용대가산출표" localSheetId="4">#REF!</definedName>
    <definedName name="적용대가산출표" localSheetId="1">#REF!</definedName>
    <definedName name="적용물량프린트범위" localSheetId="4">#REF!</definedName>
    <definedName name="적용물량프린트범위" localSheetId="1">#REF!</definedName>
    <definedName name="전" localSheetId="4">#REF!</definedName>
    <definedName name="전" localSheetId="1">#REF!</definedName>
    <definedName name="전광속" localSheetId="4">#REF!</definedName>
    <definedName name="전광속" localSheetId="1">#REF!</definedName>
    <definedName name="전기" localSheetId="4">#REF!</definedName>
    <definedName name="전기" localSheetId="1">#N/A</definedName>
    <definedName name="전기">[15]하수급견적대비!$A$2:$M$224</definedName>
    <definedName name="전기공사1급" localSheetId="4">#REF!</definedName>
    <definedName name="전기공사1급" localSheetId="1">#REF!</definedName>
    <definedName name="전기공사2급" localSheetId="4">#REF!</definedName>
    <definedName name="전기공사2급" localSheetId="1">#REF!</definedName>
    <definedName name="전기공사기사_전기공사기사1급001" localSheetId="4">#REF!</definedName>
    <definedName name="전기공사기사_전기공사기사1급001" localSheetId="1">#REF!</definedName>
    <definedName name="전기공사기사_전기공사기사1급002" localSheetId="4">#REF!</definedName>
    <definedName name="전기공사기사_전기공사기사1급002" localSheetId="1">#REF!</definedName>
    <definedName name="전기공사기사_전기공사기사1급011" localSheetId="4">#REF!</definedName>
    <definedName name="전기공사기사_전기공사기사1급011" localSheetId="1">#REF!</definedName>
    <definedName name="전기공사기사_전기공사기사1급982" localSheetId="4">#REF!</definedName>
    <definedName name="전기공사기사_전기공사기사1급982" localSheetId="1">#REF!</definedName>
    <definedName name="전기공사기사_전기공사기사1급991" localSheetId="4">#REF!</definedName>
    <definedName name="전기공사기사_전기공사기사1급991" localSheetId="1">#REF!</definedName>
    <definedName name="전기공사기사_전기공사기사1급992" localSheetId="4">#REF!</definedName>
    <definedName name="전기공사기사_전기공사기사1급992" localSheetId="1">#REF!</definedName>
    <definedName name="전기공사산업기사_전기공사기사2급001" localSheetId="4">#REF!</definedName>
    <definedName name="전기공사산업기사_전기공사기사2급001" localSheetId="1">#REF!</definedName>
    <definedName name="전기공사산업기사_전기공사기사2급002" localSheetId="4">#REF!</definedName>
    <definedName name="전기공사산업기사_전기공사기사2급002" localSheetId="1">#REF!</definedName>
    <definedName name="전기공사산업기사_전기공사기사2급011" localSheetId="4">#REF!</definedName>
    <definedName name="전기공사산업기사_전기공사기사2급011" localSheetId="1">#REF!</definedName>
    <definedName name="전기공사산업기사_전기공사기사2급982" localSheetId="4">#REF!</definedName>
    <definedName name="전기공사산업기사_전기공사기사2급982" localSheetId="1">#REF!</definedName>
    <definedName name="전기공사산업기사_전기공사기사2급991" localSheetId="4">#REF!</definedName>
    <definedName name="전기공사산업기사_전기공사기사2급991" localSheetId="1">#REF!</definedName>
    <definedName name="전기공사산업기사_전기공사기사2급992" localSheetId="4">#REF!</definedName>
    <definedName name="전기공사산업기사_전기공사기사2급992" localSheetId="1">#REF!</definedName>
    <definedName name="전기기사1급">64800</definedName>
    <definedName name="전기기사2급">62990</definedName>
    <definedName name="전기시계" localSheetId="4">#REF!</definedName>
    <definedName name="전기시계" localSheetId="1">#REF!</definedName>
    <definedName name="전기집계" localSheetId="4">#REF!</definedName>
    <definedName name="전기집계" localSheetId="1">#REF!</definedName>
    <definedName name="전기집계표" localSheetId="4">#REF!</definedName>
    <definedName name="전기집계표" localSheetId="1">#REF!</definedName>
    <definedName name="전남" localSheetId="1">{"'제10장(표)'!$A$5:$L$10"}</definedName>
    <definedName name="전등1" localSheetId="1" hidden="1">{#N/A,#N/A,FALSE,"전력간선"}</definedName>
    <definedName name="전등신설" localSheetId="4">#REF!</definedName>
    <definedName name="전등신설" localSheetId="1">#REF!</definedName>
    <definedName name="전력비" localSheetId="4">#REF!</definedName>
    <definedName name="전력비" localSheetId="1">#REF!</definedName>
    <definedName name="전북" localSheetId="1">{"'관경확장'!$A$79:$M$98","'관경확장'!$A$54:$M$78"}</definedName>
    <definedName name="전선관랙" localSheetId="4">#REF!</definedName>
    <definedName name="전선관랙" localSheetId="1">#REF!</definedName>
    <definedName name="전선관부속품비">15%</definedName>
    <definedName name="전선및케이블" localSheetId="4">#REF!</definedName>
    <definedName name="전선및케이블" localSheetId="1">#REF!</definedName>
    <definedName name="전시" localSheetId="1" hidden="1">{"'용역비'!$A$4:$C$8"}</definedName>
    <definedName name="전시시설물" localSheetId="1" hidden="1">{"'용역비'!$A$4:$C$8"}</definedName>
    <definedName name="전시총집계" localSheetId="4">#REF!</definedName>
    <definedName name="전시총집계" localSheetId="1">#REF!</definedName>
    <definedName name="전열" localSheetId="1" hidden="1">{#N/A,#N/A,FALSE,"전력간선"}</definedName>
    <definedName name="전열1" localSheetId="1" hidden="1">{#N/A,#N/A,FALSE,"전력간선"}</definedName>
    <definedName name="전체제조총괄표" localSheetId="1">{"'건축내역'!$A$1:$L$413"}</definedName>
    <definedName name="전화" localSheetId="1" hidden="1">{#N/A,#N/A,FALSE,"전력간선"}</definedName>
    <definedName name="전회수량" localSheetId="4">#REF!</definedName>
    <definedName name="전회수량" localSheetId="1">#REF!</definedName>
    <definedName name="절_단_공" localSheetId="4">#REF!</definedName>
    <definedName name="절_단_공" localSheetId="1">#REF!</definedName>
    <definedName name="절단공001" localSheetId="4">#REF!</definedName>
    <definedName name="절단공001" localSheetId="1">#REF!</definedName>
    <definedName name="절단공002" localSheetId="4">#REF!</definedName>
    <definedName name="절단공002" localSheetId="1">#REF!</definedName>
    <definedName name="절단공011" localSheetId="4">#REF!</definedName>
    <definedName name="절단공011" localSheetId="1">#REF!</definedName>
    <definedName name="절단공982" localSheetId="4">#REF!</definedName>
    <definedName name="절단공982" localSheetId="1">#REF!</definedName>
    <definedName name="절단공991" localSheetId="4">#REF!</definedName>
    <definedName name="절단공991" localSheetId="1">#REF!</definedName>
    <definedName name="절단공992" localSheetId="4">#REF!</definedName>
    <definedName name="절단공992" localSheetId="1">#REF!</definedName>
    <definedName name="절연저항측정1" localSheetId="4">#REF!</definedName>
    <definedName name="절연저항측정1" localSheetId="1">#REF!</definedName>
    <definedName name="점멸기" localSheetId="4">#REF!</definedName>
    <definedName name="점멸기" localSheetId="1">#REF!</definedName>
    <definedName name="접지" localSheetId="1" hidden="1">{#N/A,#N/A,FALSE,"전력간선"}</definedName>
    <definedName name="정" localSheetId="1">{"'제10장(표)'!$A$5:$L$10"}</definedName>
    <definedName name="정보통신" localSheetId="1">{"'Firr(선)'!$AS$1:$AY$62","'Firr(사)'!$AS$1:$AY$62","'Firr(회)'!$AS$1:$AY$62","'Firr(선)'!$L$1:$V$62","'Firr(사)'!$L$1:$V$62","'Firr(회)'!$L$1:$V$62"}</definedName>
    <definedName name="정사" localSheetId="1">{"'제10장(표)'!$A$5:$L$10"}</definedName>
    <definedName name="정혜" localSheetId="1">{"'제10장(표)'!$A$5:$L$10"}</definedName>
    <definedName name="정훈" localSheetId="1">{"'제10장(표)'!$A$5:$L$10"}</definedName>
    <definedName name="제__2__호표___하수공" localSheetId="4">#REF!</definedName>
    <definedName name="제__2__호표___하수공" localSheetId="1">#REF!</definedName>
    <definedName name="제__3__호표__포장공" localSheetId="4">#REF!</definedName>
    <definedName name="제__3__호표__포장공" localSheetId="1">#REF!</definedName>
    <definedName name="제_1_호표___토공" localSheetId="4">#REF!</definedName>
    <definedName name="제_1_호표___토공" localSheetId="1">#REF!</definedName>
    <definedName name="제1호표" localSheetId="4">#REF!</definedName>
    <definedName name="제1호표" localSheetId="1">#REF!</definedName>
    <definedName name="제2호표" localSheetId="4">#REF!</definedName>
    <definedName name="제2호표" localSheetId="1">#REF!</definedName>
    <definedName name="제3호표" localSheetId="4">#REF!</definedName>
    <definedName name="제3호표" localSheetId="1">#REF!</definedName>
    <definedName name="제4호표" localSheetId="4">#REF!</definedName>
    <definedName name="제4호표" localSheetId="1">#REF!</definedName>
    <definedName name="제5호표" localSheetId="4">#REF!</definedName>
    <definedName name="제5호표" localSheetId="1">#REF!</definedName>
    <definedName name="제6호표" localSheetId="4">#REF!</definedName>
    <definedName name="제6호표" localSheetId="1">#REF!</definedName>
    <definedName name="제도사001" localSheetId="4">#REF!</definedName>
    <definedName name="제도사001" localSheetId="1">#REF!</definedName>
    <definedName name="제도사002" localSheetId="4">#REF!</definedName>
    <definedName name="제도사002" localSheetId="1">#REF!</definedName>
    <definedName name="제도사011" localSheetId="4">#REF!</definedName>
    <definedName name="제도사011" localSheetId="1">#REF!</definedName>
    <definedName name="제도사982" localSheetId="4">#REF!</definedName>
    <definedName name="제도사982" localSheetId="1">#REF!</definedName>
    <definedName name="제도사991" localSheetId="4">#REF!</definedName>
    <definedName name="제도사991" localSheetId="1">#REF!</definedName>
    <definedName name="제도사992" localSheetId="4">#REF!</definedName>
    <definedName name="제도사992" localSheetId="1">#REF!</definedName>
    <definedName name="제빙기타입" localSheetId="4">#REF!</definedName>
    <definedName name="제빙기타입" localSheetId="1">#REF!</definedName>
    <definedName name="제수추가" localSheetId="1" hidden="1">{"'용역비'!$A$4:$C$8"}</definedName>
    <definedName name="제작비" localSheetId="4">#REF!</definedName>
    <definedName name="제작비" localSheetId="1">#REF!</definedName>
    <definedName name="제잡비" localSheetId="4">#REF!</definedName>
    <definedName name="제잡비" localSheetId="1">#REF!</definedName>
    <definedName name="제조3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원가" localSheetId="4">BlankMacro1</definedName>
    <definedName name="제조원가" localSheetId="1">BlankMacro1</definedName>
    <definedName name="제조원가율">"database+전체!$A$4:$W$825"</definedName>
    <definedName name="제철축로공001" localSheetId="4">#REF!</definedName>
    <definedName name="제철축로공001" localSheetId="1">#REF!</definedName>
    <definedName name="제철축로공002" localSheetId="4">#REF!</definedName>
    <definedName name="제철축로공002" localSheetId="1">#REF!</definedName>
    <definedName name="제철축로공011" localSheetId="4">#REF!</definedName>
    <definedName name="제철축로공011" localSheetId="1">#REF!</definedName>
    <definedName name="제철축로공982" localSheetId="4">#REF!</definedName>
    <definedName name="제철축로공982" localSheetId="1">#REF!</definedName>
    <definedName name="제철축로공991" localSheetId="4">#REF!</definedName>
    <definedName name="제철축로공991" localSheetId="1">#REF!</definedName>
    <definedName name="제철축로공992" localSheetId="4">#REF!</definedName>
    <definedName name="제철축로공992" localSheetId="1">#REF!</definedName>
    <definedName name="졍" localSheetId="1" hidden="1">{#N/A,#N/A,FALSE,"구조1"}</definedName>
    <definedName name="조" localSheetId="4">#REF!</definedName>
    <definedName name="조" localSheetId="1">{"'Firr(선)'!$AS$1:$AY$62","'Firr(사)'!$AS$1:$AY$62","'Firr(회)'!$AS$1:$AY$62","'Firr(선)'!$L$1:$V$62","'Firr(사)'!$L$1:$V$62","'Firr(회)'!$L$1:$V$62"}</definedName>
    <definedName name="조_적_공" localSheetId="4">#REF!</definedName>
    <definedName name="조_적_공" localSheetId="1">#REF!</definedName>
    <definedName name="조건영역" localSheetId="4">#REF!</definedName>
    <definedName name="조건영역" localSheetId="1">#REF!</definedName>
    <definedName name="조건표" localSheetId="4">#REF!</definedName>
    <definedName name="조건표" localSheetId="1">#REF!</definedName>
    <definedName name="조경">54828</definedName>
    <definedName name="조경공001" localSheetId="4">#REF!</definedName>
    <definedName name="조경공001" localSheetId="1">#REF!</definedName>
    <definedName name="조경공002" localSheetId="4">#REF!</definedName>
    <definedName name="조경공002" localSheetId="1">#REF!</definedName>
    <definedName name="조경공011" localSheetId="4">#REF!</definedName>
    <definedName name="조경공011" localSheetId="1">#REF!</definedName>
    <definedName name="조경공982" localSheetId="4">#REF!</definedName>
    <definedName name="조경공982" localSheetId="1">#REF!</definedName>
    <definedName name="조경공991" localSheetId="4">#REF!</definedName>
    <definedName name="조경공991" localSheetId="1">#REF!</definedName>
    <definedName name="조경공992" localSheetId="4">#REF!</definedName>
    <definedName name="조경공992" localSheetId="1">#REF!</definedName>
    <definedName name="조경변경">45400</definedName>
    <definedName name="조달청계약용" localSheetId="4">#REF!</definedName>
    <definedName name="조달청계약용" localSheetId="1">#REF!</definedName>
    <definedName name="조력공001" localSheetId="4">#REF!</definedName>
    <definedName name="조력공001" localSheetId="1">#REF!</definedName>
    <definedName name="조력공002" localSheetId="4">#REF!</definedName>
    <definedName name="조력공002" localSheetId="1">#REF!</definedName>
    <definedName name="조력공011" localSheetId="4">#REF!</definedName>
    <definedName name="조력공011" localSheetId="1">#REF!</definedName>
    <definedName name="조력공982" localSheetId="4">#REF!</definedName>
    <definedName name="조력공982" localSheetId="1">#REF!</definedName>
    <definedName name="조력공991" localSheetId="4">#REF!</definedName>
    <definedName name="조력공991" localSheetId="1">#REF!</definedName>
    <definedName name="조력공992" localSheetId="4">#REF!</definedName>
    <definedName name="조력공992" localSheetId="1">#REF!</definedName>
    <definedName name="조림인부001" localSheetId="4">#REF!</definedName>
    <definedName name="조림인부001" localSheetId="1">#REF!</definedName>
    <definedName name="조림인부002" localSheetId="4">#REF!</definedName>
    <definedName name="조림인부002" localSheetId="1">#REF!</definedName>
    <definedName name="조림인부011" localSheetId="4">#REF!</definedName>
    <definedName name="조림인부011" localSheetId="1">#REF!</definedName>
    <definedName name="조림인부982" localSheetId="4">#REF!</definedName>
    <definedName name="조림인부982" localSheetId="1">#REF!</definedName>
    <definedName name="조림인부991" localSheetId="4">#REF!</definedName>
    <definedName name="조림인부991" localSheetId="1">#REF!</definedName>
    <definedName name="조림인부992" localSheetId="4">#REF!</definedName>
    <definedName name="조림인부992" localSheetId="1">#REF!</definedName>
    <definedName name="조릿대" localSheetId="4">#REF!</definedName>
    <definedName name="조릿대" localSheetId="1">#REF!</definedName>
    <definedName name="조릿대5가지노" localSheetId="4">#REF!</definedName>
    <definedName name="조릿대5가지노" localSheetId="1">#REF!</definedName>
    <definedName name="조릿대5가지재" localSheetId="4">#REF!</definedName>
    <definedName name="조릿대5가지재" localSheetId="1">#REF!</definedName>
    <definedName name="조릿대노" localSheetId="4">#REF!</definedName>
    <definedName name="조릿대노" localSheetId="1">#REF!</definedName>
    <definedName name="조릿대재" localSheetId="4">#REF!</definedName>
    <definedName name="조릿대재" localSheetId="1">#REF!</definedName>
    <definedName name="조명" localSheetId="4">#REF!</definedName>
    <definedName name="조명" localSheetId="1">#REF!</definedName>
    <definedName name="조명기구" localSheetId="4">#REF!</definedName>
    <definedName name="조명기구" localSheetId="1">#REF!</definedName>
    <definedName name="조명설계" localSheetId="4">#REF!</definedName>
    <definedName name="조명설계" localSheetId="1">#REF!</definedName>
    <definedName name="조명율" localSheetId="4">#REF!</definedName>
    <definedName name="조명율" localSheetId="1">#REF!</definedName>
    <definedName name="조묭" localSheetId="4">#REF!</definedName>
    <definedName name="조묭" localSheetId="1">#REF!</definedName>
    <definedName name="조사" localSheetId="1">{"'제10장(표)'!$A$5:$L$10"}</definedName>
    <definedName name="조사9909" localSheetId="4">#REF!</definedName>
    <definedName name="조사9909" localSheetId="1">#REF!</definedName>
    <definedName name="조수야" localSheetId="4">#REF!</definedName>
    <definedName name="조수야" localSheetId="1">#REF!</definedName>
    <definedName name="조수주" localSheetId="4">#REF!</definedName>
    <definedName name="조수주" localSheetId="1">#REF!</definedName>
    <definedName name="조장" localSheetId="4">#REF!</definedName>
    <definedName name="조장" localSheetId="1">#REF!</definedName>
    <definedName name="조장야" localSheetId="4">#REF!</definedName>
    <definedName name="조장야" localSheetId="1">#REF!</definedName>
    <definedName name="조장주" localSheetId="4">#REF!</definedName>
    <definedName name="조장주" localSheetId="1">#REF!</definedName>
    <definedName name="조적" localSheetId="4">#REF!</definedName>
    <definedName name="조적" localSheetId="1">#REF!</definedName>
    <definedName name="조적공001" localSheetId="4">#REF!</definedName>
    <definedName name="조적공001" localSheetId="1">#REF!</definedName>
    <definedName name="조적공002" localSheetId="4">#REF!</definedName>
    <definedName name="조적공002" localSheetId="1">#REF!</definedName>
    <definedName name="조적공011" localSheetId="4">#REF!</definedName>
    <definedName name="조적공011" localSheetId="1">#REF!</definedName>
    <definedName name="조적공982" localSheetId="4">#REF!</definedName>
    <definedName name="조적공982" localSheetId="1">#REF!</definedName>
    <definedName name="조적공991" localSheetId="4">#REF!</definedName>
    <definedName name="조적공991" localSheetId="1">#REF!</definedName>
    <definedName name="조적공992" localSheetId="4">#REF!</definedName>
    <definedName name="조적공992" localSheetId="1">#REF!</definedName>
    <definedName name="조정" localSheetId="4">#REF!</definedName>
    <definedName name="조정" localSheetId="1">#REF!</definedName>
    <definedName name="조직현황1" localSheetId="4">BLCH</definedName>
    <definedName name="조직현황1" localSheetId="1">BLCH</definedName>
    <definedName name="조효" localSheetId="1">{"'Firr(선)'!$AS$1:$AY$62","'Firr(사)'!$AS$1:$AY$62","'Firr(회)'!$AS$1:$AY$62","'Firr(선)'!$L$1:$V$62","'Firr(사)'!$L$1:$V$62","'Firr(회)'!$L$1:$V$62"}</definedName>
    <definedName name="조효석" localSheetId="1">{"'Firr(선)'!$AS$1:$AY$62","'Firr(사)'!$AS$1:$AY$62","'Firr(회)'!$AS$1:$AY$62","'Firr(선)'!$L$1:$V$62","'Firr(사)'!$L$1:$V$62","'Firr(회)'!$L$1:$V$62"}</definedName>
    <definedName name="종" localSheetId="1" hidden="1">{#N/A,#N/A,FALSE,"현장 NCR 분석";#N/A,#N/A,FALSE,"현장품질감사";#N/A,#N/A,FALSE,"현장품질감사"}</definedName>
    <definedName name="종단접속제" localSheetId="4">#REF!</definedName>
    <definedName name="종단접속제" localSheetId="1">#REF!</definedName>
    <definedName name="종합결의96.11" localSheetId="4">#REF!</definedName>
    <definedName name="종합결의96.11" localSheetId="1">#REF!</definedName>
    <definedName name="종합청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ㅠ" localSheetId="4">#REF!</definedName>
    <definedName name="죠ㅠ" localSheetId="1">#REF!</definedName>
    <definedName name="죵" localSheetId="1">#N/A</definedName>
    <definedName name="죵">[0]!죵</definedName>
    <definedName name="주목" localSheetId="4">#REF!</definedName>
    <definedName name="주목" localSheetId="1">#REF!</definedName>
    <definedName name="주목H2.5" localSheetId="4">#REF!</definedName>
    <definedName name="주목H2.5" localSheetId="1">#REF!</definedName>
    <definedName name="주자재" localSheetId="4">#REF!</definedName>
    <definedName name="주자재" localSheetId="1">#REF!</definedName>
    <definedName name="주자재1" localSheetId="4">#REF!</definedName>
    <definedName name="주자재1" localSheetId="1">#REF!</definedName>
    <definedName name="주집" localSheetId="4">#REF!</definedName>
    <definedName name="주집" localSheetId="1">#REF!</definedName>
    <definedName name="주차관제" localSheetId="4">#REF!</definedName>
    <definedName name="주차관제" localSheetId="1">#REF!</definedName>
    <definedName name="주형받침" localSheetId="4">#REF!</definedName>
    <definedName name="주형받침" localSheetId="1">#REF!</definedName>
    <definedName name="주형받침EA" localSheetId="4">#REF!</definedName>
    <definedName name="주형받침EA" localSheetId="1">#REF!</definedName>
    <definedName name="준공년월일" localSheetId="4">#REF!</definedName>
    <definedName name="준공년월일" localSheetId="1">#REF!</definedName>
    <definedName name="준설선기관사001" localSheetId="4">#REF!</definedName>
    <definedName name="준설선기관사001" localSheetId="1">#REF!</definedName>
    <definedName name="준설선기관사002" localSheetId="4">#REF!</definedName>
    <definedName name="준설선기관사002" localSheetId="1">#REF!</definedName>
    <definedName name="준설선기관사982" localSheetId="4">#REF!</definedName>
    <definedName name="준설선기관사982" localSheetId="1">#REF!</definedName>
    <definedName name="준설선기관사991" localSheetId="4">#REF!</definedName>
    <definedName name="준설선기관사991" localSheetId="1">#REF!</definedName>
    <definedName name="준설선기관사992" localSheetId="4">#REF!</definedName>
    <definedName name="준설선기관사992" localSheetId="1">#REF!</definedName>
    <definedName name="준설선기관장001" localSheetId="4">#REF!</definedName>
    <definedName name="준설선기관장001" localSheetId="1">#REF!</definedName>
    <definedName name="준설선기관장002" localSheetId="4">#REF!</definedName>
    <definedName name="준설선기관장002" localSheetId="1">#REF!</definedName>
    <definedName name="준설선기관장011" localSheetId="4">#REF!</definedName>
    <definedName name="준설선기관장011" localSheetId="1">#REF!</definedName>
    <definedName name="준설선기관장982" localSheetId="4">#REF!</definedName>
    <definedName name="준설선기관장982" localSheetId="1">#REF!</definedName>
    <definedName name="준설선기관장991" localSheetId="4">#REF!</definedName>
    <definedName name="준설선기관장991" localSheetId="1">#REF!</definedName>
    <definedName name="준설선기관장992" localSheetId="4">#REF!</definedName>
    <definedName name="준설선기관장992" localSheetId="1">#REF!</definedName>
    <definedName name="준설선선장001" localSheetId="4">#REF!</definedName>
    <definedName name="준설선선장001" localSheetId="1">#REF!</definedName>
    <definedName name="준설선선장002" localSheetId="4">#REF!</definedName>
    <definedName name="준설선선장002" localSheetId="1">#REF!</definedName>
    <definedName name="준설선선장011" localSheetId="4">#REF!</definedName>
    <definedName name="준설선선장011" localSheetId="1">#REF!</definedName>
    <definedName name="준설선선장982" localSheetId="4">#REF!</definedName>
    <definedName name="준설선선장982" localSheetId="1">#REF!</definedName>
    <definedName name="준설선선장991" localSheetId="4">#REF!</definedName>
    <definedName name="준설선선장991" localSheetId="1">#REF!</definedName>
    <definedName name="준설선선장992" localSheetId="4">#REF!</definedName>
    <definedName name="준설선선장992" localSheetId="1">#REF!</definedName>
    <definedName name="준설선운전사001" localSheetId="4">#REF!</definedName>
    <definedName name="준설선운전사001" localSheetId="1">#REF!</definedName>
    <definedName name="준설선운전사002" localSheetId="4">#REF!</definedName>
    <definedName name="준설선운전사002" localSheetId="1">#REF!</definedName>
    <definedName name="준설선운전사982" localSheetId="4">#REF!</definedName>
    <definedName name="준설선운전사982" localSheetId="1">#REF!</definedName>
    <definedName name="준설선운전사991" localSheetId="4">#REF!</definedName>
    <definedName name="준설선운전사991" localSheetId="1">#REF!</definedName>
    <definedName name="준설선운전사992" localSheetId="4">#REF!</definedName>
    <definedName name="준설선운전사992" localSheetId="1">#REF!</definedName>
    <definedName name="준설선전기사001" localSheetId="4">#REF!</definedName>
    <definedName name="준설선전기사001" localSheetId="1">#REF!</definedName>
    <definedName name="준설선전기사002" localSheetId="4">#REF!</definedName>
    <definedName name="준설선전기사002" localSheetId="1">#REF!</definedName>
    <definedName name="준설선전기사982" localSheetId="4">#REF!</definedName>
    <definedName name="준설선전기사982" localSheetId="1">#REF!</definedName>
    <definedName name="준설선전기사991" localSheetId="4">#REF!</definedName>
    <definedName name="준설선전기사991" localSheetId="1">#REF!</definedName>
    <definedName name="준설선전기사992" localSheetId="4">#REF!</definedName>
    <definedName name="준설선전기사992" localSheetId="1">#REF!</definedName>
    <definedName name="준설설기관사011" localSheetId="4">#REF!</definedName>
    <definedName name="준설설기관사011" localSheetId="1">#REF!</definedName>
    <definedName name="준설설운전기사011" localSheetId="4">#REF!</definedName>
    <definedName name="준설설운전기사011" localSheetId="1">#REF!</definedName>
    <definedName name="준설설운전사011" localSheetId="4">#REF!</definedName>
    <definedName name="준설설운전사011" localSheetId="1">#REF!</definedName>
    <definedName name="준설설전기사011" localSheetId="4">#REF!</definedName>
    <definedName name="준설설전기사011" localSheetId="1">#REF!</definedName>
    <definedName name="줄눈">46760</definedName>
    <definedName name="줄눈공001" localSheetId="4">#REF!</definedName>
    <definedName name="줄눈공001" localSheetId="1">#REF!</definedName>
    <definedName name="줄눈공002" localSheetId="4">#REF!</definedName>
    <definedName name="줄눈공002" localSheetId="1">#REF!</definedName>
    <definedName name="줄눈공011" localSheetId="4">#REF!</definedName>
    <definedName name="줄눈공011" localSheetId="1">#REF!</definedName>
    <definedName name="줄눈공982" localSheetId="4">#REF!</definedName>
    <definedName name="줄눈공982" localSheetId="1">#REF!</definedName>
    <definedName name="줄눈공991" localSheetId="4">#REF!</definedName>
    <definedName name="줄눈공991" localSheetId="1">#REF!</definedName>
    <definedName name="줄눈공992" localSheetId="4">#REF!</definedName>
    <definedName name="줄눈공992" localSheetId="1">#REF!</definedName>
    <definedName name="줄사철" localSheetId="4">#REF!</definedName>
    <definedName name="줄사철" localSheetId="1">#REF!</definedName>
    <definedName name="중계펌프장">[0]!중계펌프장</definedName>
    <definedName name="중급원자력기술자001" localSheetId="4">#REF!</definedName>
    <definedName name="중급원자력기술자001" localSheetId="1">#REF!</definedName>
    <definedName name="중급원자력기술자002" localSheetId="4">#REF!</definedName>
    <definedName name="중급원자력기술자002" localSheetId="1">#REF!</definedName>
    <definedName name="중급원자력기술자011" localSheetId="4">#REF!</definedName>
    <definedName name="중급원자력기술자011" localSheetId="1">#REF!</definedName>
    <definedName name="중급원자력기술자982" localSheetId="4">#REF!</definedName>
    <definedName name="중급원자력기술자982" localSheetId="1">#REF!</definedName>
    <definedName name="중급원자력기술자991" localSheetId="4">#REF!</definedName>
    <definedName name="중급원자력기술자991" localSheetId="1">#REF!</definedName>
    <definedName name="중급원자력기술자992" localSheetId="4">#REF!</definedName>
    <definedName name="중급원자력기술자992" localSheetId="1">#REF!</definedName>
    <definedName name="중기운전사" localSheetId="4">#REF!</definedName>
    <definedName name="중기운전사" localSheetId="1">#REF!</definedName>
    <definedName name="중기운전조수" localSheetId="4">#REF!</definedName>
    <definedName name="중기운전조수" localSheetId="1">#REF!</definedName>
    <definedName name="중기조장" localSheetId="4">#REF!</definedName>
    <definedName name="중기조장" localSheetId="1">#REF!</definedName>
    <definedName name="중앙갑지" localSheetId="4">#REF!</definedName>
    <definedName name="중앙갑지" localSheetId="1">#REF!</definedName>
    <definedName name="중앙표지" localSheetId="4">#REF!</definedName>
    <definedName name="중앙표지" localSheetId="1">#REF!</definedName>
    <definedName name="쥽" localSheetId="1" hidden="1">{#N/A,#N/A,FALSE,"부대1"}</definedName>
    <definedName name="즁" localSheetId="1" hidden="1">{#N/A,#N/A,FALSE,"구조1"}</definedName>
    <definedName name="증경" localSheetId="4">#REF!</definedName>
    <definedName name="증경" localSheetId="1">#REF!</definedName>
    <definedName name="증계" localSheetId="4">#REF!</definedName>
    <definedName name="증계" localSheetId="1">#REF!</definedName>
    <definedName name="증노" localSheetId="4">#REF!</definedName>
    <definedName name="증노" localSheetId="1">#REF!</definedName>
    <definedName name="증수" localSheetId="4">#REF!</definedName>
    <definedName name="증수" localSheetId="1">#REF!</definedName>
    <definedName name="증재" localSheetId="4">#REF!</definedName>
    <definedName name="증재" localSheetId="1">#REF!</definedName>
    <definedName name="지" localSheetId="4">#REF!</definedName>
    <definedName name="지" localSheetId="1">#REF!</definedName>
    <definedName name="지__급__자__재__비" localSheetId="4">#REF!</definedName>
    <definedName name="지__급__자__재__비" localSheetId="1">#REF!</definedName>
    <definedName name="지붕잇기공001" localSheetId="4">#REF!</definedName>
    <definedName name="지붕잇기공001" localSheetId="1">#REF!</definedName>
    <definedName name="지붕잇기공002" localSheetId="4">#REF!</definedName>
    <definedName name="지붕잇기공002" localSheetId="1">#REF!</definedName>
    <definedName name="지붕잇기공011" localSheetId="4">#REF!</definedName>
    <definedName name="지붕잇기공011" localSheetId="1">#REF!</definedName>
    <definedName name="지붕잇기공982" localSheetId="4">#REF!</definedName>
    <definedName name="지붕잇기공982" localSheetId="1">#REF!</definedName>
    <definedName name="지붕잇기공991" localSheetId="4">#REF!</definedName>
    <definedName name="지붕잇기공991" localSheetId="1">#REF!</definedName>
    <definedName name="지붕잇기공992" localSheetId="4">#REF!</definedName>
    <definedName name="지붕잇기공992" localSheetId="1">#REF!</definedName>
    <definedName name="지수1" localSheetId="4">#REF!</definedName>
    <definedName name="지수1" localSheetId="1">#REF!</definedName>
    <definedName name="지수표" localSheetId="4">#REF!</definedName>
    <definedName name="지수표" localSheetId="1">#REF!</definedName>
    <definedName name="지장선로" localSheetId="4">#REF!</definedName>
    <definedName name="지장선로" localSheetId="1">#REF!</definedName>
    <definedName name="지적기능사_지적기능사2급001" localSheetId="4">#REF!</definedName>
    <definedName name="지적기능사_지적기능사2급001" localSheetId="1">#REF!</definedName>
    <definedName name="지적기능사_지적기능사2급002" localSheetId="4">#REF!</definedName>
    <definedName name="지적기능사_지적기능사2급002" localSheetId="1">#REF!</definedName>
    <definedName name="지적기능사_지적기능사2급011" localSheetId="4">#REF!</definedName>
    <definedName name="지적기능사_지적기능사2급011" localSheetId="1">#REF!</definedName>
    <definedName name="지적기능사_지적기능사2급982" localSheetId="4">#REF!</definedName>
    <definedName name="지적기능사_지적기능사2급982" localSheetId="1">#REF!</definedName>
    <definedName name="지적기능사_지적기능사2급991" localSheetId="4">#REF!</definedName>
    <definedName name="지적기능사_지적기능사2급991" localSheetId="1">#REF!</definedName>
    <definedName name="지적기능사_지적기능사2급992" localSheetId="4">#REF!</definedName>
    <definedName name="지적기능사_지적기능사2급992" localSheetId="1">#REF!</definedName>
    <definedName name="지적기능산업기사_지적기능사1급001" localSheetId="4">#REF!</definedName>
    <definedName name="지적기능산업기사_지적기능사1급001" localSheetId="1">#REF!</definedName>
    <definedName name="지적기능산업기사_지적기능사1급002" localSheetId="4">#REF!</definedName>
    <definedName name="지적기능산업기사_지적기능사1급002" localSheetId="1">#REF!</definedName>
    <definedName name="지적기능산업기사_지적기능사1급011" localSheetId="4">#REF!</definedName>
    <definedName name="지적기능산업기사_지적기능사1급011" localSheetId="1">#REF!</definedName>
    <definedName name="지적기능산업기사_지적기능사1급982" localSheetId="4">#REF!</definedName>
    <definedName name="지적기능산업기사_지적기능사1급982" localSheetId="1">#REF!</definedName>
    <definedName name="지적기능산업기사_지적기능사1급991" localSheetId="4">#REF!</definedName>
    <definedName name="지적기능산업기사_지적기능사1급991" localSheetId="1">#REF!</definedName>
    <definedName name="지적기능산업기사_지적기능사1급992" localSheetId="4">#REF!</definedName>
    <definedName name="지적기능산업기사_지적기능사1급992" localSheetId="1">#REF!</definedName>
    <definedName name="지적기사_지적기사1급001" localSheetId="4">#REF!</definedName>
    <definedName name="지적기사_지적기사1급001" localSheetId="1">#REF!</definedName>
    <definedName name="지적기사_지적기사1급002" localSheetId="4">#REF!</definedName>
    <definedName name="지적기사_지적기사1급002" localSheetId="1">#REF!</definedName>
    <definedName name="지적기사_지적기사1급011" localSheetId="4">#REF!</definedName>
    <definedName name="지적기사_지적기사1급011" localSheetId="1">#REF!</definedName>
    <definedName name="지적기사_지적기사1급982" localSheetId="4">#REF!</definedName>
    <definedName name="지적기사_지적기사1급982" localSheetId="1">#REF!</definedName>
    <definedName name="지적기사_지적기사1급991" localSheetId="4">#REF!</definedName>
    <definedName name="지적기사_지적기사1급991" localSheetId="1">#REF!</definedName>
    <definedName name="지적기사_지적기사1급992" localSheetId="4">#REF!</definedName>
    <definedName name="지적기사_지적기사1급992" localSheetId="1">#REF!</definedName>
    <definedName name="지적산업기사_지적기사2급001" localSheetId="4">#REF!</definedName>
    <definedName name="지적산업기사_지적기사2급001" localSheetId="1">#REF!</definedName>
    <definedName name="지적산업기사_지적기사2급002" localSheetId="4">#REF!</definedName>
    <definedName name="지적산업기사_지적기사2급002" localSheetId="1">#REF!</definedName>
    <definedName name="지적산업기사_지적기사2급011" localSheetId="4">#REF!</definedName>
    <definedName name="지적산업기사_지적기사2급011" localSheetId="1">#REF!</definedName>
    <definedName name="지적산업기사_지적기사2급982" localSheetId="4">#REF!</definedName>
    <definedName name="지적산업기사_지적기사2급982" localSheetId="1">#REF!</definedName>
    <definedName name="지적산업기사_지적기사2급991" localSheetId="4">#REF!</definedName>
    <definedName name="지적산업기사_지적기사2급991" localSheetId="1">#REF!</definedName>
    <definedName name="지적산업기사_지적기사2급992" localSheetId="4">#REF!</definedName>
    <definedName name="지적산업기사_지적기사2급992" localSheetId="1">#REF!</definedName>
    <definedName name="지표" localSheetId="1">{"'제10장(표)'!$A$5:$L$10"}</definedName>
    <definedName name="지하" localSheetId="4">#REF!</definedName>
    <definedName name="지하" localSheetId="1">#REF!</definedName>
    <definedName name="직교류형" localSheetId="4">#REF!</definedName>
    <definedName name="직교류형" localSheetId="1">#REF!</definedName>
    <definedName name="직노" localSheetId="4">#REF!</definedName>
    <definedName name="직노" localSheetId="1">#REF!</definedName>
    <definedName name="직매54P" localSheetId="1" hidden="1">{#N/A,#N/A,TRUE,"토적및재료집계";#N/A,#N/A,TRUE,"토적및재료집계";#N/A,#N/A,TRUE,"단위량"}</definedName>
    <definedName name="직접경비" localSheetId="4">#REF!</definedName>
    <definedName name="직접경비" localSheetId="1">#REF!</definedName>
    <definedName name="직종" localSheetId="4">#REF!</definedName>
    <definedName name="직종" localSheetId="1">#REF!</definedName>
    <definedName name="진달래H0.6" localSheetId="4">#REF!</definedName>
    <definedName name="진달래H0.6" localSheetId="1">#REF!</definedName>
    <definedName name="집__계__표" localSheetId="4">#REF!</definedName>
    <definedName name="집__계__표" localSheetId="1">#REF!</definedName>
    <definedName name="집계1" localSheetId="4">#REF!</definedName>
    <definedName name="집계1" localSheetId="1">#REF!</definedName>
    <definedName name="집계2" localSheetId="4">#REF!</definedName>
    <definedName name="집계2" localSheetId="1">#REF!</definedName>
    <definedName name="집계표" localSheetId="1" hidden="1">{#N/A,#N/A,FALSE,"전력간선"}</definedName>
    <definedName name="짜장" localSheetId="4">#REF!</definedName>
    <definedName name="짜장" localSheetId="1">#REF!</definedName>
    <definedName name="짱" localSheetId="1" hidden="1">{#N/A,#N/A,FALSE,"이정표"}</definedName>
    <definedName name="ㅊ1555" localSheetId="4">#REF!</definedName>
    <definedName name="ㅊ1555" localSheetId="1">#REF!</definedName>
    <definedName name="ㅊ5" localSheetId="4">#REF!</definedName>
    <definedName name="ㅊ5" localSheetId="1">#REF!</definedName>
    <definedName name="ㅊ520" localSheetId="4">#REF!</definedName>
    <definedName name="ㅊ520" localSheetId="1">#REF!</definedName>
    <definedName name="ㅊ600" localSheetId="4">#REF!</definedName>
    <definedName name="ㅊ600" localSheetId="1">#REF!</definedName>
    <definedName name="ㅊㅇ" localSheetId="1" hidden="1">{#N/A,#N/A,FALSE,"현장 NCR 분석";#N/A,#N/A,FALSE,"현장품질감사";#N/A,#N/A,FALSE,"현장품질감사"}</definedName>
    <definedName name="ㅊㅍㅍ푠" localSheetId="4">#REF!</definedName>
    <definedName name="ㅊㅍㅍ푠" localSheetId="1">#REF!</definedName>
    <definedName name="ㅊ퓸ㄴ" localSheetId="4">#REF!</definedName>
    <definedName name="ㅊ퓸ㄴ" localSheetId="1">#REF!</definedName>
    <definedName name="ㅊㅎㅁㄴ" localSheetId="4">#REF!</definedName>
    <definedName name="ㅊㅎㅁㄴ" localSheetId="1">#REF!</definedName>
    <definedName name="차커ㅑㅐㅁ" localSheetId="4">#REF!</definedName>
    <definedName name="차커ㅑㅐㅁ" localSheetId="1">#REF!</definedName>
    <definedName name="착공기한" localSheetId="4">#REF!</definedName>
    <definedName name="착공기한" localSheetId="1">#REF!</definedName>
    <definedName name="착공년월일" localSheetId="4">#REF!</definedName>
    <definedName name="착공년월일" localSheetId="1">#REF!</definedName>
    <definedName name="착공일" localSheetId="4">#REF!</definedName>
    <definedName name="착공일" localSheetId="1">#REF!</definedName>
    <definedName name="착암공001" localSheetId="4">#REF!</definedName>
    <definedName name="착암공001" localSheetId="1">#REF!</definedName>
    <definedName name="착암공002" localSheetId="4">#REF!</definedName>
    <definedName name="착암공002" localSheetId="1">#REF!</definedName>
    <definedName name="착암공011" localSheetId="4">#REF!</definedName>
    <definedName name="착암공011" localSheetId="1">#REF!</definedName>
    <definedName name="착암공982" localSheetId="4">#REF!</definedName>
    <definedName name="착암공982" localSheetId="1">#REF!</definedName>
    <definedName name="착암공991" localSheetId="4">#REF!</definedName>
    <definedName name="착암공991" localSheetId="1">#REF!</definedName>
    <definedName name="착암공992" localSheetId="4">#REF!</definedName>
    <definedName name="착암공992" localSheetId="1">#REF!</definedName>
    <definedName name="착정" localSheetId="4">#REF!</definedName>
    <definedName name="착정" localSheetId="1">#REF!</definedName>
    <definedName name="참석자" localSheetId="1" hidden="1">{#N/A,#N/A,FALSE,"현장 NCR 분석";#N/A,#N/A,FALSE,"현장품질감사";#N/A,#N/A,FALSE,"현장품질감사"}</definedName>
    <definedName name="창공" localSheetId="4">#REF!</definedName>
    <definedName name="창공" localSheetId="1">#REF!</definedName>
    <definedName name="창호" localSheetId="4">#REF!</definedName>
    <definedName name="창호" localSheetId="1">#REF!</definedName>
    <definedName name="창호목공001" localSheetId="4">#REF!</definedName>
    <definedName name="창호목공001" localSheetId="1">#REF!</definedName>
    <definedName name="창호목공002" localSheetId="4">#REF!</definedName>
    <definedName name="창호목공002" localSheetId="1">#REF!</definedName>
    <definedName name="창호목공011" localSheetId="4">#REF!</definedName>
    <definedName name="창호목공011" localSheetId="1">#REF!</definedName>
    <definedName name="창호목공982" localSheetId="4">#REF!</definedName>
    <definedName name="창호목공982" localSheetId="1">#REF!</definedName>
    <definedName name="창호목공991" localSheetId="4">#REF!</definedName>
    <definedName name="창호목공991" localSheetId="1">#REF!</definedName>
    <definedName name="창호목공992" localSheetId="4">#REF!</definedName>
    <definedName name="창호목공992" localSheetId="1">#REF!</definedName>
    <definedName name="챠01" localSheetId="4">#REF!</definedName>
    <definedName name="챠01" localSheetId="1">#REF!</definedName>
    <definedName name="챠02" localSheetId="4">#REF!</definedName>
    <definedName name="챠02" localSheetId="1">#REF!</definedName>
    <definedName name="처음" localSheetId="4">#REF!</definedName>
    <definedName name="처음" localSheetId="1">#REF!</definedName>
    <definedName name="천사" localSheetId="1" hidden="1">{"'용역비'!$A$4:$C$8"}</definedName>
    <definedName name="천정" localSheetId="4">#REF!</definedName>
    <definedName name="천정" localSheetId="1">#REF!</definedName>
    <definedName name="철2" localSheetId="1" hidden="1">{#N/A,#N/A,FALSE,"혼합골재"}</definedName>
    <definedName name="철거" localSheetId="4">#REF!</definedName>
    <definedName name="철거" localSheetId="1">#REF!</definedName>
    <definedName name="철거자재" localSheetId="4">#REF!</definedName>
    <definedName name="철거자재" localSheetId="1">#REF!</definedName>
    <definedName name="철골" localSheetId="4">#REF!</definedName>
    <definedName name="철골" localSheetId="1">#REF!</definedName>
    <definedName name="철골공">57262.2</definedName>
    <definedName name="철골공001" localSheetId="4">#REF!</definedName>
    <definedName name="철골공001" localSheetId="1">#REF!</definedName>
    <definedName name="철골공002" localSheetId="4">#REF!</definedName>
    <definedName name="철골공002" localSheetId="1">#REF!</definedName>
    <definedName name="철골공011" localSheetId="4">#REF!</definedName>
    <definedName name="철골공011" localSheetId="1">#REF!</definedName>
    <definedName name="철골공982" localSheetId="4">#REF!</definedName>
    <definedName name="철골공982" localSheetId="1">#REF!</definedName>
    <definedName name="철골공991" localSheetId="4">#REF!</definedName>
    <definedName name="철골공991" localSheetId="1">#REF!</definedName>
    <definedName name="철골공992" localSheetId="4">#REF!</definedName>
    <definedName name="철골공992" localSheetId="1">#REF!</definedName>
    <definedName name="철골설치" localSheetId="4">#REF!</definedName>
    <definedName name="철골설치" localSheetId="1">#REF!</definedName>
    <definedName name="철골야" localSheetId="4">#REF!</definedName>
    <definedName name="철골야" localSheetId="1">#REF!</definedName>
    <definedName name="철골주" localSheetId="4">#REF!</definedName>
    <definedName name="철골주" localSheetId="1">#REF!</definedName>
    <definedName name="철공" localSheetId="4">#REF!</definedName>
    <definedName name="철공" localSheetId="1">#REF!</definedName>
    <definedName name="철공001" localSheetId="4">#REF!</definedName>
    <definedName name="철공001" localSheetId="1">#REF!</definedName>
    <definedName name="철공002" localSheetId="4">#REF!</definedName>
    <definedName name="철공002" localSheetId="1">#REF!</definedName>
    <definedName name="철공011" localSheetId="4">#REF!</definedName>
    <definedName name="철공011" localSheetId="1">#REF!</definedName>
    <definedName name="철공982" localSheetId="4">#REF!</definedName>
    <definedName name="철공982" localSheetId="1">#REF!</definedName>
    <definedName name="철공991" localSheetId="4">#REF!</definedName>
    <definedName name="철공991" localSheetId="1">#REF!</definedName>
    <definedName name="철공992" localSheetId="4">#REF!</definedName>
    <definedName name="철공992" localSheetId="1">#REF!</definedName>
    <definedName name="철근">56509</definedName>
    <definedName name="철근공">56362</definedName>
    <definedName name="철근공001" localSheetId="4">#REF!</definedName>
    <definedName name="철근공001" localSheetId="1">#REF!</definedName>
    <definedName name="철근공002" localSheetId="4">#REF!</definedName>
    <definedName name="철근공002" localSheetId="1">#REF!</definedName>
    <definedName name="철근공011" localSheetId="4">#REF!</definedName>
    <definedName name="철근공011" localSheetId="1">#REF!</definedName>
    <definedName name="철근공982" localSheetId="4">#REF!</definedName>
    <definedName name="철근공982" localSheetId="1">#REF!</definedName>
    <definedName name="철근공991" localSheetId="4">#REF!</definedName>
    <definedName name="철근공991" localSheetId="1">#REF!</definedName>
    <definedName name="철근공992" localSheetId="4">#REF!</definedName>
    <definedName name="철근공992" localSheetId="1">#REF!</definedName>
    <definedName name="철근야" localSheetId="4">#REF!</definedName>
    <definedName name="철근야" localSheetId="1">#REF!</definedName>
    <definedName name="철근주" localSheetId="4">#REF!</definedName>
    <definedName name="철근주" localSheetId="1">#REF!</definedName>
    <definedName name="철노" localSheetId="4">#REF!</definedName>
    <definedName name="철노" localSheetId="1">#REF!</definedName>
    <definedName name="철도신호공001" localSheetId="4">#REF!</definedName>
    <definedName name="철도신호공001" localSheetId="1">#REF!</definedName>
    <definedName name="철도신호공002" localSheetId="4">#REF!</definedName>
    <definedName name="철도신호공002" localSheetId="1">#REF!</definedName>
    <definedName name="철도신호공011" localSheetId="4">#REF!</definedName>
    <definedName name="철도신호공011" localSheetId="1">#REF!</definedName>
    <definedName name="철도신호공982" localSheetId="4">#REF!</definedName>
    <definedName name="철도신호공982" localSheetId="1">#REF!</definedName>
    <definedName name="철도신호공991" localSheetId="4">#REF!</definedName>
    <definedName name="철도신호공991" localSheetId="1">#REF!</definedName>
    <definedName name="철도신호공992" localSheetId="4">#REF!</definedName>
    <definedName name="철도신호공992" localSheetId="1">#REF!</definedName>
    <definedName name="철물갑지" localSheetId="1">Dlog_Show</definedName>
    <definedName name="철인" localSheetId="4">#REF!</definedName>
    <definedName name="철인" localSheetId="1">#REF!</definedName>
    <definedName name="철자" localSheetId="4">#REF!</definedName>
    <definedName name="철자" localSheetId="1">#REF!</definedName>
    <definedName name="철재" localSheetId="4">#REF!</definedName>
    <definedName name="철재" localSheetId="1">#REF!</definedName>
    <definedName name="철주신설공구손료" localSheetId="4">#REF!</definedName>
    <definedName name="철주신설공구손료" localSheetId="1">#REF!</definedName>
    <definedName name="철주신설공비" localSheetId="4">#REF!</definedName>
    <definedName name="철주신설공비" localSheetId="1">#REF!</definedName>
    <definedName name="철주신설재료비" localSheetId="4">#REF!</definedName>
    <definedName name="철주신설재료비" localSheetId="1">#REF!</definedName>
    <definedName name="철쭉H0.3" localSheetId="4">#REF!</definedName>
    <definedName name="철쭉H0.3" localSheetId="1">#REF!</definedName>
    <definedName name="철쭉H0.3경" localSheetId="4">#REF!</definedName>
    <definedName name="철쭉H0.3경" localSheetId="1">#REF!</definedName>
    <definedName name="철쭉H0.3노" localSheetId="4">#REF!</definedName>
    <definedName name="철쭉H0.3노" localSheetId="1">#REF!</definedName>
    <definedName name="철쭉H0.3재" localSheetId="4">#REF!</definedName>
    <definedName name="철쭉H0.3재" localSheetId="1">#REF!</definedName>
    <definedName name="철쭉H0.4노" localSheetId="4">#REF!</definedName>
    <definedName name="철쭉H0.4노" localSheetId="1">#REF!</definedName>
    <definedName name="철쭉H0.4재" localSheetId="4">#REF!</definedName>
    <definedName name="철쭉H0.4재" localSheetId="1">#REF!</definedName>
    <definedName name="철콘" localSheetId="1" hidden="1">{#N/A,#N/A,FALSE,"전력간선"}</definedName>
    <definedName name="철판공001" localSheetId="4">#REF!</definedName>
    <definedName name="철판공001" localSheetId="1">#REF!</definedName>
    <definedName name="철판공002" localSheetId="4">#REF!</definedName>
    <definedName name="철판공002" localSheetId="1">#REF!</definedName>
    <definedName name="철판공011" localSheetId="4">#REF!</definedName>
    <definedName name="철판공011" localSheetId="1">#REF!</definedName>
    <definedName name="철판공982" localSheetId="4">#REF!</definedName>
    <definedName name="철판공982" localSheetId="1">#REF!</definedName>
    <definedName name="철판공991" localSheetId="4">#REF!</definedName>
    <definedName name="철판공991" localSheetId="1">#REF!</definedName>
    <definedName name="철판공992" localSheetId="4">#REF!</definedName>
    <definedName name="철판공992" localSheetId="1">#REF!</definedName>
    <definedName name="청단풍" localSheetId="4">#REF!</definedName>
    <definedName name="청단풍" localSheetId="1">#REF!</definedName>
    <definedName name="청단풍H3.0" localSheetId="4">#REF!</definedName>
    <definedName name="청단풍H3.0" localSheetId="1">#REF!</definedName>
    <definedName name="청단풍R10" localSheetId="4">#REF!</definedName>
    <definedName name="청단풍R10" localSheetId="1">#REF!</definedName>
    <definedName name="청단풍R10경" localSheetId="4">#REF!</definedName>
    <definedName name="청단풍R10경" localSheetId="1">#REF!</definedName>
    <definedName name="청단풍R10노" localSheetId="4">#REF!</definedName>
    <definedName name="청단풍R10노" localSheetId="1">#REF!</definedName>
    <definedName name="청단풍R10재" localSheetId="4">#REF!</definedName>
    <definedName name="청단풍R10재" localSheetId="1">#REF!</definedName>
    <definedName name="청단풍R8" localSheetId="4">#REF!</definedName>
    <definedName name="청단풍R8" localSheetId="1">#REF!</definedName>
    <definedName name="청단풍R8경" localSheetId="4">#REF!</definedName>
    <definedName name="청단풍R8경" localSheetId="1">#REF!</definedName>
    <definedName name="청단풍R8노" localSheetId="4">#REF!</definedName>
    <definedName name="청단풍R8노" localSheetId="1">#REF!</definedName>
    <definedName name="청단풍R8재" localSheetId="4">#REF!</definedName>
    <definedName name="청단풍R8재" localSheetId="1">#REF!</definedName>
    <definedName name="총______원_______가" localSheetId="4">#REF!</definedName>
    <definedName name="총______원_______가" localSheetId="1">#REF!</definedName>
    <definedName name="총___공____사___비" localSheetId="4">#REF!</definedName>
    <definedName name="총___공____사___비" localSheetId="1">#REF!</definedName>
    <definedName name="총계" localSheetId="4">#REF!</definedName>
    <definedName name="총계" localSheetId="1">#REF!</definedName>
    <definedName name="총공" localSheetId="1" hidden="1">{#N/A,#N/A,FALSE,"운반시간"}</definedName>
    <definedName name="총공사비" localSheetId="4">#REF!</definedName>
    <definedName name="총공사비" localSheetId="1">#REF!</definedName>
    <definedName name="총공사원가" localSheetId="4">#REF!</definedName>
    <definedName name="총공사원가" localSheetId="1">#REF!</definedName>
    <definedName name="총괄" localSheetId="4">#REF!</definedName>
    <definedName name="총괄" localSheetId="1">#REF!</definedName>
    <definedName name="총원가" localSheetId="4">#REF!</definedName>
    <definedName name="총원가" localSheetId="1">#REF!</definedName>
    <definedName name="총원가2" localSheetId="4">#REF!</definedName>
    <definedName name="총원가2" localSheetId="1">#REF!</definedName>
    <definedName name="총토탈" localSheetId="4">#REF!</definedName>
    <definedName name="총토탈" localSheetId="1">#REF!</definedName>
    <definedName name="총토탈1" localSheetId="4">#REF!</definedName>
    <definedName name="총토탈1" localSheetId="1">#REF!</definedName>
    <definedName name="총토탈2" localSheetId="4">#REF!</definedName>
    <definedName name="총토탈2" localSheetId="1">#REF!</definedName>
    <definedName name="총합계" localSheetId="4">#REF!</definedName>
    <definedName name="총합계" localSheetId="1">#REF!</definedName>
    <definedName name="최한후" localSheetId="4">#REF!</definedName>
    <definedName name="최한후" localSheetId="1">#REF!</definedName>
    <definedName name="추가" localSheetId="4">#REF!</definedName>
    <definedName name="추가" localSheetId="1">#REF!</definedName>
    <definedName name="추노" localSheetId="4">#REF!</definedName>
    <definedName name="추노" localSheetId="1">#REF!</definedName>
    <definedName name="추레이" localSheetId="4">#REF!</definedName>
    <definedName name="추레이" localSheetId="1">#REF!</definedName>
    <definedName name="추재" localSheetId="4">#REF!</definedName>
    <definedName name="추재" localSheetId="1">#REF!</definedName>
    <definedName name="충무로" localSheetId="1">{"'제10장(표)'!$A$5:$L$10"}</definedName>
    <definedName name="츞" localSheetId="4">#REF!</definedName>
    <definedName name="츞" localSheetId="1">#REF!</definedName>
    <definedName name="측백H3.0경" localSheetId="4">#REF!</definedName>
    <definedName name="측백H3.0경" localSheetId="1">#REF!</definedName>
    <definedName name="측백H3.0노" localSheetId="4">#REF!</definedName>
    <definedName name="측백H3.0노" localSheetId="1">#REF!</definedName>
    <definedName name="측백H3.0재" localSheetId="4">#REF!</definedName>
    <definedName name="측백H3.0재" localSheetId="1">#REF!</definedName>
    <definedName name="측부001" localSheetId="4">#REF!</definedName>
    <definedName name="측부001" localSheetId="1">#REF!</definedName>
    <definedName name="측부002" localSheetId="4">#REF!</definedName>
    <definedName name="측부002" localSheetId="1">#REF!</definedName>
    <definedName name="측부011" localSheetId="4">#REF!</definedName>
    <definedName name="측부011" localSheetId="1">#REF!</definedName>
    <definedName name="측부982" localSheetId="4">#REF!</definedName>
    <definedName name="측부982" localSheetId="1">#REF!</definedName>
    <definedName name="측부991" localSheetId="4">#REF!</definedName>
    <definedName name="측부991" localSheetId="1">#REF!</definedName>
    <definedName name="측부992" localSheetId="4">#REF!</definedName>
    <definedName name="측부992" localSheetId="1">#REF!</definedName>
    <definedName name="측정함" localSheetId="4">#REF!</definedName>
    <definedName name="측정함" localSheetId="1">#REF!</definedName>
    <definedName name="층1노무비합계" localSheetId="4">#REF!</definedName>
    <definedName name="층1노무비합계" localSheetId="1">#REF!</definedName>
    <definedName name="층1재료비합계" localSheetId="4">#REF!</definedName>
    <definedName name="층1재료비합계" localSheetId="1">#REF!</definedName>
    <definedName name="층2노무비합계" localSheetId="4">#REF!</definedName>
    <definedName name="층2노무비합계" localSheetId="1">#REF!</definedName>
    <definedName name="층2재료비합계" localSheetId="4">#REF!</definedName>
    <definedName name="층2재료비합계" localSheetId="1">#REF!</definedName>
    <definedName name="치_장_벽_돌_공" localSheetId="4">#REF!</definedName>
    <definedName name="치_장_벽_돌_공" localSheetId="1">#REF!</definedName>
    <definedName name="치장벽돌공001" localSheetId="4">#REF!</definedName>
    <definedName name="치장벽돌공001" localSheetId="1">#REF!</definedName>
    <definedName name="치장벽돌공002" localSheetId="4">#REF!</definedName>
    <definedName name="치장벽돌공002" localSheetId="1">#REF!</definedName>
    <definedName name="치장벽돌공011" localSheetId="4">#REF!</definedName>
    <definedName name="치장벽돌공011" localSheetId="1">#REF!</definedName>
    <definedName name="치장벽돌공982" localSheetId="4">#REF!</definedName>
    <definedName name="치장벽돌공982" localSheetId="1">#REF!</definedName>
    <definedName name="치장벽돌공991" localSheetId="4">#REF!</definedName>
    <definedName name="치장벽돌공991" localSheetId="1">#REF!</definedName>
    <definedName name="치장벽돌공992" localSheetId="4">#REF!</definedName>
    <definedName name="치장벽돌공992" localSheetId="1">#REF!</definedName>
    <definedName name="침사지">[0]!침사지</definedName>
    <definedName name="ㅋ" localSheetId="4">#REF!</definedName>
    <definedName name="ㅋ" localSheetId="1">#REF!</definedName>
    <definedName name="ㅋㅁ" localSheetId="1" hidden="1">{#N/A,#N/A,FALSE,"명세표"}</definedName>
    <definedName name="ㅋㅋㅋ" localSheetId="1" hidden="1">{"'용역비'!$A$4:$C$8"}</definedName>
    <definedName name="ㅋㅌ" localSheetId="1" hidden="1">{#N/A,#N/A,FALSE,"구조1"}</definedName>
    <definedName name="ㅋㅌㅊ" localSheetId="4">#REF!</definedName>
    <definedName name="ㅋㅌㅊ" localSheetId="1">#REF!</definedName>
    <definedName name="ㅋ티ㅓ하ㅣ" localSheetId="4">#REF!</definedName>
    <definedName name="ㅋ티ㅓ하ㅣ" localSheetId="1">#REF!</definedName>
    <definedName name="카ㅓ치" localSheetId="4">#REF!</definedName>
    <definedName name="카ㅓ치" localSheetId="1">#REF!</definedName>
    <definedName name="케이블간지" localSheetId="1" hidden="1">{#N/A,#N/A,TRUE,"토적및재료집계";#N/A,#N/A,TRUE,"토적및재료집계";#N/A,#N/A,TRUE,"단위량"}</definedName>
    <definedName name="코드" localSheetId="4">#REF!</definedName>
    <definedName name="코드" localSheetId="1">#REF!</definedName>
    <definedName name="코드표" localSheetId="4">#REF!</definedName>
    <definedName name="코드표" localSheetId="1">#REF!</definedName>
    <definedName name="코킹공001" localSheetId="4">#REF!</definedName>
    <definedName name="코킹공001" localSheetId="1">#REF!</definedName>
    <definedName name="코킹공002" localSheetId="4">#REF!</definedName>
    <definedName name="코킹공002" localSheetId="1">#REF!</definedName>
    <definedName name="코킹공011" localSheetId="4">#REF!</definedName>
    <definedName name="코킹공011" localSheetId="1">#REF!</definedName>
    <definedName name="코킹공982" localSheetId="4">#REF!</definedName>
    <definedName name="코킹공982" localSheetId="1">#REF!</definedName>
    <definedName name="코킹공991" localSheetId="4">#REF!</definedName>
    <definedName name="코킹공991" localSheetId="1">#REF!</definedName>
    <definedName name="코킹공992" localSheetId="4">#REF!</definedName>
    <definedName name="코킹공992" localSheetId="1">#REF!</definedName>
    <definedName name="콘">55333</definedName>
    <definedName name="콘_크_리_트_진_동_기" localSheetId="4">#REF!</definedName>
    <definedName name="콘_크_리_트_진_동_기" localSheetId="1">#REF!</definedName>
    <definedName name="콘벡타" localSheetId="4">#REF!</definedName>
    <definedName name="콘벡타" localSheetId="1">#REF!</definedName>
    <definedName name="콘벡타카바" localSheetId="4">#REF!</definedName>
    <definedName name="콘벡타카바" localSheetId="1">#REF!</definedName>
    <definedName name="콘주철거공구손료" localSheetId="4">#REF!</definedName>
    <definedName name="콘주철거공구손료" localSheetId="1">#REF!</definedName>
    <definedName name="콘주철거공비" localSheetId="4">#REF!</definedName>
    <definedName name="콘주철거공비" localSheetId="1">#REF!</definedName>
    <definedName name="콘주철거합계" localSheetId="4">#REF!</definedName>
    <definedName name="콘주철거합계" localSheetId="1">#REF!</definedName>
    <definedName name="콘크" localSheetId="4">#REF!</definedName>
    <definedName name="콘크" localSheetId="1">#REF!</definedName>
    <definedName name="콘크리트공001" localSheetId="4">#REF!</definedName>
    <definedName name="콘크리트공001" localSheetId="1">#REF!</definedName>
    <definedName name="콘크리트공002" localSheetId="4">#REF!</definedName>
    <definedName name="콘크리트공002" localSheetId="1">#REF!</definedName>
    <definedName name="콘크리트공011" localSheetId="4">#REF!</definedName>
    <definedName name="콘크리트공011" localSheetId="1">#REF!</definedName>
    <definedName name="콘크리트공982" localSheetId="4">#REF!</definedName>
    <definedName name="콘크리트공982" localSheetId="1">#REF!</definedName>
    <definedName name="콘크리트공991" localSheetId="4">#REF!</definedName>
    <definedName name="콘크리트공991" localSheetId="1">#REF!</definedName>
    <definedName name="콘크리트공992" localSheetId="4">#REF!</definedName>
    <definedName name="콘크리트공992" localSheetId="1">#REF!</definedName>
    <definedName name="콘크야" localSheetId="4">#REF!</definedName>
    <definedName name="콘크야" localSheetId="1">#REF!</definedName>
    <definedName name="콘크주" localSheetId="4">#REF!</definedName>
    <definedName name="콘크주" localSheetId="1">#REF!</definedName>
    <definedName name="콤프" localSheetId="4">#REF!</definedName>
    <definedName name="콤프" localSheetId="1">#REF!</definedName>
    <definedName name="콩" localSheetId="1" hidden="1">{#N/A,#N/A,FALSE,"구조1"}</definedName>
    <definedName name="쿙" localSheetId="1" hidden="1">{#N/A,#N/A,FALSE,"현장 NCR 분석";#N/A,#N/A,FALSE,"현장품질감사";#N/A,#N/A,FALSE,"현장품질감사"}</definedName>
    <definedName name="큥" localSheetId="1" hidden="1">{#N/A,#N/A,FALSE,"현장 NCR 분석";#N/A,#N/A,FALSE,"현장품질감사";#N/A,#N/A,FALSE,"현장품질감사"}</definedName>
    <definedName name="ㅌ" localSheetId="4">#REF!</definedName>
    <definedName name="ㅌ" localSheetId="1">#REF!</definedName>
    <definedName name="ㅌㅇㅇㅇㅇ" localSheetId="1">{"'고휘도교통표지4차선용'!$B$2:$O$14"}</definedName>
    <definedName name="ㅌㅊ퓨" localSheetId="4">#REF!</definedName>
    <definedName name="ㅌㅊ퓨" localSheetId="1">#REF!</definedName>
    <definedName name="ㅌ처포" localSheetId="4">#REF!</definedName>
    <definedName name="ㅌ처포" localSheetId="1">#REF!</definedName>
    <definedName name="ㅌㅍ" localSheetId="1" hidden="1">{#N/A,#N/A,FALSE,"부대2"}</definedName>
    <definedName name="타일" localSheetId="4">#REF!</definedName>
    <definedName name="타일" localSheetId="1">#REF!</definedName>
    <definedName name="타일공001" localSheetId="4">#REF!</definedName>
    <definedName name="타일공001" localSheetId="1">#REF!</definedName>
    <definedName name="타일공002" localSheetId="4">#REF!</definedName>
    <definedName name="타일공002" localSheetId="1">#REF!</definedName>
    <definedName name="타일공011" localSheetId="4">#REF!</definedName>
    <definedName name="타일공011" localSheetId="1">#REF!</definedName>
    <definedName name="타일공982" localSheetId="4">#REF!</definedName>
    <definedName name="타일공982" localSheetId="1">#REF!</definedName>
    <definedName name="타일공991" localSheetId="4">#REF!</definedName>
    <definedName name="타일공991" localSheetId="1">#REF!</definedName>
    <definedName name="타일공992" localSheetId="4">#REF!</definedName>
    <definedName name="타일공992" localSheetId="1">#REF!</definedName>
    <definedName name="타ㅐㅁㄴ" localSheetId="4">#REF!</definedName>
    <definedName name="타ㅐㅁㄴ" localSheetId="1">#REF!</definedName>
    <definedName name="태산목H2.5" localSheetId="4">#REF!</definedName>
    <definedName name="태산목H2.5" localSheetId="1">#REF!</definedName>
    <definedName name="터미날" localSheetId="4">#REF!</definedName>
    <definedName name="터미날" localSheetId="1">#REF!</definedName>
    <definedName name="터파기" localSheetId="4">#REF!</definedName>
    <definedName name="터파기" localSheetId="1">#REF!</definedName>
    <definedName name="터파기기계0.4경비" localSheetId="4">#REF!</definedName>
    <definedName name="터파기기계0.4경비" localSheetId="1">#REF!</definedName>
    <definedName name="터파기기계0.4노무비" localSheetId="4">#REF!</definedName>
    <definedName name="터파기기계0.4노무비" localSheetId="1">#REF!</definedName>
    <definedName name="터파기기계0.4재료비" localSheetId="4">#REF!</definedName>
    <definedName name="터파기기계0.4재료비" localSheetId="1">#REF!</definedName>
    <definedName name="테블" localSheetId="4">#REF!</definedName>
    <definedName name="테블" localSheetId="1">#REF!</definedName>
    <definedName name="테스트" localSheetId="4" hidden="1">#REF!</definedName>
    <definedName name="테스트" localSheetId="1" hidden="1">#REF!</definedName>
    <definedName name="테이블" localSheetId="4">#REF!</definedName>
    <definedName name="테이블" localSheetId="1">#REF!</definedName>
    <definedName name="테이블1" localSheetId="4">#REF!</definedName>
    <definedName name="테이블1" localSheetId="1">#REF!</definedName>
    <definedName name="테이블2" localSheetId="4">#REF!</definedName>
    <definedName name="테이블2" localSheetId="1">#REF!</definedName>
    <definedName name="템" localSheetId="4">BlankMacro1</definedName>
    <definedName name="템" localSheetId="1">BlankMacro1</definedName>
    <definedName name="템2" localSheetId="4">BlankMacro1</definedName>
    <definedName name="템2" localSheetId="1">BlankMacro1</definedName>
    <definedName name="템3" localSheetId="4">BlankMacro1</definedName>
    <definedName name="템3" localSheetId="1">BlankMacro1</definedName>
    <definedName name="템4" localSheetId="4">BlankMacro1</definedName>
    <definedName name="템4" localSheetId="1">BlankMacro1</definedName>
    <definedName name="템5" localSheetId="4">BlankMacro1</definedName>
    <definedName name="템5" localSheetId="1">BlankMacro1</definedName>
    <definedName name="템6" localSheetId="4">BlankMacro1</definedName>
    <definedName name="템6" localSheetId="1">BlankMacro1</definedName>
    <definedName name="템플리트모듈1" localSheetId="4">BlankMacro1</definedName>
    <definedName name="템플리트모듈1" localSheetId="1">BlankMacro1</definedName>
    <definedName name="템플리트모듈2" localSheetId="4">BlankMacro1</definedName>
    <definedName name="템플리트모듈2" localSheetId="1">BlankMacro1</definedName>
    <definedName name="템플리트모듈3" localSheetId="4">BlankMacro1</definedName>
    <definedName name="템플리트모듈3" localSheetId="1">BlankMacro1</definedName>
    <definedName name="템플리트모듈4" localSheetId="4">BlankMacro1</definedName>
    <definedName name="템플리트모듈4" localSheetId="1">BlankMacro1</definedName>
    <definedName name="템플리트모듈5" localSheetId="4">BlankMacro1</definedName>
    <definedName name="템플리트모듈5" localSheetId="1">BlankMacro1</definedName>
    <definedName name="템플리트모듈6" localSheetId="4">BlankMacro1</definedName>
    <definedName name="템플리트모듈6" localSheetId="1">Dlog_Show</definedName>
    <definedName name="토공2" localSheetId="1" hidden="1">{#N/A,#N/A,FALSE,"2~8번"}</definedName>
    <definedName name="토공사" localSheetId="4">#REF!</definedName>
    <definedName name="토공사" localSheetId="1" hidden="1">{#N/A,#N/A,FALSE,"현장 NCR 분석";#N/A,#N/A,FALSE,"현장품질감사";#N/A,#N/A,FALSE,"현장품질감사"}</definedName>
    <definedName name="토공전체" localSheetId="1" hidden="1">{#N/A,#N/A,FALSE,"운반시간"}</definedName>
    <definedName name="토노" localSheetId="4">#REF!</definedName>
    <definedName name="토노" localSheetId="1">#REF!</definedName>
    <definedName name="토목" localSheetId="4">#REF!</definedName>
    <definedName name="토목" localSheetId="1">#REF!</definedName>
    <definedName name="토목내역" localSheetId="4">#REF!</definedName>
    <definedName name="토목내역" localSheetId="1">#REF!</definedName>
    <definedName name="토목설계" localSheetId="1" hidden="1">{#N/A,#N/A,FALSE,"골재소요량";#N/A,#N/A,FALSE,"골재소요량"}</definedName>
    <definedName name="토목집계" localSheetId="4">#REF!</definedName>
    <definedName name="토목집계" localSheetId="1">#REF!</definedName>
    <definedName name="토사" localSheetId="4">#REF!</definedName>
    <definedName name="토사" localSheetId="1">#REF!</definedName>
    <definedName name="토재" localSheetId="4">#REF!</definedName>
    <definedName name="토재" localSheetId="1">#REF!</definedName>
    <definedName name="토ㅠㅍ" localSheetId="4">#REF!</definedName>
    <definedName name="토ㅠㅍ" localSheetId="1">#REF!</definedName>
    <definedName name="통신관련기능사_통신기능사001" localSheetId="4">#REF!</definedName>
    <definedName name="통신관련기능사_통신기능사001" localSheetId="1">#REF!</definedName>
    <definedName name="통신관련기능사_통신기능사002" localSheetId="4">#REF!</definedName>
    <definedName name="통신관련기능사_통신기능사002" localSheetId="1">#REF!</definedName>
    <definedName name="통신관련기능사_통신기능사011" localSheetId="4">#REF!</definedName>
    <definedName name="통신관련기능사_통신기능사011" localSheetId="1">#REF!</definedName>
    <definedName name="통신관련기능사_통신기능사982" localSheetId="4">#REF!</definedName>
    <definedName name="통신관련기능사_통신기능사982" localSheetId="1">#REF!</definedName>
    <definedName name="통신관련기능사_통신기능사991" localSheetId="4">#REF!</definedName>
    <definedName name="통신관련기능사_통신기능사991" localSheetId="1">#REF!</definedName>
    <definedName name="통신관련기능사_통신기능사992" localSheetId="4">#REF!</definedName>
    <definedName name="통신관련기능사_통신기능사992" localSheetId="1">#REF!</definedName>
    <definedName name="통신관련기사_통신기사1급001" localSheetId="4">#REF!</definedName>
    <definedName name="통신관련기사_통신기사1급001" localSheetId="1">#REF!</definedName>
    <definedName name="통신관련기사_통신기사1급002" localSheetId="4">#REF!</definedName>
    <definedName name="통신관련기사_통신기사1급002" localSheetId="1">#REF!</definedName>
    <definedName name="통신관련기사_통신기사1급011" localSheetId="4">#REF!</definedName>
    <definedName name="통신관련기사_통신기사1급011" localSheetId="1">#REF!</definedName>
    <definedName name="통신관련기사_통신기사1급982" localSheetId="4">#REF!</definedName>
    <definedName name="통신관련기사_통신기사1급982" localSheetId="1">#REF!</definedName>
    <definedName name="통신관련기사_통신기사1급991" localSheetId="4">#REF!</definedName>
    <definedName name="통신관련기사_통신기사1급991" localSheetId="1">#REF!</definedName>
    <definedName name="통신관련기사_통신기사1급992" localSheetId="4">#REF!</definedName>
    <definedName name="통신관련기사_통신기사1급992" localSheetId="1">#REF!</definedName>
    <definedName name="통신관련산업기사_통신기사2급001" localSheetId="4">#REF!</definedName>
    <definedName name="통신관련산업기사_통신기사2급001" localSheetId="1">#REF!</definedName>
    <definedName name="통신관련산업기사_통신기사2급002" localSheetId="4">#REF!</definedName>
    <definedName name="통신관련산업기사_통신기사2급002" localSheetId="1">#REF!</definedName>
    <definedName name="통신관련산업기사_통신기사2급011" localSheetId="4">#REF!</definedName>
    <definedName name="통신관련산업기사_통신기사2급011" localSheetId="1">#REF!</definedName>
    <definedName name="통신관련산업기사_통신기사2급982" localSheetId="4">#REF!</definedName>
    <definedName name="통신관련산업기사_통신기사2급982" localSheetId="1">#REF!</definedName>
    <definedName name="통신관련산업기사_통신기사2급991" localSheetId="4">#REF!</definedName>
    <definedName name="통신관련산업기사_통신기사2급991" localSheetId="1">#REF!</definedName>
    <definedName name="통신관련산업기사_통신기사2급992" localSheetId="4">#REF!</definedName>
    <definedName name="통신관련산업기사_통신기사2급992" localSheetId="1">#REF!</definedName>
    <definedName name="통신기사">92355</definedName>
    <definedName name="통신내선공001" localSheetId="4">#REF!</definedName>
    <definedName name="통신내선공001" localSheetId="1">#REF!</definedName>
    <definedName name="통신내선공002" localSheetId="4">#REF!</definedName>
    <definedName name="통신내선공002" localSheetId="1">#REF!</definedName>
    <definedName name="통신내선공011" localSheetId="4">#REF!</definedName>
    <definedName name="통신내선공011" localSheetId="1">#REF!</definedName>
    <definedName name="통신내선공982" localSheetId="4">#REF!</definedName>
    <definedName name="통신내선공982" localSheetId="1">#REF!</definedName>
    <definedName name="통신내선공991" localSheetId="4">#REF!</definedName>
    <definedName name="통신내선공991" localSheetId="1">#REF!</definedName>
    <definedName name="통신내선공992" localSheetId="4">#REF!</definedName>
    <definedName name="통신내선공992" localSheetId="1">#REF!</definedName>
    <definedName name="통신설비공001" localSheetId="4">#REF!</definedName>
    <definedName name="통신설비공001" localSheetId="1">#REF!</definedName>
    <definedName name="통신설비공002" localSheetId="4">#REF!</definedName>
    <definedName name="통신설비공002" localSheetId="1">#REF!</definedName>
    <definedName name="통신설비공011" localSheetId="4">#REF!</definedName>
    <definedName name="통신설비공011" localSheetId="1">#REF!</definedName>
    <definedName name="통신설비공982" localSheetId="4">#REF!</definedName>
    <definedName name="통신설비공982" localSheetId="1">#REF!</definedName>
    <definedName name="통신설비공991" localSheetId="4">#REF!</definedName>
    <definedName name="통신설비공991" localSheetId="1">#REF!</definedName>
    <definedName name="통신설비공992" localSheetId="4">#REF!</definedName>
    <definedName name="통신설비공992" localSheetId="1">#REF!</definedName>
    <definedName name="통신수탁공사비" localSheetId="1">{"'Firr(선)'!$AS$1:$AY$62","'Firr(사)'!$AS$1:$AY$62","'Firr(회)'!$AS$1:$AY$62","'Firr(선)'!$L$1:$V$62","'Firr(사)'!$L$1:$V$62","'Firr(회)'!$L$1:$V$62"}</definedName>
    <definedName name="통신외선공001" localSheetId="4">#REF!</definedName>
    <definedName name="통신외선공001" localSheetId="1">#REF!</definedName>
    <definedName name="통신외선공002" localSheetId="4">#REF!</definedName>
    <definedName name="통신외선공002" localSheetId="1">#REF!</definedName>
    <definedName name="통신외선공011" localSheetId="4">#REF!</definedName>
    <definedName name="통신외선공011" localSheetId="1">#REF!</definedName>
    <definedName name="통신외선공982" localSheetId="4">#REF!</definedName>
    <definedName name="통신외선공982" localSheetId="1">#REF!</definedName>
    <definedName name="통신외선공991" localSheetId="4">#REF!</definedName>
    <definedName name="통신외선공991" localSheetId="1">#REF!</definedName>
    <definedName name="통신외선공992" localSheetId="4">#REF!</definedName>
    <definedName name="통신외선공992" localSheetId="1">#REF!</definedName>
    <definedName name="통신케이블공001" localSheetId="4">#REF!</definedName>
    <definedName name="통신케이블공001" localSheetId="1">#REF!</definedName>
    <definedName name="통신케이블공002" localSheetId="4">#REF!</definedName>
    <definedName name="통신케이블공002" localSheetId="1">#REF!</definedName>
    <definedName name="통신케이블공011" localSheetId="4">#REF!</definedName>
    <definedName name="통신케이블공011" localSheetId="1">#REF!</definedName>
    <definedName name="통신케이블공982" localSheetId="4">#REF!</definedName>
    <definedName name="통신케이블공982" localSheetId="1">#REF!</definedName>
    <definedName name="통신케이블공991" localSheetId="4">#REF!</definedName>
    <definedName name="통신케이블공991" localSheetId="1">#REF!</definedName>
    <definedName name="통신케이블공992" localSheetId="4">#REF!</definedName>
    <definedName name="통신케이블공992" localSheetId="1">#REF!</definedName>
    <definedName name="통케">83279</definedName>
    <definedName name="통합갑지총계" localSheetId="4">#REF!</definedName>
    <definedName name="통합갑지총계" localSheetId="1">#REF!</definedName>
    <definedName name="통합시행청" localSheetId="4">#REF!</definedName>
    <definedName name="통합시행청" localSheetId="1">#REF!</definedName>
    <definedName name="통합표지" localSheetId="4">#REF!</definedName>
    <definedName name="통합표지" localSheetId="1">#REF!</definedName>
    <definedName name="통합품목" localSheetId="4">#REF!</definedName>
    <definedName name="통합품목" localSheetId="1">#REF!</definedName>
    <definedName name="통합헤드커텐1" localSheetId="4">#REF!</definedName>
    <definedName name="통합헤드커텐1" localSheetId="1">#REF!</definedName>
    <definedName name="통합현수막" localSheetId="4">#REF!</definedName>
    <definedName name="통합현수막" localSheetId="1">#REF!</definedName>
    <definedName name="투찰서_2" localSheetId="1">#N/A</definedName>
    <definedName name="투찰서_2">[0]!투찰서_2</definedName>
    <definedName name="투찰서_3" localSheetId="1">#N/A</definedName>
    <definedName name="투찰서_3">[0]!투찰서_3</definedName>
    <definedName name="투찰서2" localSheetId="1">#N/A</definedName>
    <definedName name="투찰서2">[0]!투찰서2</definedName>
    <definedName name="튜" localSheetId="4">#REF!</definedName>
    <definedName name="튜" localSheetId="1">#REF!</definedName>
    <definedName name="특고" localSheetId="4">#REF!</definedName>
    <definedName name="특고" localSheetId="1">#REF!</definedName>
    <definedName name="특고압" localSheetId="4">#REF!</definedName>
    <definedName name="특고압" localSheetId="1">#REF!</definedName>
    <definedName name="특고압케이블전공001" localSheetId="4">#REF!</definedName>
    <definedName name="특고압케이블전공001" localSheetId="1">#REF!</definedName>
    <definedName name="특고압케이블전공002" localSheetId="4">#REF!</definedName>
    <definedName name="특고압케이블전공002" localSheetId="1">#REF!</definedName>
    <definedName name="특고압케이블전공011" localSheetId="4">#REF!</definedName>
    <definedName name="특고압케이블전공011" localSheetId="1">#REF!</definedName>
    <definedName name="특고압케이블전공982" localSheetId="4">#REF!</definedName>
    <definedName name="특고압케이블전공982" localSheetId="1">#REF!</definedName>
    <definedName name="특고압케이블전공991" localSheetId="4">#REF!</definedName>
    <definedName name="특고압케이블전공991" localSheetId="1">#REF!</definedName>
    <definedName name="특고압케이블전공992" localSheetId="4">#REF!</definedName>
    <definedName name="특고압케이블전공992" localSheetId="1">#REF!</definedName>
    <definedName name="특급원자력비파괴시험공001" localSheetId="4">#REF!</definedName>
    <definedName name="특급원자력비파괴시험공001" localSheetId="1">#REF!</definedName>
    <definedName name="특급원자력비파괴시험공002" localSheetId="4">#REF!</definedName>
    <definedName name="특급원자력비파괴시험공002" localSheetId="1">#REF!</definedName>
    <definedName name="특급원자력비파괴시험공011" localSheetId="4">#REF!</definedName>
    <definedName name="특급원자력비파괴시험공011" localSheetId="1">#REF!</definedName>
    <definedName name="특급원자력비파괴시험공982" localSheetId="4">#REF!</definedName>
    <definedName name="특급원자력비파괴시험공982" localSheetId="1">#REF!</definedName>
    <definedName name="특급원자력비파괴시험공991" localSheetId="4">#REF!</definedName>
    <definedName name="특급원자력비파괴시험공991" localSheetId="1">#REF!</definedName>
    <definedName name="특급원자력비파괴시험공992" localSheetId="4">#REF!</definedName>
    <definedName name="특급원자력비파괴시험공992" localSheetId="1">#REF!</definedName>
    <definedName name="특별">44562</definedName>
    <definedName name="특별인부001" localSheetId="4">#REF!</definedName>
    <definedName name="특별인부001" localSheetId="1">#REF!</definedName>
    <definedName name="특별인부002" localSheetId="4">#REF!</definedName>
    <definedName name="특별인부002" localSheetId="1">#REF!</definedName>
    <definedName name="특별인부011" localSheetId="4">#REF!</definedName>
    <definedName name="특별인부011" localSheetId="1">#REF!</definedName>
    <definedName name="특별인부982" localSheetId="4">#REF!</definedName>
    <definedName name="특별인부982" localSheetId="1">#REF!</definedName>
    <definedName name="특별인부991" localSheetId="4">#REF!</definedName>
    <definedName name="특별인부991" localSheetId="1">#REF!</definedName>
    <definedName name="특별인부992" localSheetId="4">#REF!</definedName>
    <definedName name="특별인부992" localSheetId="1">#REF!</definedName>
    <definedName name="특수비계공001" localSheetId="4">#REF!</definedName>
    <definedName name="특수비계공001" localSheetId="1">#REF!</definedName>
    <definedName name="특수비계공002" localSheetId="4">#REF!</definedName>
    <definedName name="특수비계공002" localSheetId="1">#REF!</definedName>
    <definedName name="특수비계공011" localSheetId="4">#REF!</definedName>
    <definedName name="특수비계공011" localSheetId="1">#REF!</definedName>
    <definedName name="특수비계공982" localSheetId="4">#REF!</definedName>
    <definedName name="특수비계공982" localSheetId="1">#REF!</definedName>
    <definedName name="특수비계공991" localSheetId="4">#REF!</definedName>
    <definedName name="특수비계공991" localSheetId="1">#REF!</definedName>
    <definedName name="특수비계공992" localSheetId="4">#REF!</definedName>
    <definedName name="특수비계공992" localSheetId="1">#REF!</definedName>
    <definedName name="특수화공001" localSheetId="4">#REF!</definedName>
    <definedName name="특수화공001" localSheetId="1">#REF!</definedName>
    <definedName name="특수화공002" localSheetId="4">#REF!</definedName>
    <definedName name="특수화공002" localSheetId="1">#REF!</definedName>
    <definedName name="특수화공011" localSheetId="4">#REF!</definedName>
    <definedName name="특수화공011" localSheetId="1">#REF!</definedName>
    <definedName name="특수화공982" localSheetId="4">#REF!</definedName>
    <definedName name="특수화공982" localSheetId="1">#REF!</definedName>
    <definedName name="특수화공991" localSheetId="4">#REF!</definedName>
    <definedName name="특수화공991" localSheetId="1">#REF!</definedName>
    <definedName name="특수화공992" localSheetId="4">#REF!</definedName>
    <definedName name="특수화공992" localSheetId="1">#REF!</definedName>
    <definedName name="특케">111738</definedName>
    <definedName name="틀공" localSheetId="4">#REF!</definedName>
    <definedName name="틀공" localSheetId="1">#REF!</definedName>
    <definedName name="ㅍ" localSheetId="1" hidden="1">{#N/A,#N/A,FALSE,"명세표"}</definedName>
    <definedName name="ㅍㅅㄴ" localSheetId="4">#REF!</definedName>
    <definedName name="ㅍㅅㄴ" localSheetId="1">#REF!</definedName>
    <definedName name="ㅍㅍㅍ">#N/A</definedName>
    <definedName name="파이프행가" localSheetId="4">#REF!</definedName>
    <definedName name="파이프행가" localSheetId="1">#REF!</definedName>
    <definedName name="파일" localSheetId="1" hidden="1">#REF!</definedName>
    <definedName name="판넬" localSheetId="1">{"'단계별시설공사비'!$A$3:$K$51"}</definedName>
    <definedName name="판넬조립공001" localSheetId="4">#REF!</definedName>
    <definedName name="판넬조립공001" localSheetId="1">#REF!</definedName>
    <definedName name="판넬조립공002" localSheetId="4">#REF!</definedName>
    <definedName name="판넬조립공002" localSheetId="1">#REF!</definedName>
    <definedName name="판넬조립공011" localSheetId="4">#REF!</definedName>
    <definedName name="판넬조립공011" localSheetId="1">#REF!</definedName>
    <definedName name="판넬조립공982" localSheetId="4">#REF!</definedName>
    <definedName name="판넬조립공982" localSheetId="1">#REF!</definedName>
    <definedName name="판넬조립공991" localSheetId="4">#REF!</definedName>
    <definedName name="판넬조립공991" localSheetId="1">#REF!</definedName>
    <definedName name="판넬조립공992" localSheetId="4">#REF!</definedName>
    <definedName name="판넬조립공992" localSheetId="1">#REF!</definedName>
    <definedName name="팔" hidden="1">[3]BID!$A$1:$A$1714</definedName>
    <definedName name="팥배나무H3.0" localSheetId="4">#REF!</definedName>
    <definedName name="팥배나무H3.0" localSheetId="1">#REF!</definedName>
    <definedName name="팽나무H4.0" localSheetId="4">#REF!</definedName>
    <definedName name="팽나무H4.0" localSheetId="1">#REF!</definedName>
    <definedName name="팽나무R10경" localSheetId="4">#REF!</definedName>
    <definedName name="팽나무R10경" localSheetId="1">#REF!</definedName>
    <definedName name="팽나무R10노" localSheetId="4">#REF!</definedName>
    <definedName name="팽나무R10노" localSheetId="1">#REF!</definedName>
    <definedName name="팽나무R10재" localSheetId="4">#REF!</definedName>
    <definedName name="팽나무R10재" localSheetId="1">#REF!</definedName>
    <definedName name="페이지" localSheetId="1">{"'Firr(선)'!$AS$1:$AY$62","'Firr(사)'!$AS$1:$AY$62","'Firr(회)'!$AS$1:$AY$62","'Firr(선)'!$L$1:$V$62","'Firr(사)'!$L$1:$V$62","'Firr(회)'!$L$1:$V$62"}</definedName>
    <definedName name="편백H2.0" localSheetId="4">#REF!</definedName>
    <definedName name="편백H2.0" localSheetId="1">#REF!</definedName>
    <definedName name="편백H2.0경" localSheetId="4">#REF!</definedName>
    <definedName name="편백H2.0경" localSheetId="1">#REF!</definedName>
    <definedName name="편백H2.0노" localSheetId="4">#REF!</definedName>
    <definedName name="편백H2.0노" localSheetId="1">#REF!</definedName>
    <definedName name="편백H2.0재" localSheetId="4">#REF!</definedName>
    <definedName name="편백H2.0재" localSheetId="1">#REF!</definedName>
    <definedName name="편백H2.5경" localSheetId="4">#REF!</definedName>
    <definedName name="편백H2.5경" localSheetId="1">#REF!</definedName>
    <definedName name="편백H2.5노" localSheetId="4">#REF!</definedName>
    <definedName name="편백H2.5노" localSheetId="1">#REF!</definedName>
    <definedName name="편백H2.5재" localSheetId="4">#REF!</definedName>
    <definedName name="편백H2.5재" localSheetId="1">#REF!</definedName>
    <definedName name="평균" localSheetId="4">#REF!</definedName>
    <definedName name="평균" localSheetId="1">#REF!</definedName>
    <definedName name="평의자" localSheetId="4">#REF!</definedName>
    <definedName name="평의자" localSheetId="1">#REF!</definedName>
    <definedName name="폐_기_물___수_수_료" localSheetId="4">#REF!</definedName>
    <definedName name="폐_기_물___수_수_료" localSheetId="1">#REF!</definedName>
    <definedName name="폐_기_물___처_리_비" localSheetId="4">#REF!</definedName>
    <definedName name="폐_기_물___처_리_비" localSheetId="1">#REF!</definedName>
    <definedName name="폐기물처리비" localSheetId="4">#REF!</definedName>
    <definedName name="폐기물처리비" localSheetId="1">#REF!</definedName>
    <definedName name="포" localSheetId="1" hidden="1">{#N/A,#N/A,FALSE,"부대2"}</definedName>
    <definedName name="포설공001" localSheetId="4">#REF!</definedName>
    <definedName name="포설공001" localSheetId="1">#REF!</definedName>
    <definedName name="포설공002" localSheetId="4">#REF!</definedName>
    <definedName name="포설공002" localSheetId="1">#REF!</definedName>
    <definedName name="포설공011" localSheetId="4">#REF!</definedName>
    <definedName name="포설공011" localSheetId="1">#REF!</definedName>
    <definedName name="포설공982" localSheetId="4">#REF!</definedName>
    <definedName name="포설공982" localSheetId="1">#REF!</definedName>
    <definedName name="포설공991" localSheetId="4">#REF!</definedName>
    <definedName name="포설공991" localSheetId="1">#REF!</definedName>
    <definedName name="포설공992" localSheetId="4">#REF!</definedName>
    <definedName name="포설공992" localSheetId="1">#REF!</definedName>
    <definedName name="포장공001" localSheetId="4">#REF!</definedName>
    <definedName name="포장공001" localSheetId="1">#REF!</definedName>
    <definedName name="포장공002" localSheetId="4">#REF!</definedName>
    <definedName name="포장공002" localSheetId="1">#REF!</definedName>
    <definedName name="포장공011" localSheetId="4">#REF!</definedName>
    <definedName name="포장공011" localSheetId="1">#REF!</definedName>
    <definedName name="포장공982" localSheetId="4">#REF!</definedName>
    <definedName name="포장공982" localSheetId="1">#REF!</definedName>
    <definedName name="포장공991" localSheetId="4">#REF!</definedName>
    <definedName name="포장공991" localSheetId="1">#REF!</definedName>
    <definedName name="포장공992" localSheetId="4">#REF!</definedName>
    <definedName name="포장공992" localSheetId="1">#REF!</definedName>
    <definedName name="포장공사" localSheetId="4">#REF!</definedName>
    <definedName name="포장공사" localSheetId="1">#REF!</definedName>
    <definedName name="포진" localSheetId="1">{"'관경확장'!$A$79:$M$98","'관경확장'!$A$54:$M$78"}</definedName>
    <definedName name="표" localSheetId="1" hidden="1">{#N/A,#N/A,FALSE,"현장 NCR 분석";#N/A,#N/A,FALSE,"현장품질감사";#N/A,#N/A,FALSE,"현장품질감사"}</definedName>
    <definedName name="표준공수" localSheetId="4">#REF!</definedName>
    <definedName name="표준공수" localSheetId="1">#REF!</definedName>
    <definedName name="표지" localSheetId="4">#REF!</definedName>
    <definedName name="표지" localSheetId="1">#REF!</definedName>
    <definedName name="표지2" localSheetId="4" hidden="1">#REF!</definedName>
    <definedName name="표지2" localSheetId="1" hidden="1">#REF!</definedName>
    <definedName name="표지3" localSheetId="4">#REF!</definedName>
    <definedName name="표지3" localSheetId="1">#REF!</definedName>
    <definedName name="표토" localSheetId="4">#REF!</definedName>
    <definedName name="표토" localSheetId="1">#REF!</definedName>
    <definedName name="푸" localSheetId="1" hidden="1">{#N/A,#N/A,FALSE,"전력간선"}</definedName>
    <definedName name="품명" localSheetId="4">#REF!</definedName>
    <definedName name="품명" localSheetId="1">#REF!</definedName>
    <definedName name="품목" localSheetId="4">#REF!</definedName>
    <definedName name="품목" localSheetId="1">#REF!</definedName>
    <definedName name="품셈근거" localSheetId="4">#REF!</definedName>
    <definedName name="품셈근거" localSheetId="1">#REF!</definedName>
    <definedName name="품셈내역2" localSheetId="4">#REF!</definedName>
    <definedName name="품셈내역2" localSheetId="1">#REF!</definedName>
    <definedName name="품질" localSheetId="4">#REF!</definedName>
    <definedName name="품질" localSheetId="1">#REF!</definedName>
    <definedName name="풍화암" localSheetId="4">#REF!</definedName>
    <definedName name="풍화암" localSheetId="1">#REF!</definedName>
    <definedName name="풍화토" localSheetId="4">#REF!</definedName>
    <definedName name="풍화토" localSheetId="1">#REF!</definedName>
    <definedName name="퓨" localSheetId="1" hidden="1">{#N/A,#N/A,FALSE,"현장 NCR 분석";#N/A,#N/A,FALSE,"현장품질감사";#N/A,#N/A,FALSE,"현장품질감사"}</definedName>
    <definedName name="플랜야" localSheetId="4">#REF!</definedName>
    <definedName name="플랜야" localSheetId="1">#REF!</definedName>
    <definedName name="플랜주" localSheetId="4">#REF!</definedName>
    <definedName name="플랜주" localSheetId="1">#REF!</definedName>
    <definedName name="플랜트기계설치공001" localSheetId="4">#REF!</definedName>
    <definedName name="플랜트기계설치공001" localSheetId="1">#REF!</definedName>
    <definedName name="플랜트기계설치공002" localSheetId="4">#REF!</definedName>
    <definedName name="플랜트기계설치공002" localSheetId="1">#REF!</definedName>
    <definedName name="플랜트기계설치공011" localSheetId="4">#REF!</definedName>
    <definedName name="플랜트기계설치공011" localSheetId="1">#REF!</definedName>
    <definedName name="플랜트기계설치공982" localSheetId="4">#REF!</definedName>
    <definedName name="플랜트기계설치공982" localSheetId="1">#REF!</definedName>
    <definedName name="플랜트기계설치공991" localSheetId="4">#REF!</definedName>
    <definedName name="플랜트기계설치공991" localSheetId="1">#REF!</definedName>
    <definedName name="플랜트기계설치공992" localSheetId="4">#REF!</definedName>
    <definedName name="플랜트기계설치공992" localSheetId="1">#REF!</definedName>
    <definedName name="플랜트배관공001" localSheetId="4">#REF!</definedName>
    <definedName name="플랜트배관공001" localSheetId="1">#REF!</definedName>
    <definedName name="플랜트배관공002" localSheetId="4">#REF!</definedName>
    <definedName name="플랜트배관공002" localSheetId="1">#REF!</definedName>
    <definedName name="플랜트배관공011" localSheetId="4">#REF!</definedName>
    <definedName name="플랜트배관공011" localSheetId="1">#REF!</definedName>
    <definedName name="플랜트배관공982" localSheetId="4">#REF!</definedName>
    <definedName name="플랜트배관공982" localSheetId="1">#REF!</definedName>
    <definedName name="플랜트배관공991" localSheetId="4">#REF!</definedName>
    <definedName name="플랜트배관공991" localSheetId="1">#REF!</definedName>
    <definedName name="플랜트배관공992" localSheetId="4">#REF!</definedName>
    <definedName name="플랜트배관공992" localSheetId="1">#REF!</definedName>
    <definedName name="플랜트용접공001" localSheetId="4">#REF!</definedName>
    <definedName name="플랜트용접공001" localSheetId="1">#REF!</definedName>
    <definedName name="플랜트용접공002" localSheetId="4">#REF!</definedName>
    <definedName name="플랜트용접공002" localSheetId="1">#REF!</definedName>
    <definedName name="플랜트용접공011" localSheetId="4">#REF!</definedName>
    <definedName name="플랜트용접공011" localSheetId="1">#REF!</definedName>
    <definedName name="플랜트용접공982" localSheetId="4">#REF!</definedName>
    <definedName name="플랜트용접공982" localSheetId="1">#REF!</definedName>
    <definedName name="플랜트용접공991" localSheetId="4">#REF!</definedName>
    <definedName name="플랜트용접공991" localSheetId="1">#REF!</definedName>
    <definedName name="플랜트용접공992" localSheetId="4">#REF!</definedName>
    <definedName name="플랜트용접공992" localSheetId="1">#REF!</definedName>
    <definedName name="플랜트전공" localSheetId="4">#REF!</definedName>
    <definedName name="플랜트전공" localSheetId="1">#REF!</definedName>
    <definedName name="플랜트전공001" localSheetId="4">#REF!</definedName>
    <definedName name="플랜트전공001" localSheetId="1">#REF!</definedName>
    <definedName name="플랜트전공002" localSheetId="4">#REF!</definedName>
    <definedName name="플랜트전공002" localSheetId="1">#REF!</definedName>
    <definedName name="플랜트전공011" localSheetId="4">#REF!</definedName>
    <definedName name="플랜트전공011" localSheetId="1">#REF!</definedName>
    <definedName name="플랜트전공982" localSheetId="4">#REF!</definedName>
    <definedName name="플랜트전공982" localSheetId="1">#REF!</definedName>
    <definedName name="플랜트전공991" localSheetId="4">#REF!</definedName>
    <definedName name="플랜트전공991" localSheetId="1">#REF!</definedName>
    <definedName name="플랜트전공992" localSheetId="4">#REF!</definedName>
    <definedName name="플랜트전공992" localSheetId="1">#REF!</definedName>
    <definedName name="플랜트제관공001" localSheetId="4">#REF!</definedName>
    <definedName name="플랜트제관공001" localSheetId="1">#REF!</definedName>
    <definedName name="플랜트제관공002" localSheetId="4">#REF!</definedName>
    <definedName name="플랜트제관공002" localSheetId="1">#REF!</definedName>
    <definedName name="플랜트제관공011" localSheetId="4">#REF!</definedName>
    <definedName name="플랜트제관공011" localSheetId="1">#REF!</definedName>
    <definedName name="플랜트제관공982" localSheetId="4">#REF!</definedName>
    <definedName name="플랜트제관공982" localSheetId="1">#REF!</definedName>
    <definedName name="플랜트제관공991" localSheetId="4">#REF!</definedName>
    <definedName name="플랜트제관공991" localSheetId="1">#REF!</definedName>
    <definedName name="플랜트제관공992" localSheetId="4">#REF!</definedName>
    <definedName name="플랜트제관공992" localSheetId="1">#REF!</definedName>
    <definedName name="플랜트특수용접공001" localSheetId="4">#REF!</definedName>
    <definedName name="플랜트특수용접공001" localSheetId="1">#REF!</definedName>
    <definedName name="플랜트특수용접공002" localSheetId="4">#REF!</definedName>
    <definedName name="플랜트특수용접공002" localSheetId="1">#REF!</definedName>
    <definedName name="플랜트특수용접공011" localSheetId="4">#REF!</definedName>
    <definedName name="플랜트특수용접공011" localSheetId="1">#REF!</definedName>
    <definedName name="플랜트특수용접공982" localSheetId="4">#REF!</definedName>
    <definedName name="플랜트특수용접공982" localSheetId="1">#REF!</definedName>
    <definedName name="플랜트특수용접공991" localSheetId="4">#REF!</definedName>
    <definedName name="플랜트특수용접공991" localSheetId="1">#REF!</definedName>
    <definedName name="플랜트특수용접공992" localSheetId="4">#REF!</definedName>
    <definedName name="플랜트특수용접공992" localSheetId="1">#REF!</definedName>
    <definedName name="플주" localSheetId="4">#REF!</definedName>
    <definedName name="플주" localSheetId="1">#REF!</definedName>
    <definedName name="피라칸사스H1.0" localSheetId="4">#REF!</definedName>
    <definedName name="피라칸사스H1.0" localSheetId="1">#REF!</definedName>
    <definedName name="피라칸사스H1.0경" localSheetId="4">#REF!</definedName>
    <definedName name="피라칸사스H1.0경" localSheetId="1">#REF!</definedName>
    <definedName name="피라칸사스H1.0노" localSheetId="4">#REF!</definedName>
    <definedName name="피라칸사스H1.0노" localSheetId="1">#REF!</definedName>
    <definedName name="피라칸사스H1.0재" localSheetId="4">#REF!</definedName>
    <definedName name="피라칸사스H1.0재" localSheetId="1">#REF!</definedName>
    <definedName name="피라칸사스H1.5" localSheetId="4">#REF!</definedName>
    <definedName name="피라칸사스H1.5" localSheetId="1">#REF!</definedName>
    <definedName name="ㅎ" localSheetId="1">#N/A</definedName>
    <definedName name="ㅎ">[0]!ㅎ</definedName>
    <definedName name="ㅎ10" localSheetId="4">#REF!</definedName>
    <definedName name="ㅎ10" localSheetId="1">#REF!</definedName>
    <definedName name="ㅎ2628" localSheetId="4">#REF!</definedName>
    <definedName name="ㅎ2628" localSheetId="1">#REF!</definedName>
    <definedName name="ㅎ314" localSheetId="4">#REF!</definedName>
    <definedName name="ㅎ314" localSheetId="1">#REF!</definedName>
    <definedName name="ㅎ384" localSheetId="4">#REF!</definedName>
    <definedName name="ㅎ384" localSheetId="1">#REF!</definedName>
    <definedName name="ㅎ434" localSheetId="4">#REF!</definedName>
    <definedName name="ㅎ434" localSheetId="1">#REF!</definedName>
    <definedName name="ㅎㄴ" localSheetId="4" hidden="1">#REF!</definedName>
    <definedName name="ㅎㄴ" localSheetId="1" hidden="1">#REF!</definedName>
    <definedName name="ㅎㄹ" localSheetId="4" hidden="1">#REF!</definedName>
    <definedName name="ㅎㄹ" localSheetId="1">#N/A</definedName>
    <definedName name="ㅎㄹ">[0]!ㅎㄹ</definedName>
    <definedName name="ㅎ략" localSheetId="4">#REF!</definedName>
    <definedName name="ㅎ략" localSheetId="1">#REF!</definedName>
    <definedName name="ㅎ루ㅗ" localSheetId="1">#N/A</definedName>
    <definedName name="ㅎ루ㅗ">[0]!ㅎ루ㅗ</definedName>
    <definedName name="ㅎㅅㄺ" localSheetId="1" hidden="1">{#N/A,#N/A,FALSE,"속도"}</definedName>
    <definedName name="ㅎㅇ" localSheetId="1" hidden="1">{"'용역비'!$A$4:$C$8"}</definedName>
    <definedName name="ㅎ오" localSheetId="1" hidden="1">{"'용역비'!$A$4:$C$8"}</definedName>
    <definedName name="ㅎㅎ" localSheetId="4">#REF!</definedName>
    <definedName name="ㅎㅎ" localSheetId="1">#REF!</definedName>
    <definedName name="ㅎㅎ314" localSheetId="4">#REF!</definedName>
    <definedName name="ㅎㅎ314" localSheetId="1">#REF!</definedName>
    <definedName name="ㅎㅎㅎ" localSheetId="4">#REF!</definedName>
    <definedName name="ㅎㅎㅎ" localSheetId="1">#REF!</definedName>
    <definedName name="ㅎㅎㅎㅇ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ㅎ" localSheetId="4">#REF!</definedName>
    <definedName name="ㅎㅎㅎㅎ" localSheetId="1">#N/A</definedName>
    <definedName name="ㅎㅎㅎㅎ">[0]!ㅎㅎㅎㅎ</definedName>
    <definedName name="ㅎㅎㅎㅎㅎㅎ" localSheetId="4">#REF!</definedName>
    <definedName name="ㅎㅎㅎㅎㅎㅎ" localSheetId="1">#REF!</definedName>
    <definedName name="ㅎㅎㅎㅎㅎㅎㅎㅎㅎㅎㅎㅎㅎ" localSheetId="4">#REF!</definedName>
    <definedName name="ㅎㅎㅎㅎㅎㅎㅎㅎㅎㅎㅎㅎㅎ" localSheetId="1">#REF!</definedName>
    <definedName name="하" localSheetId="1">{"'제10장(표)'!$A$5:$L$10"}</definedName>
    <definedName name="하나로" localSheetId="4">#REF!</definedName>
    <definedName name="하나로" localSheetId="1">#REF!</definedName>
    <definedName name="하도" localSheetId="4">#REF!</definedName>
    <definedName name="하도" localSheetId="1">#REF!</definedName>
    <definedName name="하도비율" localSheetId="4">#REF!</definedName>
    <definedName name="하도비율" localSheetId="1">#REF!</definedName>
    <definedName name="하도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업체명">#N/A</definedName>
    <definedName name="하동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하" localSheetId="4">#REF!</definedName>
    <definedName name="하하" localSheetId="1">#REF!</definedName>
    <definedName name="학교" localSheetId="4">#REF!</definedName>
    <definedName name="학교" localSheetId="1">#REF!</definedName>
    <definedName name="학교2" localSheetId="4">#REF!</definedName>
    <definedName name="학교2" localSheetId="1">#REF!</definedName>
    <definedName name="한" localSheetId="1" hidden="1">#REF!</definedName>
    <definedName name="한라구절초" localSheetId="4">#REF!</definedName>
    <definedName name="한라구절초" localSheetId="1">#REF!</definedName>
    <definedName name="한식목공001" localSheetId="4">#REF!</definedName>
    <definedName name="한식목공001" localSheetId="1">#REF!</definedName>
    <definedName name="한식목공002" localSheetId="4">#REF!</definedName>
    <definedName name="한식목공002" localSheetId="1">#REF!</definedName>
    <definedName name="한식목공011" localSheetId="4">#REF!</definedName>
    <definedName name="한식목공011" localSheetId="1">#REF!</definedName>
    <definedName name="한식목공982" localSheetId="4">#REF!</definedName>
    <definedName name="한식목공982" localSheetId="1">#REF!</definedName>
    <definedName name="한식목공991" localSheetId="4">#REF!</definedName>
    <definedName name="한식목공991" localSheetId="1">#REF!</definedName>
    <definedName name="한식목공992" localSheetId="4">#REF!</definedName>
    <definedName name="한식목공992" localSheetId="1">#REF!</definedName>
    <definedName name="한식목공조공001" localSheetId="4">#REF!</definedName>
    <definedName name="한식목공조공001" localSheetId="1">#REF!</definedName>
    <definedName name="한식목공조공002" localSheetId="4">#REF!</definedName>
    <definedName name="한식목공조공002" localSheetId="1">#REF!</definedName>
    <definedName name="한식목공조공011" localSheetId="4">#REF!</definedName>
    <definedName name="한식목공조공011" localSheetId="1">#REF!</definedName>
    <definedName name="한식목공조공982" localSheetId="4">#REF!</definedName>
    <definedName name="한식목공조공982" localSheetId="1">#REF!</definedName>
    <definedName name="한식목공조공991" localSheetId="4">#REF!</definedName>
    <definedName name="한식목공조공991" localSheetId="1">#REF!</definedName>
    <definedName name="한식목공조공992" localSheetId="4">#REF!</definedName>
    <definedName name="한식목공조공992" localSheetId="1">#REF!</definedName>
    <definedName name="한식미장공001" localSheetId="4">#REF!</definedName>
    <definedName name="한식미장공001" localSheetId="1">#REF!</definedName>
    <definedName name="한식미장공002" localSheetId="4">#REF!</definedName>
    <definedName name="한식미장공002" localSheetId="1">#REF!</definedName>
    <definedName name="한식미장공011" localSheetId="4">#REF!</definedName>
    <definedName name="한식미장공011" localSheetId="1">#REF!</definedName>
    <definedName name="한식미장공982" localSheetId="4">#REF!</definedName>
    <definedName name="한식미장공982" localSheetId="1">#REF!</definedName>
    <definedName name="한식미장공991" localSheetId="4">#REF!</definedName>
    <definedName name="한식미장공991" localSheetId="1">#REF!</definedName>
    <definedName name="한식미장공992" localSheetId="4">#REF!</definedName>
    <definedName name="한식미장공992" localSheetId="1">#REF!</definedName>
    <definedName name="한식와공001" localSheetId="4">#REF!</definedName>
    <definedName name="한식와공001" localSheetId="1">#REF!</definedName>
    <definedName name="한식와공002" localSheetId="4">#REF!</definedName>
    <definedName name="한식와공002" localSheetId="1">#REF!</definedName>
    <definedName name="한식와공011" localSheetId="4">#REF!</definedName>
    <definedName name="한식와공011" localSheetId="1">#REF!</definedName>
    <definedName name="한식와공982" localSheetId="4">#REF!</definedName>
    <definedName name="한식와공982" localSheetId="1">#REF!</definedName>
    <definedName name="한식와공991" localSheetId="4">#REF!</definedName>
    <definedName name="한식와공991" localSheetId="1">#REF!</definedName>
    <definedName name="한식와공992" localSheetId="4">#REF!</definedName>
    <definedName name="한식와공992" localSheetId="1">#REF!</definedName>
    <definedName name="한식와공조공001" localSheetId="4">#REF!</definedName>
    <definedName name="한식와공조공001" localSheetId="1">#REF!</definedName>
    <definedName name="한식와공조공002" localSheetId="4">#REF!</definedName>
    <definedName name="한식와공조공002" localSheetId="1">#REF!</definedName>
    <definedName name="한식와공조공011" localSheetId="4">#REF!</definedName>
    <definedName name="한식와공조공011" localSheetId="1">#REF!</definedName>
    <definedName name="한식와공조공982" localSheetId="4">#REF!</definedName>
    <definedName name="한식와공조공982" localSheetId="1">#REF!</definedName>
    <definedName name="한식와공조공991" localSheetId="4">#REF!</definedName>
    <definedName name="한식와공조공991" localSheetId="1">#REF!</definedName>
    <definedName name="한식와공조공992" localSheetId="4">#REF!</definedName>
    <definedName name="한식와공조공992" localSheetId="1">#REF!</definedName>
    <definedName name="한전수탁비" localSheetId="4">#REF!</definedName>
    <definedName name="한전수탁비" localSheetId="1">#REF!</definedName>
    <definedName name="할석공001" localSheetId="4">#REF!</definedName>
    <definedName name="할석공001" localSheetId="1">#REF!</definedName>
    <definedName name="할석공002" localSheetId="4">#REF!</definedName>
    <definedName name="할석공002" localSheetId="1">#REF!</definedName>
    <definedName name="할석공982" localSheetId="4">#REF!</definedName>
    <definedName name="할석공982" localSheetId="1">#REF!</definedName>
    <definedName name="할석공991" localSheetId="4">#REF!</definedName>
    <definedName name="할석공991" localSheetId="1">#REF!</definedName>
    <definedName name="할석공992" localSheetId="4">#REF!</definedName>
    <definedName name="할석공992" localSheetId="1">#REF!</definedName>
    <definedName name="함석공001" localSheetId="4">#REF!</definedName>
    <definedName name="함석공001" localSheetId="1">#REF!</definedName>
    <definedName name="함석공002" localSheetId="4">#REF!</definedName>
    <definedName name="함석공002" localSheetId="1">#REF!</definedName>
    <definedName name="함석공011" localSheetId="4">#REF!</definedName>
    <definedName name="함석공011" localSheetId="1">#REF!</definedName>
    <definedName name="함석공982" localSheetId="4">#REF!</definedName>
    <definedName name="함석공982" localSheetId="1">#REF!</definedName>
    <definedName name="함석공991" localSheetId="4">#REF!</definedName>
    <definedName name="함석공991" localSheetId="1">#REF!</definedName>
    <definedName name="함석공992" localSheetId="4">#REF!</definedName>
    <definedName name="함석공992" localSheetId="1">#REF!</definedName>
    <definedName name="합______________계" localSheetId="4">#REF!</definedName>
    <definedName name="합______________계" localSheetId="1">#REF!</definedName>
    <definedName name="합_________계" localSheetId="4">#REF!</definedName>
    <definedName name="합_________계" localSheetId="1">#REF!</definedName>
    <definedName name="합계" localSheetId="4">#REF!</definedName>
    <definedName name="합계" localSheetId="1">#REF!</definedName>
    <definedName name="항" localSheetId="1" hidden="1">{#N/A,#N/A,FALSE,"현장 NCR 분석";#N/A,#N/A,FALSE,"현장품질감사";#N/A,#N/A,FALSE,"현장품질감사"}</definedName>
    <definedName name="항공장애등" localSheetId="4">#REF!</definedName>
    <definedName name="항공장애등" localSheetId="1">#REF!</definedName>
    <definedName name="해당화" localSheetId="4">#REF!</definedName>
    <definedName name="해당화" localSheetId="1">#REF!</definedName>
    <definedName name="해당화H1.0" localSheetId="4">#REF!</definedName>
    <definedName name="해당화H1.0" localSheetId="1">#REF!</definedName>
    <definedName name="해당화H1.0경" localSheetId="4">#REF!</definedName>
    <definedName name="해당화H1.0경" localSheetId="1">#REF!</definedName>
    <definedName name="해당화H1.0노" localSheetId="4">#REF!</definedName>
    <definedName name="해당화H1.0노" localSheetId="1">#REF!</definedName>
    <definedName name="해당화H1.0재" localSheetId="4">#REF!</definedName>
    <definedName name="해당화H1.0재" localSheetId="1">#REF!</definedName>
    <definedName name="해송H2.0경" localSheetId="4">#REF!</definedName>
    <definedName name="해송H2.0경" localSheetId="1">#REF!</definedName>
    <definedName name="해송H2.0노" localSheetId="4">#REF!</definedName>
    <definedName name="해송H2.0노" localSheetId="1">#REF!</definedName>
    <definedName name="해송H2.0재" localSheetId="4">#REF!</definedName>
    <definedName name="해송H2.0재" localSheetId="1">#REF!</definedName>
    <definedName name="해송H2.5" localSheetId="4">#REF!</definedName>
    <definedName name="해송H2.5" localSheetId="1">#REF!</definedName>
    <definedName name="해송H2.5경" localSheetId="4">#REF!</definedName>
    <definedName name="해송H2.5경" localSheetId="1">#REF!</definedName>
    <definedName name="해송H2.5노" localSheetId="4">#REF!</definedName>
    <definedName name="해송H2.5노" localSheetId="1">#REF!</definedName>
    <definedName name="해송H2.5재" localSheetId="4">#REF!</definedName>
    <definedName name="해송H2.5재" localSheetId="1">#REF!</definedName>
    <definedName name="해송H3.0xW1.2xR10" localSheetId="4">#REF!</definedName>
    <definedName name="해송H3.0xW1.2xR10" localSheetId="1">#REF!</definedName>
    <definedName name="해송H3.5xW1.5xR12" localSheetId="4">#REF!</definedName>
    <definedName name="해송H3.5xW1.5xR12" localSheetId="1">#REF!</definedName>
    <definedName name="해송H3.5경" localSheetId="4">#REF!</definedName>
    <definedName name="해송H3.5경" localSheetId="1">#REF!</definedName>
    <definedName name="해송H3.5노" localSheetId="4">#REF!</definedName>
    <definedName name="해송H3.5노" localSheetId="1">#REF!</definedName>
    <definedName name="해송H3.5재" localSheetId="4">#REF!</definedName>
    <definedName name="해송H3.5재" localSheetId="1">#REF!</definedName>
    <definedName name="해송W1.0경" localSheetId="4">#REF!</definedName>
    <definedName name="해송W1.0경" localSheetId="1">#REF!</definedName>
    <definedName name="해송W1.0노" localSheetId="4">#REF!</definedName>
    <definedName name="해송W1.0노" localSheetId="1">#REF!</definedName>
    <definedName name="해송W1.0재" localSheetId="4">#REF!</definedName>
    <definedName name="해송W1.0재" localSheetId="1">#REF!</definedName>
    <definedName name="해송W1.2경" localSheetId="4">#REF!</definedName>
    <definedName name="해송W1.2경" localSheetId="1">#REF!</definedName>
    <definedName name="해송W1.2노" localSheetId="4">#REF!</definedName>
    <definedName name="해송W1.2노" localSheetId="1">#REF!</definedName>
    <definedName name="해송W1.2재" localSheetId="4">#REF!</definedName>
    <definedName name="해송W1.2재" localSheetId="1">#REF!</definedName>
    <definedName name="행선안내게시기설비" localSheetId="4">#REF!</definedName>
    <definedName name="행선안내게시기설비" localSheetId="1">#REF!</definedName>
    <definedName name="허" localSheetId="4">#REF!</definedName>
    <definedName name="허" localSheetId="1">#REF!</definedName>
    <definedName name="허지연" localSheetId="1">{"'제10장(표)'!$A$5:$L$10"}</definedName>
    <definedName name="허ㅗ" localSheetId="4">#REF!</definedName>
    <definedName name="허ㅗ" localSheetId="1">#REF!</definedName>
    <definedName name="헤인" localSheetId="1">{"'제10장(표)'!$A$5:$L$10"}</definedName>
    <definedName name="현도사001" localSheetId="4">#REF!</definedName>
    <definedName name="현도사001" localSheetId="1">#REF!</definedName>
    <definedName name="현도사002" localSheetId="4">#REF!</definedName>
    <definedName name="현도사002" localSheetId="1">#REF!</definedName>
    <definedName name="현도사011" localSheetId="4">#REF!</definedName>
    <definedName name="현도사011" localSheetId="1">#REF!</definedName>
    <definedName name="현도사982" localSheetId="4">#REF!</definedName>
    <definedName name="현도사982" localSheetId="1">#REF!</definedName>
    <definedName name="현도사991" localSheetId="4">#REF!</definedName>
    <definedName name="현도사991" localSheetId="1">#REF!</definedName>
    <definedName name="현도사992" localSheetId="4">#REF!</definedName>
    <definedName name="현도사992" localSheetId="1">#REF!</definedName>
    <definedName name="현장대리인" localSheetId="4">#REF!</definedName>
    <definedName name="현장대리인" localSheetId="1">#REF!</definedName>
    <definedName name="현장설명" localSheetId="1" hidden="1">{#N/A,#N/A,FALSE,"현장 NCR 분석";#N/A,#N/A,FALSE,"현장품질감사";#N/A,#N/A,FALSE,"현장품질감사"}</definedName>
    <definedName name="현장설명2" localSheetId="1" hidden="1">{#N/A,#N/A,FALSE,"현장 NCR 분석";#N/A,#N/A,FALSE,"현장품질감사";#N/A,#N/A,FALSE,"현장품질감사"}</definedName>
    <definedName name="현찰계약금">#N/A</definedName>
    <definedName name="협죽도H0.8" localSheetId="4">#REF!</definedName>
    <definedName name="협죽도H0.8" localSheetId="1">#REF!</definedName>
    <definedName name="협죽도H0.8경" localSheetId="4">#REF!</definedName>
    <definedName name="협죽도H0.8경" localSheetId="1">#REF!</definedName>
    <definedName name="협죽도H0.8노" localSheetId="4">#REF!</definedName>
    <definedName name="협죽도H0.8노" localSheetId="1">#REF!</definedName>
    <definedName name="협죽도H0.8재" localSheetId="4">#REF!</definedName>
    <definedName name="협죽도H0.8재" localSheetId="1">#REF!</definedName>
    <definedName name="협죽도H1.0" localSheetId="4">#REF!</definedName>
    <definedName name="협죽도H1.0" localSheetId="1">#REF!</definedName>
    <definedName name="협죽도H1.0경" localSheetId="4">#REF!</definedName>
    <definedName name="협죽도H1.0경" localSheetId="1">#REF!</definedName>
    <definedName name="협죽도H1.0노" localSheetId="4">#REF!</definedName>
    <definedName name="협죽도H1.0노" localSheetId="1">#REF!</definedName>
    <definedName name="협죽도H1.0재" localSheetId="4">#REF!</definedName>
    <definedName name="협죽도H1.0재" localSheetId="1">#REF!</definedName>
    <definedName name="형광등32W_1" localSheetId="4">#REF!</definedName>
    <definedName name="형광등32W_1" localSheetId="1">#REF!</definedName>
    <definedName name="형광등32W_2" localSheetId="4">#REF!</definedName>
    <definedName name="형광등32W_2" localSheetId="1">#REF!</definedName>
    <definedName name="형광등40W_1" localSheetId="4">#REF!</definedName>
    <definedName name="형광등40W_1" localSheetId="1">#REF!</definedName>
    <definedName name="형광등40W_2" localSheetId="4">#REF!</definedName>
    <definedName name="형광등40W_2" localSheetId="1">#REF!</definedName>
    <definedName name="형틀" localSheetId="4">#REF!</definedName>
    <definedName name="형틀" localSheetId="1">#REF!</definedName>
    <definedName name="형틀목공001" localSheetId="4">#REF!</definedName>
    <definedName name="형틀목공001" localSheetId="1">#REF!</definedName>
    <definedName name="형틀목공002" localSheetId="4">#REF!</definedName>
    <definedName name="형틀목공002" localSheetId="1">#REF!</definedName>
    <definedName name="형틀목공011" localSheetId="4">#REF!</definedName>
    <definedName name="형틀목공011" localSheetId="1">#REF!</definedName>
    <definedName name="형틀목공982" localSheetId="4">#REF!</definedName>
    <definedName name="형틀목공982" localSheetId="1">#REF!</definedName>
    <definedName name="형틀목공991" localSheetId="4">#REF!</definedName>
    <definedName name="형틀목공991" localSheetId="1">#REF!</definedName>
    <definedName name="형틀목공992" localSheetId="4">#REF!</definedName>
    <definedName name="형틀목공992" localSheetId="1">#REF!</definedName>
    <definedName name="형틀야" localSheetId="4">#REF!</definedName>
    <definedName name="형틀야" localSheetId="1">#REF!</definedName>
    <definedName name="형틀주" localSheetId="4">#REF!</definedName>
    <definedName name="형틀주" localSheetId="1">#REF!</definedName>
    <definedName name="혜정문" localSheetId="1">{"'제10장(표)'!$A$5:$L$10"}</definedName>
    <definedName name="호" localSheetId="4">#REF!</definedName>
    <definedName name="호" localSheetId="1">{"'관경확장'!$A$79:$M$98","'관경확장'!$A$54:$M$78"}</definedName>
    <definedName name="호도R6" localSheetId="4">#REF!</definedName>
    <definedName name="호도R6" localSheetId="1">#REF!</definedName>
    <definedName name="호도R6경" localSheetId="4">#REF!</definedName>
    <definedName name="호도R6경" localSheetId="1">#REF!</definedName>
    <definedName name="호도R6노" localSheetId="4">#REF!</definedName>
    <definedName name="호도R6노" localSheetId="1">#REF!</definedName>
    <definedName name="호도R6재" localSheetId="4">#REF!</definedName>
    <definedName name="호도R6재" localSheetId="1">#REF!</definedName>
    <definedName name="호도R8경" localSheetId="4">#REF!</definedName>
    <definedName name="호도R8경" localSheetId="1">#REF!</definedName>
    <definedName name="호도R8노" localSheetId="4">#REF!</definedName>
    <definedName name="호도R8노" localSheetId="1">#REF!</definedName>
    <definedName name="호도R8재" localSheetId="4">#REF!</definedName>
    <definedName name="호도R8재" localSheetId="1">#REF!</definedName>
    <definedName name="호박" localSheetId="4">#REF!</definedName>
    <definedName name="호박" localSheetId="1">#REF!</definedName>
    <definedName name="호박돌" localSheetId="4">#REF!</definedName>
    <definedName name="호박돌" localSheetId="1">#REF!</definedName>
    <definedName name="호표" localSheetId="4">#REF!</definedName>
    <definedName name="호표" localSheetId="1">#REF!</definedName>
    <definedName name="호표자" localSheetId="1">{"'관경확장'!$A$79:$M$98","'관경확장'!$A$54:$M$78"}</definedName>
    <definedName name="호호호호" localSheetId="4">#REF!</definedName>
    <definedName name="호호호호" localSheetId="1">#REF!</definedName>
    <definedName name="호ㅓ" localSheetId="1" hidden="1">{"'용역비'!$A$4:$C$8"}</definedName>
    <definedName name="호ㅓㅏ" localSheetId="4">#REF!</definedName>
    <definedName name="호ㅓㅏ" localSheetId="1">#REF!</definedName>
    <definedName name="혹ㅇ" localSheetId="1">#N/A</definedName>
    <definedName name="혹ㅇ">[0]!혹ㅇ</definedName>
    <definedName name="홀" localSheetId="4">#REF!</definedName>
    <definedName name="홀" localSheetId="1">#REF!</definedName>
    <definedName name="홍" localSheetId="4">#REF!</definedName>
    <definedName name="홍" localSheetId="1">#REF!</definedName>
    <definedName name="홍단풍" localSheetId="4">#REF!</definedName>
    <definedName name="홍단풍" localSheetId="1">#REF!</definedName>
    <definedName name="홍단풍H3.5xR12" localSheetId="4">#REF!</definedName>
    <definedName name="홍단풍H3.5xR12" localSheetId="1">#REF!</definedName>
    <definedName name="홍단풍R10" localSheetId="4">#REF!</definedName>
    <definedName name="홍단풍R10" localSheetId="1">#REF!</definedName>
    <definedName name="홍단풍R10경" localSheetId="4">#REF!</definedName>
    <definedName name="홍단풍R10경" localSheetId="1">#REF!</definedName>
    <definedName name="홍단풍R10노" localSheetId="4">#REF!</definedName>
    <definedName name="홍단풍R10노" localSheetId="1">#REF!</definedName>
    <definedName name="홍단풍R10재" localSheetId="4">#REF!</definedName>
    <definedName name="홍단풍R10재" localSheetId="1">#REF!</definedName>
    <definedName name="홍ㄹ" localSheetId="1">#N/A</definedName>
    <definedName name="홍ㄹ">[0]!홍ㄹ</definedName>
    <definedName name="홍ㄹㄴ" localSheetId="1" hidden="1">{#N/A,#N/A,FALSE,"부대2"}</definedName>
    <definedName name="홍ㄹㄴㄷㄱ" localSheetId="4" hidden="1">#REF!</definedName>
    <definedName name="홍ㄹㄴㄷㄱ" localSheetId="1" hidden="1">#REF!</definedName>
    <definedName name="홍ㅇ호" localSheetId="1" hidden="1">{"'용역비'!$A$4:$C$8"}</definedName>
    <definedName name="화강석두껍돌">15992</definedName>
    <definedName name="화강석두껍돌100">29319</definedName>
    <definedName name="화강석판석30">53306</definedName>
    <definedName name="화공001" localSheetId="4">#REF!</definedName>
    <definedName name="화공001" localSheetId="1">#REF!</definedName>
    <definedName name="화공002" localSheetId="4">#REF!</definedName>
    <definedName name="화공002" localSheetId="1">#REF!</definedName>
    <definedName name="화공011" localSheetId="4">#REF!</definedName>
    <definedName name="화공011" localSheetId="1">#REF!</definedName>
    <definedName name="화공982" localSheetId="4">#REF!</definedName>
    <definedName name="화공982" localSheetId="1">#REF!</definedName>
    <definedName name="화공991" localSheetId="4">#REF!</definedName>
    <definedName name="화공991" localSheetId="1">#REF!</definedName>
    <definedName name="화공992" localSheetId="4">#REF!</definedName>
    <definedName name="화공992" localSheetId="1">#REF!</definedName>
    <definedName name="화살H0.8" localSheetId="4">#REF!</definedName>
    <definedName name="화살H0.8" localSheetId="1">#REF!</definedName>
    <definedName name="화살H0.8경" localSheetId="4">#REF!</definedName>
    <definedName name="화살H0.8경" localSheetId="1">#REF!</definedName>
    <definedName name="화살H0.8노" localSheetId="4">#REF!</definedName>
    <definedName name="화살H0.8노" localSheetId="1">#REF!</definedName>
    <definedName name="화살H0.8재" localSheetId="4">#REF!</definedName>
    <definedName name="화살H0.8재" localSheetId="1">#REF!</definedName>
    <definedName name="화약취급공001" localSheetId="4">#REF!</definedName>
    <definedName name="화약취급공001" localSheetId="1">#REF!</definedName>
    <definedName name="화약취급공002" localSheetId="4">#REF!</definedName>
    <definedName name="화약취급공002" localSheetId="1">#REF!</definedName>
    <definedName name="화약취급공011" localSheetId="4">#REF!</definedName>
    <definedName name="화약취급공011" localSheetId="1">#REF!</definedName>
    <definedName name="화약취급공982" localSheetId="4">#REF!</definedName>
    <definedName name="화약취급공982" localSheetId="1">#REF!</definedName>
    <definedName name="화약취급공991" localSheetId="4">#REF!</definedName>
    <definedName name="화약취급공991" localSheetId="1">#REF!</definedName>
    <definedName name="화약취급공992" localSheetId="4">#REF!</definedName>
    <definedName name="화약취급공992" localSheetId="1">#REF!</definedName>
    <definedName name="활석공011" localSheetId="4">#REF!</definedName>
    <definedName name="활석공011" localSheetId="1">#REF!</definedName>
    <definedName name="회수공수" localSheetId="4">#REF!</definedName>
    <definedName name="회수공수" localSheetId="1">#REF!</definedName>
    <definedName name="회양목H0.3노" localSheetId="4">#REF!</definedName>
    <definedName name="회양목H0.3노" localSheetId="1">#REF!</definedName>
    <definedName name="회양목H0.3재" localSheetId="4">#REF!</definedName>
    <definedName name="회양목H0.3재" localSheetId="1">#REF!</definedName>
    <definedName name="회양목H1.0" localSheetId="4">#REF!</definedName>
    <definedName name="회양목H1.0" localSheetId="1">#REF!</definedName>
    <definedName name="회양목H1.0경" localSheetId="4">#REF!</definedName>
    <definedName name="회양목H1.0경" localSheetId="1">#REF!</definedName>
    <definedName name="회양목H1.0노" localSheetId="4">#REF!</definedName>
    <definedName name="회양목H1.0노" localSheetId="1">#REF!</definedName>
    <definedName name="회양목H1.0재" localSheetId="4">#REF!</definedName>
    <definedName name="회양목H1.0재" localSheetId="1">#REF!</definedName>
    <definedName name="회화R10" localSheetId="4">#REF!</definedName>
    <definedName name="회화R10" localSheetId="1">#REF!</definedName>
    <definedName name="회화R10경" localSheetId="4">#REF!</definedName>
    <definedName name="회화R10경" localSheetId="1">#REF!</definedName>
    <definedName name="회화R10노" localSheetId="4">#REF!</definedName>
    <definedName name="회화R10노" localSheetId="1">#REF!</definedName>
    <definedName name="회화R10재" localSheetId="4">#REF!</definedName>
    <definedName name="회화R10재" localSheetId="1">#REF!</definedName>
    <definedName name="효" localSheetId="1" hidden="1">{#N/A,#N/A,FALSE,"현장 NCR 분석";#N/A,#N/A,FALSE,"현장품질감사";#N/A,#N/A,FALSE,"현장품질감사"}</definedName>
    <definedName name="효석" localSheetId="1">{"'Firr(선)'!$AS$1:$AY$62","'Firr(사)'!$AS$1:$AY$62","'Firr(회)'!$AS$1:$AY$62","'Firr(선)'!$L$1:$V$62","'Firr(사)'!$L$1:$V$62","'Firr(회)'!$L$1:$V$62"}</definedName>
    <definedName name="후다" localSheetId="1">#N/A</definedName>
    <definedName name="후다">[0]!후다</definedName>
    <definedName name="후렉시블전선관" localSheetId="4">#REF!</definedName>
    <definedName name="후렉시블전선관" localSheetId="1">#REF!</definedName>
    <definedName name="후박H2.5" localSheetId="4">#REF!</definedName>
    <definedName name="후박H2.5" localSheetId="1">#REF!</definedName>
    <definedName name="후박R6경" localSheetId="4">#REF!</definedName>
    <definedName name="후박R6경" localSheetId="1">#REF!</definedName>
    <definedName name="후박R6노" localSheetId="4">#REF!</definedName>
    <definedName name="후박R6노" localSheetId="1">#REF!</definedName>
    <definedName name="후박R6재" localSheetId="4">#REF!</definedName>
    <definedName name="후박R6재" localSheetId="1">#REF!</definedName>
    <definedName name="후박R7경" localSheetId="4">#REF!</definedName>
    <definedName name="후박R7경" localSheetId="1">#REF!</definedName>
    <definedName name="후박R7노" localSheetId="4">#REF!</definedName>
    <definedName name="후박R7노" localSheetId="1">#REF!</definedName>
    <definedName name="후박R7재" localSheetId="4">#REF!</definedName>
    <definedName name="후박R7재" localSheetId="1">#REF!</definedName>
    <definedName name="후박나무H4.0" localSheetId="4">#REF!</definedName>
    <definedName name="후박나무H4.0" localSheetId="1">#REF!</definedName>
    <definedName name="후피향나무H1.8" localSheetId="4">#REF!</definedName>
    <definedName name="후피향나무H1.8" localSheetId="1">#REF!</definedName>
    <definedName name="히노" localSheetId="4">#REF!</definedName>
    <definedName name="히노" localSheetId="1">#REF!</definedName>
    <definedName name="히재" localSheetId="4">#REF!</definedName>
    <definedName name="히재" localSheetId="1">#REF!</definedName>
    <definedName name="히팅케이블" localSheetId="4">#REF!</definedName>
    <definedName name="히팅케이블" localSheetId="1">#REF!</definedName>
    <definedName name="히ㅏㅓㅏㅚㅏ" localSheetId="4">#REF!</definedName>
    <definedName name="히ㅏㅓㅏㅚㅏ" localSheetId="1">#REF!</definedName>
    <definedName name="ㅏ" localSheetId="1" hidden="1">{#N/A,#N/A,FALSE,"현장 NCR 분석";#N/A,#N/A,FALSE,"현장품질감사";#N/A,#N/A,FALSE,"현장품질감사"}</definedName>
    <definedName name="ㅏ271" localSheetId="4">#REF!</definedName>
    <definedName name="ㅏ271" localSheetId="1">#REF!</definedName>
    <definedName name="ㅏ눞ㄴ" localSheetId="4">#REF!</definedName>
    <definedName name="ㅏ눞ㄴ" localSheetId="1">#REF!</definedName>
    <definedName name="ㅏㅇㄹ너ㅑ" localSheetId="4">#REF!</definedName>
    <definedName name="ㅏㅇㄹ너ㅑ" localSheetId="1">#REF!</definedName>
    <definedName name="ㅏ커" localSheetId="4">#REF!</definedName>
    <definedName name="ㅏ커" localSheetId="1">#REF!</definedName>
    <definedName name="ㅏ하ㅕ" localSheetId="4">#REF!</definedName>
    <definedName name="ㅏ하ㅕ" localSheetId="1">#REF!</definedName>
    <definedName name="ㅏ호" localSheetId="1">#N/A</definedName>
    <definedName name="ㅏ호">[0]!ㅏ호</definedName>
    <definedName name="ㅏㅏㅇ라너" localSheetId="4">#REF!</definedName>
    <definedName name="ㅏㅏㅇ라너" localSheetId="1">#REF!</definedName>
    <definedName name="ㅏㅏㅏ" localSheetId="1" hidden="1">{#N/A,#N/A,FALSE,"명세표"}</definedName>
    <definedName name="ㅏㅏㅏ갸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ㅓ" localSheetId="1" hidden="1">{#N/A,#N/A,FALSE,"구조2"}</definedName>
    <definedName name="ㅏㅓㅗ" localSheetId="1">#N/A</definedName>
    <definedName name="ㅏㅓㅗ">[0]!ㅏㅓㅗ</definedName>
    <definedName name="ㅏㅕ" localSheetId="1" hidden="1">{#N/A,#N/A,FALSE,"포장1";#N/A,#N/A,FALSE,"포장1"}</definedName>
    <definedName name="ㅏㅣㅇ널" localSheetId="4">#REF!</definedName>
    <definedName name="ㅏㅣㅇ널" localSheetId="1">#REF!</definedName>
    <definedName name="ㅏㅣㅗㅓ" localSheetId="1">#N/A</definedName>
    <definedName name="ㅏㅣㅗㅓ">[0]!ㅏㅣㅗㅓ</definedName>
    <definedName name="ㅐ" localSheetId="1" hidden="1">{#N/A,#N/A,FALSE,"현장 NCR 분석";#N/A,#N/A,FALSE,"현장품질감사";#N/A,#N/A,FALSE,"현장품질감사"}</definedName>
    <definedName name="ㅐㅐㅣ" localSheetId="4">#REF!</definedName>
    <definedName name="ㅐㅐㅣ" localSheetId="1">#REF!</definedName>
    <definedName name="ㅐㅗㅅ" localSheetId="4">#REF!</definedName>
    <definedName name="ㅐㅗㅅ" localSheetId="1">#REF!</definedName>
    <definedName name="ㅑ110" localSheetId="4">#REF!</definedName>
    <definedName name="ㅑ110" localSheetId="1">#REF!</definedName>
    <definedName name="ㅑ러ㅑ" localSheetId="4">#REF!</definedName>
    <definedName name="ㅑ러ㅑ" localSheetId="1">#REF!</definedName>
    <definedName name="ㅑㅏ" localSheetId="4">#REF!</definedName>
    <definedName name="ㅑㅏ" localSheetId="1">#REF!</definedName>
    <definedName name="ㅑㅏㅏ" localSheetId="4">#REF!</definedName>
    <definedName name="ㅑㅏㅏ" localSheetId="1">#REF!</definedName>
    <definedName name="ㅑㅏㅏㅏ" localSheetId="4">#REF!</definedName>
    <definedName name="ㅑㅏㅏㅏ" localSheetId="1">#REF!</definedName>
    <definedName name="ㅑㅑ" localSheetId="1" hidden="1">{"'용역비'!$A$4:$C$8"}</definedName>
    <definedName name="ㅑㅑㅏ" localSheetId="4">#REF!</definedName>
    <definedName name="ㅑㅑㅏ" localSheetId="1">#REF!</definedName>
    <definedName name="ㅑㅑㅑ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ㅏ" localSheetId="4">#REF!</definedName>
    <definedName name="ㅑㅑㅑㅏ" localSheetId="1">#REF!</definedName>
    <definedName name="ㅑㅑㅑㅑㅑ" localSheetId="1" hidden="1">{"'용역비'!$A$4:$C$8"}</definedName>
    <definedName name="ㅑㅑㅑㅑㅑㅑ" localSheetId="1" hidden="1">{"'용역비'!$A$4:$C$8"}</definedName>
    <definedName name="ㅑㅔ" localSheetId="1">#N/A</definedName>
    <definedName name="ㅑㅔ">[0]!ㅑㅔ</definedName>
    <definedName name="ㅑㅕ" localSheetId="1" hidden="1">{#N/A,#N/A,FALSE,"이정표"}</definedName>
    <definedName name="ㅑㅕㅕ" localSheetId="1" hidden="1">{"'용역비'!$A$4:$C$8"}</definedName>
    <definedName name="ㅓ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105" localSheetId="4">#REF!</definedName>
    <definedName name="ㅓ105" localSheetId="1">#REF!</definedName>
    <definedName name="ㅓ224" localSheetId="4">#REF!</definedName>
    <definedName name="ㅓ224" localSheetId="1">#REF!</definedName>
    <definedName name="ㅓ54" localSheetId="4">#REF!</definedName>
    <definedName name="ㅓ54" localSheetId="1">#REF!</definedName>
    <definedName name="ㅓㄴㄱ" hidden="1">[3]BID!$A$1:$A$4</definedName>
    <definedName name="ㅓ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ㄹㄹ" localSheetId="1" hidden="1">{#N/A,#N/A,FALSE,"현장 NCR 분석";#N/A,#N/A,FALSE,"현장품질감사";#N/A,#N/A,FALSE,"현장품질감사"}</definedName>
    <definedName name="ㅓㅇ" localSheetId="1">#N/A</definedName>
    <definedName name="ㅓㅇ">[0]!ㅓㅇ</definedName>
    <definedName name="ㅓㅏㅏㅣ" localSheetId="4">BLCH</definedName>
    <definedName name="ㅓㅏㅏㅣ" localSheetId="1">BLCH</definedName>
    <definedName name="ㅓㅓ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ㅕ" localSheetId="1">#N/A</definedName>
    <definedName name="ㅓㅕ">[0]!ㅓㅕ</definedName>
    <definedName name="ㅓㅣ망래ㅑ" localSheetId="4">#REF!</definedName>
    <definedName name="ㅓㅣ망래ㅑ" localSheetId="1">#REF!</definedName>
    <definedName name="ㅔㅐ" localSheetId="4" hidden="1">#REF!</definedName>
    <definedName name="ㅔㅐ" localSheetId="1" hidden="1">#REF!</definedName>
    <definedName name="ㅔㅔ" localSheetId="1" hidden="1">#REF!</definedName>
    <definedName name="ㅔㅣ" localSheetId="1" hidden="1">{"'용역비'!$A$4:$C$8"}</definedName>
    <definedName name="ㅕ" localSheetId="4">#REF!</definedName>
    <definedName name="ㅕ" localSheetId="1">#REF!</definedName>
    <definedName name="ㅕㅑ" localSheetId="4" hidden="1">#REF!</definedName>
    <definedName name="ㅕㅑ" localSheetId="1" hidden="1">#REF!</definedName>
    <definedName name="ㅕㅑㅐㅔ" localSheetId="4" hidden="1">#REF!</definedName>
    <definedName name="ㅕㅑㅐㅔ" localSheetId="1" hidden="1">#REF!</definedName>
    <definedName name="ㅕㅓ" localSheetId="4">#REF!</definedName>
    <definedName name="ㅕㅓ" localSheetId="1">#REF!</definedName>
    <definedName name="ㅕㅓㅡㅡ" localSheetId="4">#REF!</definedName>
    <definedName name="ㅕㅓㅡㅡ" localSheetId="1">#REF!</definedName>
    <definedName name="ㅕㅛㅅ" localSheetId="4">#REF!</definedName>
    <definedName name="ㅕㅛㅅ" localSheetId="1">#REF!</definedName>
    <definedName name="ㅗ" localSheetId="1" hidden="1">{#N/A,#N/A,FALSE,"현장 NCR 분석";#N/A,#N/A,FALSE,"현장품질감사";#N/A,#N/A,FALSE,"현장품질감사"}</definedName>
    <definedName name="ㅗ1019" localSheetId="4">#REF!</definedName>
    <definedName name="ㅗ1019" localSheetId="1">#REF!</definedName>
    <definedName name="ㅗ415" localSheetId="4">#REF!</definedName>
    <definedName name="ㅗ415" localSheetId="1">#REF!</definedName>
    <definedName name="ㅗ461" localSheetId="4">#REF!</definedName>
    <definedName name="ㅗ461" localSheetId="1">#REF!</definedName>
    <definedName name="ㅗㄹ" localSheetId="4">#REF!</definedName>
    <definedName name="ㅗㄹ" localSheetId="1">#REF!</definedName>
    <definedName name="ㅗ마ㅓ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ㅇ" localSheetId="4">#REF!</definedName>
    <definedName name="ㅗㅇ" localSheetId="1">#REF!</definedName>
    <definedName name="ㅗ오" localSheetId="4">#REF!</definedName>
    <definedName name="ㅗ오" localSheetId="1">#REF!</definedName>
    <definedName name="ㅗㅌㅇㅌ" localSheetId="4">#REF!</definedName>
    <definedName name="ㅗㅌㅇㅌ" localSheetId="1">#REF!</definedName>
    <definedName name="ㅗㅓ" localSheetId="1" hidden="1">{#N/A,#N/A,FALSE,"부대2"}</definedName>
    <definedName name="ㅗㅓㅏ" localSheetId="4">#REF!</definedName>
    <definedName name="ㅗㅓㅏ" localSheetId="1">#REF!</definedName>
    <definedName name="ㅗㅓㅏㅣ" localSheetId="4">#REF!</definedName>
    <definedName name="ㅗㅓㅏㅣ" localSheetId="1">#REF!</definedName>
    <definedName name="ㅗㅕ" localSheetId="1" hidden="1">{#N/A,#N/A,FALSE,"배수2"}</definedName>
    <definedName name="ㅗㅗ" localSheetId="1" hidden="1">{#N/A,#N/A,FALSE,"명세표"}</definedName>
    <definedName name="ㅗㅗㅗ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ㅘ" localSheetId="4">#REF!</definedName>
    <definedName name="ㅘ" localSheetId="1">#REF!</definedName>
    <definedName name="ㅛ" localSheetId="1" hidden="1">{"'용역비'!$A$4:$C$8"}</definedName>
    <definedName name="ㅛㄱㄷㅎㄹㅇ" localSheetId="4">#REF!</definedName>
    <definedName name="ㅛㄱㄷㅎㄹㅇ" localSheetId="1">#REF!</definedName>
    <definedName name="ㅛㅅ" localSheetId="1" hidden="1">{#N/A,#N/A,FALSE,"속도"}</definedName>
    <definedName name="ㅛㅅㄱ" localSheetId="4">#REF!</definedName>
    <definedName name="ㅛㅅㄱ" localSheetId="1">#REF!</definedName>
    <definedName name="ㅛㅑㅐ" localSheetId="1" hidden="1">{#N/A,#N/A,FALSE,"구조1"}</definedName>
    <definedName name="ㅛㅕㅑ" localSheetId="4" hidden="1">#REF!</definedName>
    <definedName name="ㅛㅕㅑ" localSheetId="1" hidden="1">#REF!</definedName>
    <definedName name="ㅛㅗ" localSheetId="4">#REF!</definedName>
    <definedName name="ㅛㅗ" localSheetId="1">#REF!</definedName>
    <definedName name="ㅛㅗㅜ" localSheetId="4">#REF!</definedName>
    <definedName name="ㅛㅗㅜ" localSheetId="1">#REF!</definedName>
    <definedName name="ㅛㅛ" localSheetId="1" hidden="1">{"'용역비'!$A$4:$C$8"}</definedName>
    <definedName name="ㅛㅛㅛ" localSheetId="1" hidden="1">{"'용역비'!$A$4:$C$8"}</definedName>
    <definedName name="ㅜ" localSheetId="1" hidden="1">{#N/A,#N/A,FALSE,"명세표"}</definedName>
    <definedName name="ㅜㅎㄹ" localSheetId="1" hidden="1">{#N/A,#N/A,FALSE,"부대2"}</definedName>
    <definedName name="ㅜㅠ" localSheetId="1" hidden="1">{#N/A,#N/A,FALSE,"토공2"}</definedName>
    <definedName name="ㅜㅠㅍ" localSheetId="1" hidden="1">{#N/A,#N/A,FALSE,"전력간선"}</definedName>
    <definedName name="ㅠ121" localSheetId="4">#REF!</definedName>
    <definedName name="ㅠ121" localSheetId="1">#REF!</definedName>
    <definedName name="ㅠㄱ" localSheetId="1" hidden="1">{"'용역비'!$A$4:$C$8"}</definedName>
    <definedName name="ㅠㅓㅏ" localSheetId="4">#REF!</definedName>
    <definedName name="ㅠㅓㅏ" localSheetId="1">#REF!</definedName>
    <definedName name="ㅡ" localSheetId="4">#REF!</definedName>
    <definedName name="ㅡ" localSheetId="1">#REF!</definedName>
    <definedName name="ㅡㅓㅛ" localSheetId="1" hidden="1">{#N/A,#N/A,FALSE,"현장 NCR 분석";#N/A,#N/A,FALSE,"현장품질감사";#N/A,#N/A,FALSE,"현장품질감사"}</definedName>
    <definedName name="ㅡㅜㅜㅜㅜㅜ" localSheetId="4">#REF!</definedName>
    <definedName name="ㅡㅜㅜㅜㅜㅜ" localSheetId="1">#REF!</definedName>
    <definedName name="ㅡㅡ" localSheetId="1" hidden="1">{#N/A,#N/A,FALSE,"명세표"}</definedName>
    <definedName name="ㅣ" localSheetId="4">#REF!</definedName>
    <definedName name="ㅣ" localSheetId="1">#REF!</definedName>
    <definedName name="ㅣ175" localSheetId="4">#REF!</definedName>
    <definedName name="ㅣ175" localSheetId="1">#REF!</definedName>
    <definedName name="ㅣㅏ" localSheetId="1">#N/A</definedName>
    <definedName name="ㅣㅏ">[0]!ㅣㅏ</definedName>
    <definedName name="ㅣㅏ아ㅓ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ㅗ" localSheetId="1">#N/A</definedName>
    <definedName name="ㅣㅏㅗ">[0]!ㅣㅏㅗ</definedName>
    <definedName name="ㅣㅓㅏ" localSheetId="1" hidden="1">{#N/A,#N/A,FALSE,"전력간선"}</definedName>
    <definedName name="ㅣㅣㅣ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5" i="13" l="1"/>
  <c r="D40" i="13" l="1"/>
  <c r="D41" i="13" s="1"/>
  <c r="E34" i="13" l="1"/>
  <c r="M18" i="15" s="1"/>
  <c r="D18" i="15" s="1"/>
  <c r="G18" i="15" s="1"/>
  <c r="E33" i="13"/>
  <c r="M16" i="15" s="1"/>
  <c r="D16" i="15" s="1"/>
  <c r="G16" i="15" s="1"/>
  <c r="E32" i="13"/>
  <c r="M14" i="15" s="1"/>
  <c r="D14" i="15" s="1"/>
  <c r="G14" i="15" s="1"/>
  <c r="E27" i="13"/>
  <c r="E40" i="13"/>
  <c r="E41" i="13" s="1"/>
  <c r="L682" i="8" l="1"/>
  <c r="J682" i="8"/>
  <c r="H682" i="8"/>
  <c r="F682" i="8" s="1"/>
  <c r="L657" i="8"/>
  <c r="J657" i="8"/>
  <c r="E657" i="8"/>
  <c r="L632" i="8"/>
  <c r="J632" i="8"/>
  <c r="H632" i="8"/>
  <c r="F632" i="8" s="1"/>
  <c r="L606" i="8"/>
  <c r="J606" i="8"/>
  <c r="E606" i="8"/>
  <c r="L581" i="8"/>
  <c r="J581" i="8"/>
  <c r="H581" i="8"/>
  <c r="F581" i="8" s="1"/>
  <c r="L461" i="8"/>
  <c r="J461" i="8"/>
  <c r="H461" i="8"/>
  <c r="F461" i="8" s="1"/>
  <c r="L433" i="8"/>
  <c r="J433" i="8"/>
  <c r="H433" i="8"/>
  <c r="F433" i="8" s="1"/>
  <c r="L412" i="8"/>
  <c r="J412" i="8"/>
  <c r="H412" i="8"/>
  <c r="F412" i="8" s="1"/>
  <c r="O113" i="3"/>
  <c r="O112" i="3"/>
  <c r="O143" i="3"/>
  <c r="K6" i="12" s="1"/>
  <c r="E682" i="8" l="1"/>
  <c r="H657" i="8"/>
  <c r="F657" i="8" s="1"/>
  <c r="E632" i="8"/>
  <c r="H606" i="8"/>
  <c r="F606" i="8" s="1"/>
  <c r="E581" i="8"/>
  <c r="E461" i="8"/>
  <c r="E433" i="8"/>
  <c r="E412" i="8"/>
  <c r="E6" i="12" l="1"/>
  <c r="L6" i="12"/>
  <c r="F6" i="12" s="1"/>
  <c r="H10" i="12"/>
  <c r="F10" i="12" s="1"/>
  <c r="L10" i="12"/>
  <c r="H11" i="12"/>
  <c r="F11" i="12" s="1"/>
  <c r="L11" i="12"/>
  <c r="H12" i="12"/>
  <c r="F12" i="12" s="1"/>
  <c r="L12" i="12"/>
  <c r="H13" i="12"/>
  <c r="F13" i="12" s="1"/>
  <c r="L13" i="12"/>
  <c r="H14" i="12"/>
  <c r="F14" i="12" s="1"/>
  <c r="L14" i="12"/>
  <c r="H15" i="12"/>
  <c r="F15" i="12" s="1"/>
  <c r="L15" i="12"/>
  <c r="H16" i="12"/>
  <c r="F16" i="12" s="1"/>
  <c r="L16" i="12"/>
  <c r="H21" i="12"/>
  <c r="F21" i="12" s="1"/>
  <c r="L21" i="12"/>
  <c r="H22" i="12"/>
  <c r="F22" i="12" s="1"/>
  <c r="L22" i="12"/>
  <c r="H23" i="12"/>
  <c r="F23" i="12" s="1"/>
  <c r="L23" i="12"/>
  <c r="H24" i="12"/>
  <c r="F24" i="12" s="1"/>
  <c r="L24" i="12"/>
  <c r="H25" i="12"/>
  <c r="F25" i="12" s="1"/>
  <c r="L25" i="12"/>
  <c r="H26" i="12"/>
  <c r="F26" i="12" s="1"/>
  <c r="L26" i="12"/>
  <c r="H27" i="12"/>
  <c r="F27" i="12" s="1"/>
  <c r="L27" i="12"/>
  <c r="H28" i="12"/>
  <c r="F28" i="12" s="1"/>
  <c r="L28" i="12"/>
  <c r="E5" i="5" l="1"/>
  <c r="H5" i="5"/>
  <c r="G5" i="5"/>
  <c r="I302" i="8" s="1"/>
  <c r="J302" i="8" s="1"/>
  <c r="F5" i="5"/>
  <c r="G252" i="8" s="1"/>
  <c r="H252" i="8" s="1"/>
  <c r="E4" i="5"/>
  <c r="H4" i="5"/>
  <c r="K344" i="8" s="1"/>
  <c r="L344" i="8" s="1"/>
  <c r="G4" i="5"/>
  <c r="I344" i="8" s="1"/>
  <c r="J344" i="8" s="1"/>
  <c r="F4" i="5"/>
  <c r="G251" i="8" s="1"/>
  <c r="H251" i="8" s="1"/>
  <c r="K680" i="8"/>
  <c r="L680" i="8" s="1"/>
  <c r="I680" i="8"/>
  <c r="J680" i="8" s="1"/>
  <c r="G680" i="8"/>
  <c r="E680" i="8" s="1"/>
  <c r="K679" i="8"/>
  <c r="L679" i="8" s="1"/>
  <c r="I679" i="8"/>
  <c r="K655" i="8"/>
  <c r="I655" i="8"/>
  <c r="K654" i="8"/>
  <c r="L654" i="8" s="1"/>
  <c r="I654" i="8"/>
  <c r="J654" i="8" s="1"/>
  <c r="K630" i="8"/>
  <c r="L630" i="8" s="1"/>
  <c r="I630" i="8"/>
  <c r="J630" i="8" s="1"/>
  <c r="G630" i="8"/>
  <c r="E630" i="8" s="1"/>
  <c r="K629" i="8"/>
  <c r="L629" i="8" s="1"/>
  <c r="I629" i="8"/>
  <c r="J629" i="8" s="1"/>
  <c r="K604" i="8"/>
  <c r="L604" i="8" s="1"/>
  <c r="I604" i="8"/>
  <c r="J604" i="8" s="1"/>
  <c r="J627" i="8" s="1"/>
  <c r="I43" i="9" s="1"/>
  <c r="J43" i="9" s="1"/>
  <c r="K579" i="8"/>
  <c r="L579" i="8" s="1"/>
  <c r="I579" i="8"/>
  <c r="J579" i="8" s="1"/>
  <c r="K555" i="8"/>
  <c r="L555" i="8" s="1"/>
  <c r="I555" i="8"/>
  <c r="J555" i="8" s="1"/>
  <c r="K554" i="8"/>
  <c r="L554" i="8" s="1"/>
  <c r="I554" i="8"/>
  <c r="J554" i="8" s="1"/>
  <c r="K532" i="8"/>
  <c r="L532" i="8" s="1"/>
  <c r="I532" i="8"/>
  <c r="J532" i="8" s="1"/>
  <c r="G532" i="8"/>
  <c r="H532" i="8" s="1"/>
  <c r="K530" i="8"/>
  <c r="I530" i="8"/>
  <c r="J530" i="8" s="1"/>
  <c r="K529" i="8"/>
  <c r="I529" i="8"/>
  <c r="K506" i="8"/>
  <c r="I506" i="8"/>
  <c r="J506" i="8" s="1"/>
  <c r="K505" i="8"/>
  <c r="L505" i="8" s="1"/>
  <c r="I505" i="8"/>
  <c r="J505" i="8" s="1"/>
  <c r="K504" i="8"/>
  <c r="I504" i="8"/>
  <c r="J504" i="8" s="1"/>
  <c r="K480" i="8"/>
  <c r="L480" i="8" s="1"/>
  <c r="I480" i="8"/>
  <c r="J480" i="8" s="1"/>
  <c r="K479" i="8"/>
  <c r="I479" i="8"/>
  <c r="K458" i="8"/>
  <c r="I458" i="8"/>
  <c r="J458" i="8" s="1"/>
  <c r="G458" i="8"/>
  <c r="H458" i="8" s="1"/>
  <c r="K457" i="8"/>
  <c r="L457" i="8" s="1"/>
  <c r="I457" i="8"/>
  <c r="J457" i="8" s="1"/>
  <c r="G457" i="8"/>
  <c r="H457" i="8" s="1"/>
  <c r="K456" i="8"/>
  <c r="L456" i="8" s="1"/>
  <c r="I456" i="8"/>
  <c r="J456" i="8" s="1"/>
  <c r="K455" i="8"/>
  <c r="I455" i="8"/>
  <c r="K454" i="8"/>
  <c r="L454" i="8" s="1"/>
  <c r="I454" i="8"/>
  <c r="K431" i="8"/>
  <c r="L431" i="8" s="1"/>
  <c r="I431" i="8"/>
  <c r="J431" i="8" s="1"/>
  <c r="K430" i="8"/>
  <c r="L430" i="8" s="1"/>
  <c r="I430" i="8"/>
  <c r="J430" i="8" s="1"/>
  <c r="K429" i="8"/>
  <c r="L429" i="8" s="1"/>
  <c r="I429" i="8"/>
  <c r="J429" i="8" s="1"/>
  <c r="K410" i="8"/>
  <c r="I410" i="8"/>
  <c r="J410" i="8" s="1"/>
  <c r="K409" i="8"/>
  <c r="L409" i="8" s="1"/>
  <c r="I409" i="8"/>
  <c r="J409" i="8" s="1"/>
  <c r="G409" i="8"/>
  <c r="H409" i="8" s="1"/>
  <c r="K408" i="8"/>
  <c r="L408" i="8" s="1"/>
  <c r="I408" i="8"/>
  <c r="J408" i="8" s="1"/>
  <c r="K407" i="8"/>
  <c r="L407" i="8" s="1"/>
  <c r="I407" i="8"/>
  <c r="J407" i="8" s="1"/>
  <c r="K406" i="8"/>
  <c r="L406" i="8" s="1"/>
  <c r="I406" i="8"/>
  <c r="J406" i="8" s="1"/>
  <c r="I382" i="8"/>
  <c r="J382" i="8" s="1"/>
  <c r="I381" i="8"/>
  <c r="K358" i="8"/>
  <c r="L358" i="8" s="1"/>
  <c r="I358" i="8"/>
  <c r="J358" i="8" s="1"/>
  <c r="K345" i="8"/>
  <c r="L345" i="8" s="1"/>
  <c r="G345" i="8"/>
  <c r="H345" i="8" s="1"/>
  <c r="K335" i="8"/>
  <c r="L335" i="8" s="1"/>
  <c r="I335" i="8"/>
  <c r="J335" i="8" s="1"/>
  <c r="K334" i="8"/>
  <c r="L334" i="8" s="1"/>
  <c r="I334" i="8"/>
  <c r="J334" i="8" s="1"/>
  <c r="K302" i="8"/>
  <c r="L302" i="8" s="1"/>
  <c r="K286" i="8"/>
  <c r="I286" i="8"/>
  <c r="J286" i="8" s="1"/>
  <c r="K285" i="8"/>
  <c r="L285" i="8" s="1"/>
  <c r="I285" i="8"/>
  <c r="J285" i="8" s="1"/>
  <c r="K252" i="8"/>
  <c r="L252" i="8" s="1"/>
  <c r="K236" i="8"/>
  <c r="L236" i="8" s="1"/>
  <c r="I236" i="8"/>
  <c r="J236" i="8" s="1"/>
  <c r="K235" i="8"/>
  <c r="L235" i="8" s="1"/>
  <c r="I235" i="8"/>
  <c r="J235" i="8" s="1"/>
  <c r="K192" i="8"/>
  <c r="I192" i="8"/>
  <c r="J192" i="8" s="1"/>
  <c r="K191" i="8"/>
  <c r="L191" i="8" s="1"/>
  <c r="I191" i="8"/>
  <c r="J191" i="8" s="1"/>
  <c r="K190" i="8"/>
  <c r="L190" i="8" s="1"/>
  <c r="I190" i="8"/>
  <c r="J190" i="8" s="1"/>
  <c r="G190" i="8"/>
  <c r="H190" i="8" s="1"/>
  <c r="K189" i="8"/>
  <c r="L189" i="8" s="1"/>
  <c r="I189" i="8"/>
  <c r="J189" i="8" s="1"/>
  <c r="K188" i="8"/>
  <c r="L188" i="8" s="1"/>
  <c r="I188" i="8"/>
  <c r="J188" i="8" s="1"/>
  <c r="K84" i="8"/>
  <c r="L84" i="8" s="1"/>
  <c r="I84" i="8"/>
  <c r="J84" i="8" s="1"/>
  <c r="K11" i="8"/>
  <c r="L11" i="8" s="1"/>
  <c r="I11" i="8"/>
  <c r="J11" i="8" s="1"/>
  <c r="K10" i="8"/>
  <c r="I10" i="8"/>
  <c r="J10" i="8" s="1"/>
  <c r="K9" i="8"/>
  <c r="L9" i="8" s="1"/>
  <c r="I9" i="8"/>
  <c r="J9" i="8" s="1"/>
  <c r="K830" i="6"/>
  <c r="L830" i="6" s="1"/>
  <c r="I830" i="6"/>
  <c r="J830" i="6" s="1"/>
  <c r="G830" i="6"/>
  <c r="H830" i="6" s="1"/>
  <c r="K828" i="6"/>
  <c r="L828" i="6" s="1"/>
  <c r="I828" i="6"/>
  <c r="I827" i="6"/>
  <c r="J827" i="6" s="1"/>
  <c r="G827" i="6"/>
  <c r="K823" i="6"/>
  <c r="L823" i="6" s="1"/>
  <c r="I823" i="6"/>
  <c r="J823" i="6" s="1"/>
  <c r="G823" i="6"/>
  <c r="H823" i="6" s="1"/>
  <c r="K821" i="6"/>
  <c r="L821" i="6" s="1"/>
  <c r="I821" i="6"/>
  <c r="I820" i="6"/>
  <c r="J820" i="6" s="1"/>
  <c r="G820" i="6"/>
  <c r="H820" i="6" s="1"/>
  <c r="K816" i="6"/>
  <c r="I816" i="6"/>
  <c r="K815" i="6"/>
  <c r="L815" i="6" s="1"/>
  <c r="I815" i="6"/>
  <c r="J815" i="6" s="1"/>
  <c r="K814" i="6"/>
  <c r="L814" i="6" s="1"/>
  <c r="I814" i="6"/>
  <c r="G814" i="6"/>
  <c r="H814" i="6" s="1"/>
  <c r="K809" i="6"/>
  <c r="L809" i="6" s="1"/>
  <c r="I809" i="6"/>
  <c r="G809" i="6"/>
  <c r="H809" i="6" s="1"/>
  <c r="K808" i="6"/>
  <c r="L808" i="6" s="1"/>
  <c r="I808" i="6"/>
  <c r="J808" i="6" s="1"/>
  <c r="K803" i="6"/>
  <c r="L803" i="6" s="1"/>
  <c r="I803" i="6"/>
  <c r="J803" i="6" s="1"/>
  <c r="G804" i="6" s="1"/>
  <c r="H804" i="6" s="1"/>
  <c r="G803" i="6"/>
  <c r="H803" i="6" s="1"/>
  <c r="K800" i="6"/>
  <c r="L800" i="6" s="1"/>
  <c r="I800" i="6"/>
  <c r="K795" i="6"/>
  <c r="L795" i="6" s="1"/>
  <c r="I795" i="6"/>
  <c r="G795" i="6"/>
  <c r="H795" i="6" s="1"/>
  <c r="K794" i="6"/>
  <c r="L794" i="6" s="1"/>
  <c r="I794" i="6"/>
  <c r="J794" i="6" s="1"/>
  <c r="K789" i="6"/>
  <c r="L789" i="6" s="1"/>
  <c r="I789" i="6"/>
  <c r="J789" i="6" s="1"/>
  <c r="G789" i="6"/>
  <c r="K788" i="6"/>
  <c r="L788" i="6" s="1"/>
  <c r="I788" i="6"/>
  <c r="G788" i="6"/>
  <c r="K787" i="6"/>
  <c r="L787" i="6" s="1"/>
  <c r="I787" i="6"/>
  <c r="J787" i="6" s="1"/>
  <c r="K782" i="6"/>
  <c r="L782" i="6" s="1"/>
  <c r="I782" i="6"/>
  <c r="J782" i="6" s="1"/>
  <c r="G783" i="6" s="1"/>
  <c r="H783" i="6" s="1"/>
  <c r="G782" i="6"/>
  <c r="K779" i="6"/>
  <c r="L779" i="6" s="1"/>
  <c r="I779" i="6"/>
  <c r="J779" i="6" s="1"/>
  <c r="K775" i="6"/>
  <c r="L775" i="6" s="1"/>
  <c r="I775" i="6"/>
  <c r="G775" i="6"/>
  <c r="H775" i="6" s="1"/>
  <c r="K774" i="6"/>
  <c r="L774" i="6" s="1"/>
  <c r="I774" i="6"/>
  <c r="J774" i="6" s="1"/>
  <c r="K773" i="6"/>
  <c r="I773" i="6"/>
  <c r="J773" i="6" s="1"/>
  <c r="K769" i="6"/>
  <c r="L769" i="6" s="1"/>
  <c r="L770" i="6" s="1"/>
  <c r="H122" i="7" s="1"/>
  <c r="K402" i="6" s="1"/>
  <c r="L402" i="6" s="1"/>
  <c r="I769" i="6"/>
  <c r="J769" i="6" s="1"/>
  <c r="J770" i="6" s="1"/>
  <c r="G122" i="7" s="1"/>
  <c r="I402" i="6" s="1"/>
  <c r="J402" i="6" s="1"/>
  <c r="K765" i="6"/>
  <c r="L765" i="6" s="1"/>
  <c r="I765" i="6"/>
  <c r="J765" i="6" s="1"/>
  <c r="J766" i="6" s="1"/>
  <c r="G121" i="7" s="1"/>
  <c r="I394" i="6" s="1"/>
  <c r="J394" i="6" s="1"/>
  <c r="I761" i="6"/>
  <c r="J761" i="6" s="1"/>
  <c r="G761" i="6"/>
  <c r="H761" i="6" s="1"/>
  <c r="H762" i="6" s="1"/>
  <c r="K757" i="6"/>
  <c r="I757" i="6"/>
  <c r="K752" i="6"/>
  <c r="I752" i="6"/>
  <c r="J752" i="6" s="1"/>
  <c r="G753" i="6" s="1"/>
  <c r="H753" i="6" s="1"/>
  <c r="G752" i="6"/>
  <c r="H752" i="6" s="1"/>
  <c r="K751" i="6"/>
  <c r="L751" i="6" s="1"/>
  <c r="I751" i="6"/>
  <c r="J751" i="6" s="1"/>
  <c r="K746" i="6"/>
  <c r="L746" i="6" s="1"/>
  <c r="I746" i="6"/>
  <c r="J746" i="6" s="1"/>
  <c r="G747" i="6" s="1"/>
  <c r="H747" i="6" s="1"/>
  <c r="F747" i="6" s="1"/>
  <c r="G746" i="6"/>
  <c r="H746" i="6" s="1"/>
  <c r="K743" i="6"/>
  <c r="L743" i="6" s="1"/>
  <c r="I743" i="6"/>
  <c r="J743" i="6" s="1"/>
  <c r="K738" i="6"/>
  <c r="L738" i="6" s="1"/>
  <c r="I738" i="6"/>
  <c r="J738" i="6" s="1"/>
  <c r="G738" i="6"/>
  <c r="K737" i="6"/>
  <c r="L737" i="6" s="1"/>
  <c r="I737" i="6"/>
  <c r="G737" i="6"/>
  <c r="H737" i="6" s="1"/>
  <c r="K736" i="6"/>
  <c r="L736" i="6" s="1"/>
  <c r="I736" i="6"/>
  <c r="J736" i="6" s="1"/>
  <c r="K732" i="6"/>
  <c r="L732" i="6" s="1"/>
  <c r="L733" i="6" s="1"/>
  <c r="H115" i="7" s="1"/>
  <c r="K303" i="8" s="1"/>
  <c r="L303" i="8" s="1"/>
  <c r="I732" i="6"/>
  <c r="J732" i="6" s="1"/>
  <c r="J733" i="6" s="1"/>
  <c r="G115" i="7" s="1"/>
  <c r="I303" i="8" s="1"/>
  <c r="J303" i="8" s="1"/>
  <c r="G732" i="6"/>
  <c r="K728" i="6"/>
  <c r="L728" i="6" s="1"/>
  <c r="I728" i="6"/>
  <c r="J728" i="6" s="1"/>
  <c r="K727" i="6"/>
  <c r="L727" i="6" s="1"/>
  <c r="I727" i="6"/>
  <c r="K726" i="6"/>
  <c r="L726" i="6" s="1"/>
  <c r="I726" i="6"/>
  <c r="J726" i="6" s="1"/>
  <c r="K725" i="6"/>
  <c r="L725" i="6" s="1"/>
  <c r="I725" i="6"/>
  <c r="J725" i="6" s="1"/>
  <c r="K724" i="6"/>
  <c r="L724" i="6" s="1"/>
  <c r="I724" i="6"/>
  <c r="J724" i="6" s="1"/>
  <c r="K723" i="6"/>
  <c r="L723" i="6" s="1"/>
  <c r="I723" i="6"/>
  <c r="K722" i="6"/>
  <c r="L722" i="6" s="1"/>
  <c r="I722" i="6"/>
  <c r="J722" i="6" s="1"/>
  <c r="K721" i="6"/>
  <c r="L721" i="6" s="1"/>
  <c r="I721" i="6"/>
  <c r="J721" i="6" s="1"/>
  <c r="K720" i="6"/>
  <c r="L720" i="6" s="1"/>
  <c r="I720" i="6"/>
  <c r="J720" i="6" s="1"/>
  <c r="K718" i="6"/>
  <c r="L718" i="6" s="1"/>
  <c r="I718" i="6"/>
  <c r="J718" i="6" s="1"/>
  <c r="K717" i="6"/>
  <c r="L717" i="6" s="1"/>
  <c r="I717" i="6"/>
  <c r="J717" i="6" s="1"/>
  <c r="K712" i="6"/>
  <c r="L712" i="6" s="1"/>
  <c r="L714" i="6" s="1"/>
  <c r="H113" i="7" s="1"/>
  <c r="K299" i="8" s="1"/>
  <c r="L299" i="8" s="1"/>
  <c r="I712" i="6"/>
  <c r="J712" i="6" s="1"/>
  <c r="G713" i="6" s="1"/>
  <c r="H713" i="6" s="1"/>
  <c r="G712" i="6"/>
  <c r="K708" i="6"/>
  <c r="I708" i="6"/>
  <c r="J708" i="6" s="1"/>
  <c r="K706" i="6"/>
  <c r="L706" i="6" s="1"/>
  <c r="I706" i="6"/>
  <c r="J706" i="6" s="1"/>
  <c r="K700" i="6"/>
  <c r="L700" i="6" s="1"/>
  <c r="I700" i="6"/>
  <c r="G700" i="6"/>
  <c r="H700" i="6" s="1"/>
  <c r="K699" i="6"/>
  <c r="L699" i="6" s="1"/>
  <c r="L702" i="6" s="1"/>
  <c r="H111" i="7" s="1"/>
  <c r="K247" i="8" s="1"/>
  <c r="L247" i="8" s="1"/>
  <c r="I699" i="6"/>
  <c r="J699" i="6" s="1"/>
  <c r="K694" i="6"/>
  <c r="L694" i="6" s="1"/>
  <c r="I694" i="6"/>
  <c r="J694" i="6" s="1"/>
  <c r="G695" i="6" s="1"/>
  <c r="H695" i="6" s="1"/>
  <c r="G694" i="6"/>
  <c r="H694" i="6" s="1"/>
  <c r="K693" i="6"/>
  <c r="L693" i="6" s="1"/>
  <c r="I693" i="6"/>
  <c r="J693" i="6" s="1"/>
  <c r="K688" i="6"/>
  <c r="L688" i="6" s="1"/>
  <c r="I688" i="6"/>
  <c r="J688" i="6" s="1"/>
  <c r="G688" i="6"/>
  <c r="K687" i="6"/>
  <c r="L687" i="6" s="1"/>
  <c r="I687" i="6"/>
  <c r="G687" i="6"/>
  <c r="H687" i="6" s="1"/>
  <c r="K686" i="6"/>
  <c r="L686" i="6" s="1"/>
  <c r="I686" i="6"/>
  <c r="J686" i="6" s="1"/>
  <c r="K681" i="6"/>
  <c r="L681" i="6" s="1"/>
  <c r="I681" i="6"/>
  <c r="G681" i="6"/>
  <c r="H681" i="6" s="1"/>
  <c r="K679" i="6"/>
  <c r="I679" i="6"/>
  <c r="J679" i="6" s="1"/>
  <c r="K674" i="6"/>
  <c r="L674" i="6" s="1"/>
  <c r="I674" i="6"/>
  <c r="J674" i="6" s="1"/>
  <c r="G674" i="6"/>
  <c r="K672" i="6"/>
  <c r="L672" i="6" s="1"/>
  <c r="I672" i="6"/>
  <c r="J672" i="6" s="1"/>
  <c r="K667" i="6"/>
  <c r="L667" i="6" s="1"/>
  <c r="I667" i="6"/>
  <c r="J667" i="6" s="1"/>
  <c r="G668" i="6" s="1"/>
  <c r="H668" i="6" s="1"/>
  <c r="G667" i="6"/>
  <c r="K665" i="6"/>
  <c r="L665" i="6" s="1"/>
  <c r="I665" i="6"/>
  <c r="J665" i="6" s="1"/>
  <c r="K660" i="6"/>
  <c r="L660" i="6" s="1"/>
  <c r="I660" i="6"/>
  <c r="J660" i="6" s="1"/>
  <c r="G661" i="6" s="1"/>
  <c r="H661" i="6" s="1"/>
  <c r="G660" i="6"/>
  <c r="K658" i="6"/>
  <c r="L658" i="6" s="1"/>
  <c r="I658" i="6"/>
  <c r="J658" i="6" s="1"/>
  <c r="K653" i="6"/>
  <c r="L653" i="6" s="1"/>
  <c r="I653" i="6"/>
  <c r="G653" i="6"/>
  <c r="H653" i="6" s="1"/>
  <c r="K651" i="6"/>
  <c r="I651" i="6"/>
  <c r="J651" i="6" s="1"/>
  <c r="K646" i="6"/>
  <c r="I646" i="6"/>
  <c r="J646" i="6" s="1"/>
  <c r="G646" i="6"/>
  <c r="K644" i="6"/>
  <c r="L644" i="6" s="1"/>
  <c r="I644" i="6"/>
  <c r="J644" i="6" s="1"/>
  <c r="K639" i="6"/>
  <c r="L639" i="6" s="1"/>
  <c r="I639" i="6"/>
  <c r="G639" i="6"/>
  <c r="H639" i="6" s="1"/>
  <c r="K637" i="6"/>
  <c r="L637" i="6" s="1"/>
  <c r="I637" i="6"/>
  <c r="J637" i="6" s="1"/>
  <c r="K632" i="6"/>
  <c r="I632" i="6"/>
  <c r="G632" i="6"/>
  <c r="K630" i="6"/>
  <c r="L630" i="6" s="1"/>
  <c r="I630" i="6"/>
  <c r="J630" i="6" s="1"/>
  <c r="K625" i="6"/>
  <c r="L625" i="6" s="1"/>
  <c r="I625" i="6"/>
  <c r="J625" i="6" s="1"/>
  <c r="G625" i="6"/>
  <c r="H625" i="6" s="1"/>
  <c r="K623" i="6"/>
  <c r="L623" i="6" s="1"/>
  <c r="I623" i="6"/>
  <c r="J623" i="6" s="1"/>
  <c r="K618" i="6"/>
  <c r="L618" i="6" s="1"/>
  <c r="I618" i="6"/>
  <c r="J618" i="6" s="1"/>
  <c r="G618" i="6"/>
  <c r="K617" i="6"/>
  <c r="I617" i="6"/>
  <c r="J617" i="6" s="1"/>
  <c r="G617" i="6"/>
  <c r="K614" i="6"/>
  <c r="L614" i="6" s="1"/>
  <c r="I614" i="6"/>
  <c r="J614" i="6" s="1"/>
  <c r="K609" i="6"/>
  <c r="L609" i="6" s="1"/>
  <c r="I609" i="6"/>
  <c r="J609" i="6" s="1"/>
  <c r="G609" i="6"/>
  <c r="H609" i="6" s="1"/>
  <c r="K608" i="6"/>
  <c r="L608" i="6" s="1"/>
  <c r="I608" i="6"/>
  <c r="J608" i="6" s="1"/>
  <c r="G608" i="6"/>
  <c r="K605" i="6"/>
  <c r="L605" i="6" s="1"/>
  <c r="I605" i="6"/>
  <c r="J605" i="6" s="1"/>
  <c r="K600" i="6"/>
  <c r="L600" i="6" s="1"/>
  <c r="I600" i="6"/>
  <c r="J600" i="6" s="1"/>
  <c r="G600" i="6"/>
  <c r="H600" i="6" s="1"/>
  <c r="K595" i="6"/>
  <c r="L595" i="6" s="1"/>
  <c r="I595" i="6"/>
  <c r="G595" i="6"/>
  <c r="H595" i="6" s="1"/>
  <c r="K590" i="6"/>
  <c r="L590" i="6" s="1"/>
  <c r="I590" i="6"/>
  <c r="J590" i="6" s="1"/>
  <c r="G590" i="6"/>
  <c r="H590" i="6" s="1"/>
  <c r="K585" i="6"/>
  <c r="L585" i="6" s="1"/>
  <c r="I585" i="6"/>
  <c r="J585" i="6" s="1"/>
  <c r="G585" i="6"/>
  <c r="K580" i="6"/>
  <c r="L580" i="6" s="1"/>
  <c r="I580" i="6"/>
  <c r="G580" i="6"/>
  <c r="H580" i="6" s="1"/>
  <c r="K575" i="6"/>
  <c r="I575" i="6"/>
  <c r="J575" i="6" s="1"/>
  <c r="G576" i="6" s="1"/>
  <c r="H576" i="6" s="1"/>
  <c r="G575" i="6"/>
  <c r="H575" i="6" s="1"/>
  <c r="K574" i="6"/>
  <c r="L574" i="6" s="1"/>
  <c r="I574" i="6"/>
  <c r="J574" i="6" s="1"/>
  <c r="K573" i="6"/>
  <c r="L573" i="6" s="1"/>
  <c r="I573" i="6"/>
  <c r="J573" i="6" s="1"/>
  <c r="K572" i="6"/>
  <c r="L572" i="6" s="1"/>
  <c r="I572" i="6"/>
  <c r="J572" i="6" s="1"/>
  <c r="K571" i="6"/>
  <c r="L571" i="6" s="1"/>
  <c r="I571" i="6"/>
  <c r="J571" i="6" s="1"/>
  <c r="K566" i="6"/>
  <c r="L566" i="6" s="1"/>
  <c r="I566" i="6"/>
  <c r="J566" i="6" s="1"/>
  <c r="G567" i="6" s="1"/>
  <c r="H567" i="6" s="1"/>
  <c r="F567" i="6" s="1"/>
  <c r="G566" i="6"/>
  <c r="H566" i="6" s="1"/>
  <c r="K565" i="6"/>
  <c r="L565" i="6" s="1"/>
  <c r="I565" i="6"/>
  <c r="J565" i="6" s="1"/>
  <c r="K560" i="6"/>
  <c r="L560" i="6" s="1"/>
  <c r="I560" i="6"/>
  <c r="G560" i="6"/>
  <c r="H560" i="6" s="1"/>
  <c r="K559" i="6"/>
  <c r="L559" i="6" s="1"/>
  <c r="I559" i="6"/>
  <c r="J559" i="6" s="1"/>
  <c r="K554" i="6"/>
  <c r="L554" i="6" s="1"/>
  <c r="I554" i="6"/>
  <c r="J554" i="6" s="1"/>
  <c r="G555" i="6" s="1"/>
  <c r="G554" i="6"/>
  <c r="H554" i="6" s="1"/>
  <c r="K553" i="6"/>
  <c r="L553" i="6" s="1"/>
  <c r="I553" i="6"/>
  <c r="J553" i="6" s="1"/>
  <c r="K548" i="6"/>
  <c r="L548" i="6" s="1"/>
  <c r="I548" i="6"/>
  <c r="G548" i="6"/>
  <c r="H548" i="6" s="1"/>
  <c r="K547" i="6"/>
  <c r="L547" i="6" s="1"/>
  <c r="I547" i="6"/>
  <c r="J547" i="6" s="1"/>
  <c r="K542" i="6"/>
  <c r="I542" i="6"/>
  <c r="G542" i="6"/>
  <c r="H542" i="6" s="1"/>
  <c r="K541" i="6"/>
  <c r="L541" i="6" s="1"/>
  <c r="I541" i="6"/>
  <c r="J541" i="6" s="1"/>
  <c r="K536" i="6"/>
  <c r="L536" i="6" s="1"/>
  <c r="I536" i="6"/>
  <c r="J536" i="6" s="1"/>
  <c r="G537" i="6" s="1"/>
  <c r="H537" i="6" s="1"/>
  <c r="F537" i="6" s="1"/>
  <c r="G536" i="6"/>
  <c r="H536" i="6" s="1"/>
  <c r="K535" i="6"/>
  <c r="L535" i="6" s="1"/>
  <c r="I535" i="6"/>
  <c r="J535" i="6" s="1"/>
  <c r="K530" i="6"/>
  <c r="L530" i="6" s="1"/>
  <c r="I530" i="6"/>
  <c r="G530" i="6"/>
  <c r="K529" i="6"/>
  <c r="I529" i="6"/>
  <c r="J529" i="6" s="1"/>
  <c r="K524" i="6"/>
  <c r="L524" i="6" s="1"/>
  <c r="I524" i="6"/>
  <c r="G524" i="6"/>
  <c r="H524" i="6" s="1"/>
  <c r="K522" i="6"/>
  <c r="L522" i="6" s="1"/>
  <c r="I522" i="6"/>
  <c r="J522" i="6" s="1"/>
  <c r="K517" i="6"/>
  <c r="L517" i="6" s="1"/>
  <c r="I517" i="6"/>
  <c r="J517" i="6" s="1"/>
  <c r="G518" i="6" s="1"/>
  <c r="G517" i="6"/>
  <c r="H517" i="6" s="1"/>
  <c r="K515" i="6"/>
  <c r="L515" i="6" s="1"/>
  <c r="I515" i="6"/>
  <c r="J515" i="6" s="1"/>
  <c r="K510" i="6"/>
  <c r="L510" i="6" s="1"/>
  <c r="I510" i="6"/>
  <c r="J510" i="6" s="1"/>
  <c r="G510" i="6"/>
  <c r="H510" i="6" s="1"/>
  <c r="K509" i="6"/>
  <c r="L509" i="6" s="1"/>
  <c r="I509" i="6"/>
  <c r="J509" i="6" s="1"/>
  <c r="G509" i="6"/>
  <c r="H509" i="6" s="1"/>
  <c r="K506" i="6"/>
  <c r="L506" i="6" s="1"/>
  <c r="I506" i="6"/>
  <c r="J506" i="6" s="1"/>
  <c r="K501" i="6"/>
  <c r="L501" i="6" s="1"/>
  <c r="L503" i="6" s="1"/>
  <c r="H81" i="7" s="1"/>
  <c r="K144" i="8" s="1"/>
  <c r="L144" i="8" s="1"/>
  <c r="I501" i="6"/>
  <c r="J501" i="6" s="1"/>
  <c r="G501" i="6"/>
  <c r="H501" i="6" s="1"/>
  <c r="K496" i="6"/>
  <c r="L496" i="6" s="1"/>
  <c r="I496" i="6"/>
  <c r="G496" i="6"/>
  <c r="H496" i="6" s="1"/>
  <c r="K491" i="6"/>
  <c r="I491" i="6"/>
  <c r="J491" i="6" s="1"/>
  <c r="G491" i="6"/>
  <c r="H491" i="6" s="1"/>
  <c r="K486" i="6"/>
  <c r="L486" i="6" s="1"/>
  <c r="L488" i="6" s="1"/>
  <c r="H78" i="7" s="1"/>
  <c r="K135" i="8" s="1"/>
  <c r="L135" i="8" s="1"/>
  <c r="I486" i="6"/>
  <c r="J486" i="6" s="1"/>
  <c r="G487" i="6" s="1"/>
  <c r="G486" i="6"/>
  <c r="H486" i="6" s="1"/>
  <c r="K481" i="6"/>
  <c r="L481" i="6" s="1"/>
  <c r="I481" i="6"/>
  <c r="J481" i="6" s="1"/>
  <c r="G481" i="6"/>
  <c r="H481" i="6" s="1"/>
  <c r="K480" i="6"/>
  <c r="L480" i="6" s="1"/>
  <c r="I480" i="6"/>
  <c r="J480" i="6" s="1"/>
  <c r="G480" i="6"/>
  <c r="H480" i="6" s="1"/>
  <c r="K475" i="6"/>
  <c r="L475" i="6" s="1"/>
  <c r="I475" i="6"/>
  <c r="G475" i="6"/>
  <c r="H475" i="6" s="1"/>
  <c r="K470" i="6"/>
  <c r="L470" i="6" s="1"/>
  <c r="L472" i="6" s="1"/>
  <c r="H75" i="7" s="1"/>
  <c r="K132" i="8" s="1"/>
  <c r="L132" i="8" s="1"/>
  <c r="I470" i="6"/>
  <c r="J470" i="6" s="1"/>
  <c r="G471" i="6" s="1"/>
  <c r="G470" i="6"/>
  <c r="H470" i="6" s="1"/>
  <c r="K465" i="6"/>
  <c r="L465" i="6" s="1"/>
  <c r="L467" i="6" s="1"/>
  <c r="H74" i="7" s="1"/>
  <c r="K131" i="8" s="1"/>
  <c r="L131" i="8" s="1"/>
  <c r="I465" i="6"/>
  <c r="J465" i="6" s="1"/>
  <c r="G465" i="6"/>
  <c r="H465" i="6" s="1"/>
  <c r="K460" i="6"/>
  <c r="L460" i="6" s="1"/>
  <c r="I460" i="6"/>
  <c r="G460" i="6"/>
  <c r="H460" i="6" s="1"/>
  <c r="K455" i="6"/>
  <c r="L455" i="6" s="1"/>
  <c r="I455" i="6"/>
  <c r="J455" i="6" s="1"/>
  <c r="G455" i="6"/>
  <c r="H455" i="6" s="1"/>
  <c r="K451" i="6"/>
  <c r="L451" i="6" s="1"/>
  <c r="I451" i="6"/>
  <c r="J451" i="6" s="1"/>
  <c r="K443" i="6"/>
  <c r="L443" i="6" s="1"/>
  <c r="I443" i="6"/>
  <c r="G443" i="6"/>
  <c r="H443" i="6" s="1"/>
  <c r="K442" i="6"/>
  <c r="L442" i="6" s="1"/>
  <c r="I442" i="6"/>
  <c r="J442" i="6" s="1"/>
  <c r="G442" i="6"/>
  <c r="K437" i="6"/>
  <c r="L437" i="6" s="1"/>
  <c r="I437" i="6"/>
  <c r="G437" i="6"/>
  <c r="H437" i="6" s="1"/>
  <c r="K436" i="6"/>
  <c r="L436" i="6" s="1"/>
  <c r="I436" i="6"/>
  <c r="J436" i="6" s="1"/>
  <c r="K431" i="6"/>
  <c r="L431" i="6" s="1"/>
  <c r="I431" i="6"/>
  <c r="J431" i="6" s="1"/>
  <c r="J433" i="6" s="1"/>
  <c r="G68" i="7" s="1"/>
  <c r="I120" i="8" s="1"/>
  <c r="J120" i="8" s="1"/>
  <c r="G431" i="6"/>
  <c r="H431" i="6" s="1"/>
  <c r="K426" i="6"/>
  <c r="L426" i="6" s="1"/>
  <c r="I426" i="6"/>
  <c r="G426" i="6"/>
  <c r="H426" i="6" s="1"/>
  <c r="K425" i="6"/>
  <c r="L425" i="6" s="1"/>
  <c r="I425" i="6"/>
  <c r="G425" i="6"/>
  <c r="H425" i="6" s="1"/>
  <c r="K419" i="6"/>
  <c r="L419" i="6" s="1"/>
  <c r="I419" i="6"/>
  <c r="J419" i="6" s="1"/>
  <c r="G419" i="6"/>
  <c r="H419" i="6" s="1"/>
  <c r="K418" i="6"/>
  <c r="L418" i="6" s="1"/>
  <c r="I418" i="6"/>
  <c r="J418" i="6" s="1"/>
  <c r="G418" i="6"/>
  <c r="H418" i="6" s="1"/>
  <c r="K412" i="6"/>
  <c r="L412" i="6" s="1"/>
  <c r="I412" i="6"/>
  <c r="J412" i="6" s="1"/>
  <c r="G412" i="6"/>
  <c r="K411" i="6"/>
  <c r="L411" i="6" s="1"/>
  <c r="I411" i="6"/>
  <c r="J411" i="6" s="1"/>
  <c r="G411" i="6"/>
  <c r="K405" i="6"/>
  <c r="L405" i="6" s="1"/>
  <c r="I405" i="6"/>
  <c r="J405" i="6" s="1"/>
  <c r="G405" i="6"/>
  <c r="K404" i="6"/>
  <c r="L404" i="6" s="1"/>
  <c r="I404" i="6"/>
  <c r="J404" i="6" s="1"/>
  <c r="G404" i="6"/>
  <c r="H404" i="6" s="1"/>
  <c r="K397" i="6"/>
  <c r="L397" i="6" s="1"/>
  <c r="I397" i="6"/>
  <c r="J397" i="6" s="1"/>
  <c r="G397" i="6"/>
  <c r="K396" i="6"/>
  <c r="I396" i="6"/>
  <c r="J396" i="6" s="1"/>
  <c r="G396" i="6"/>
  <c r="H396" i="6" s="1"/>
  <c r="K389" i="6"/>
  <c r="L389" i="6" s="1"/>
  <c r="I389" i="6"/>
  <c r="J389" i="6" s="1"/>
  <c r="G389" i="6"/>
  <c r="H389" i="6" s="1"/>
  <c r="K388" i="6"/>
  <c r="L388" i="6" s="1"/>
  <c r="I388" i="6"/>
  <c r="J388" i="6" s="1"/>
  <c r="G388" i="6"/>
  <c r="H388" i="6" s="1"/>
  <c r="K381" i="6"/>
  <c r="L381" i="6" s="1"/>
  <c r="I381" i="6"/>
  <c r="G381" i="6"/>
  <c r="K380" i="6"/>
  <c r="L380" i="6" s="1"/>
  <c r="I380" i="6"/>
  <c r="J380" i="6" s="1"/>
  <c r="K375" i="6"/>
  <c r="L375" i="6" s="1"/>
  <c r="I375" i="6"/>
  <c r="J375" i="6" s="1"/>
  <c r="G376" i="6" s="1"/>
  <c r="H376" i="6" s="1"/>
  <c r="G375" i="6"/>
  <c r="H375" i="6" s="1"/>
  <c r="K374" i="6"/>
  <c r="L374" i="6" s="1"/>
  <c r="I374" i="6"/>
  <c r="J374" i="6" s="1"/>
  <c r="K369" i="6"/>
  <c r="L369" i="6" s="1"/>
  <c r="I369" i="6"/>
  <c r="J369" i="6" s="1"/>
  <c r="G370" i="6" s="1"/>
  <c r="G369" i="6"/>
  <c r="H369" i="6" s="1"/>
  <c r="K368" i="6"/>
  <c r="L368" i="6" s="1"/>
  <c r="I368" i="6"/>
  <c r="J368" i="6" s="1"/>
  <c r="K363" i="6"/>
  <c r="I363" i="6"/>
  <c r="J363" i="6" s="1"/>
  <c r="G363" i="6"/>
  <c r="H363" i="6" s="1"/>
  <c r="K362" i="6"/>
  <c r="L362" i="6" s="1"/>
  <c r="I362" i="6"/>
  <c r="J362" i="6" s="1"/>
  <c r="K357" i="6"/>
  <c r="L357" i="6" s="1"/>
  <c r="I357" i="6"/>
  <c r="G357" i="6"/>
  <c r="H357" i="6" s="1"/>
  <c r="K356" i="6"/>
  <c r="L356" i="6" s="1"/>
  <c r="I356" i="6"/>
  <c r="J356" i="6" s="1"/>
  <c r="K351" i="6"/>
  <c r="I351" i="6"/>
  <c r="G351" i="6"/>
  <c r="K350" i="6"/>
  <c r="L350" i="6" s="1"/>
  <c r="I350" i="6"/>
  <c r="J350" i="6" s="1"/>
  <c r="K345" i="6"/>
  <c r="L345" i="6" s="1"/>
  <c r="I345" i="6"/>
  <c r="J345" i="6" s="1"/>
  <c r="G346" i="6" s="1"/>
  <c r="G345" i="6"/>
  <c r="H345" i="6" s="1"/>
  <c r="K344" i="6"/>
  <c r="L344" i="6" s="1"/>
  <c r="I344" i="6"/>
  <c r="J344" i="6" s="1"/>
  <c r="K339" i="6"/>
  <c r="L339" i="6" s="1"/>
  <c r="I339" i="6"/>
  <c r="J339" i="6" s="1"/>
  <c r="G340" i="6" s="1"/>
  <c r="H340" i="6" s="1"/>
  <c r="F340" i="6" s="1"/>
  <c r="G339" i="6"/>
  <c r="K338" i="6"/>
  <c r="I338" i="6"/>
  <c r="J338" i="6" s="1"/>
  <c r="K333" i="6"/>
  <c r="L333" i="6" s="1"/>
  <c r="I333" i="6"/>
  <c r="J333" i="6" s="1"/>
  <c r="G333" i="6"/>
  <c r="H333" i="6" s="1"/>
  <c r="K332" i="6"/>
  <c r="L332" i="6" s="1"/>
  <c r="I332" i="6"/>
  <c r="J332" i="6" s="1"/>
  <c r="K327" i="6"/>
  <c r="L327" i="6" s="1"/>
  <c r="I327" i="6"/>
  <c r="J327" i="6" s="1"/>
  <c r="G327" i="6"/>
  <c r="H327" i="6" s="1"/>
  <c r="K326" i="6"/>
  <c r="L326" i="6" s="1"/>
  <c r="I326" i="6"/>
  <c r="J326" i="6" s="1"/>
  <c r="K321" i="6"/>
  <c r="L321" i="6" s="1"/>
  <c r="I321" i="6"/>
  <c r="J321" i="6" s="1"/>
  <c r="G322" i="6" s="1"/>
  <c r="G321" i="6"/>
  <c r="H321" i="6" s="1"/>
  <c r="K320" i="6"/>
  <c r="I320" i="6"/>
  <c r="J320" i="6" s="1"/>
  <c r="K315" i="6"/>
  <c r="L315" i="6" s="1"/>
  <c r="I315" i="6"/>
  <c r="J315" i="6" s="1"/>
  <c r="G316" i="6" s="1"/>
  <c r="H316" i="6" s="1"/>
  <c r="G315" i="6"/>
  <c r="H315" i="6" s="1"/>
  <c r="K313" i="6"/>
  <c r="L313" i="6" s="1"/>
  <c r="I313" i="6"/>
  <c r="J313" i="6" s="1"/>
  <c r="K308" i="6"/>
  <c r="L308" i="6" s="1"/>
  <c r="I308" i="6"/>
  <c r="J308" i="6" s="1"/>
  <c r="G308" i="6"/>
  <c r="H308" i="6" s="1"/>
  <c r="K306" i="6"/>
  <c r="I306" i="6"/>
  <c r="J306" i="6" s="1"/>
  <c r="K301" i="6"/>
  <c r="L301" i="6" s="1"/>
  <c r="I301" i="6"/>
  <c r="J301" i="6" s="1"/>
  <c r="G302" i="6" s="1"/>
  <c r="H302" i="6" s="1"/>
  <c r="G301" i="6"/>
  <c r="K299" i="6"/>
  <c r="L299" i="6" s="1"/>
  <c r="I299" i="6"/>
  <c r="J299" i="6" s="1"/>
  <c r="K294" i="6"/>
  <c r="L294" i="6" s="1"/>
  <c r="I294" i="6"/>
  <c r="J294" i="6" s="1"/>
  <c r="G294" i="6"/>
  <c r="H294" i="6" s="1"/>
  <c r="K292" i="6"/>
  <c r="L292" i="6" s="1"/>
  <c r="I292" i="6"/>
  <c r="J292" i="6" s="1"/>
  <c r="K287" i="6"/>
  <c r="L287" i="6" s="1"/>
  <c r="I287" i="6"/>
  <c r="J287" i="6" s="1"/>
  <c r="G288" i="6" s="1"/>
  <c r="G287" i="6"/>
  <c r="K286" i="6"/>
  <c r="L286" i="6" s="1"/>
  <c r="I286" i="6"/>
  <c r="J286" i="6" s="1"/>
  <c r="K281" i="6"/>
  <c r="L281" i="6" s="1"/>
  <c r="I281" i="6"/>
  <c r="G281" i="6"/>
  <c r="H281" i="6" s="1"/>
  <c r="K279" i="6"/>
  <c r="L279" i="6" s="1"/>
  <c r="I279" i="6"/>
  <c r="J279" i="6" s="1"/>
  <c r="K274" i="6"/>
  <c r="I274" i="6"/>
  <c r="G274" i="6"/>
  <c r="H274" i="6" s="1"/>
  <c r="K272" i="6"/>
  <c r="L272" i="6" s="1"/>
  <c r="I272" i="6"/>
  <c r="J272" i="6" s="1"/>
  <c r="K267" i="6"/>
  <c r="L267" i="6" s="1"/>
  <c r="I267" i="6"/>
  <c r="J267" i="6" s="1"/>
  <c r="G267" i="6"/>
  <c r="H267" i="6" s="1"/>
  <c r="K266" i="6"/>
  <c r="L266" i="6" s="1"/>
  <c r="I266" i="6"/>
  <c r="J266" i="6" s="1"/>
  <c r="G266" i="6"/>
  <c r="H266" i="6" s="1"/>
  <c r="K264" i="6"/>
  <c r="L264" i="6" s="1"/>
  <c r="I264" i="6"/>
  <c r="K259" i="6"/>
  <c r="I259" i="6"/>
  <c r="J259" i="6" s="1"/>
  <c r="G259" i="6"/>
  <c r="H259" i="6" s="1"/>
  <c r="K257" i="6"/>
  <c r="L257" i="6" s="1"/>
  <c r="I257" i="6"/>
  <c r="J257" i="6" s="1"/>
  <c r="K252" i="6"/>
  <c r="L252" i="6" s="1"/>
  <c r="I252" i="6"/>
  <c r="G252" i="6"/>
  <c r="H252" i="6" s="1"/>
  <c r="K251" i="6"/>
  <c r="L251" i="6" s="1"/>
  <c r="I251" i="6"/>
  <c r="J251" i="6" s="1"/>
  <c r="K250" i="6"/>
  <c r="L250" i="6" s="1"/>
  <c r="I250" i="6"/>
  <c r="J250" i="6" s="1"/>
  <c r="K249" i="6"/>
  <c r="L249" i="6" s="1"/>
  <c r="I249" i="6"/>
  <c r="K248" i="6"/>
  <c r="L248" i="6" s="1"/>
  <c r="I248" i="6"/>
  <c r="J248" i="6" s="1"/>
  <c r="K247" i="6"/>
  <c r="L247" i="6" s="1"/>
  <c r="I247" i="6"/>
  <c r="J247" i="6" s="1"/>
  <c r="K242" i="6"/>
  <c r="L242" i="6" s="1"/>
  <c r="I242" i="6"/>
  <c r="J242" i="6" s="1"/>
  <c r="G242" i="6"/>
  <c r="H242" i="6" s="1"/>
  <c r="K241" i="6"/>
  <c r="L241" i="6" s="1"/>
  <c r="I241" i="6"/>
  <c r="J241" i="6" s="1"/>
  <c r="K240" i="6"/>
  <c r="L240" i="6" s="1"/>
  <c r="I240" i="6"/>
  <c r="J240" i="6" s="1"/>
  <c r="K239" i="6"/>
  <c r="L239" i="6" s="1"/>
  <c r="I239" i="6"/>
  <c r="J239" i="6" s="1"/>
  <c r="K238" i="6"/>
  <c r="L238" i="6" s="1"/>
  <c r="I238" i="6"/>
  <c r="J238" i="6" s="1"/>
  <c r="K237" i="6"/>
  <c r="L237" i="6" s="1"/>
  <c r="I237" i="6"/>
  <c r="J237" i="6" s="1"/>
  <c r="K232" i="6"/>
  <c r="L232" i="6" s="1"/>
  <c r="I232" i="6"/>
  <c r="J232" i="6" s="1"/>
  <c r="G233" i="6" s="1"/>
  <c r="H233" i="6" s="1"/>
  <c r="G232" i="6"/>
  <c r="H232" i="6" s="1"/>
  <c r="K229" i="6"/>
  <c r="L229" i="6" s="1"/>
  <c r="I229" i="6"/>
  <c r="J229" i="6" s="1"/>
  <c r="K224" i="6"/>
  <c r="I224" i="6"/>
  <c r="J224" i="6" s="1"/>
  <c r="G225" i="6" s="1"/>
  <c r="H225" i="6" s="1"/>
  <c r="G224" i="6"/>
  <c r="H224" i="6" s="1"/>
  <c r="K221" i="6"/>
  <c r="L221" i="6" s="1"/>
  <c r="I221" i="6"/>
  <c r="J221" i="6" s="1"/>
  <c r="K216" i="6"/>
  <c r="L216" i="6" s="1"/>
  <c r="I216" i="6"/>
  <c r="G216" i="6"/>
  <c r="H216" i="6" s="1"/>
  <c r="K213" i="6"/>
  <c r="I213" i="6"/>
  <c r="J213" i="6" s="1"/>
  <c r="K208" i="6"/>
  <c r="I208" i="6"/>
  <c r="J208" i="6" s="1"/>
  <c r="G209" i="6" s="1"/>
  <c r="H209" i="6" s="1"/>
  <c r="G208" i="6"/>
  <c r="H208" i="6" s="1"/>
  <c r="K207" i="6"/>
  <c r="L207" i="6" s="1"/>
  <c r="I207" i="6"/>
  <c r="J207" i="6" s="1"/>
  <c r="K202" i="6"/>
  <c r="L202" i="6" s="1"/>
  <c r="I202" i="6"/>
  <c r="J202" i="6" s="1"/>
  <c r="G202" i="6"/>
  <c r="H202" i="6" s="1"/>
  <c r="K200" i="6"/>
  <c r="I200" i="6"/>
  <c r="J200" i="6" s="1"/>
  <c r="K195" i="6"/>
  <c r="I195" i="6"/>
  <c r="J195" i="6" s="1"/>
  <c r="G196" i="6" s="1"/>
  <c r="G195" i="6"/>
  <c r="H195" i="6" s="1"/>
  <c r="K193" i="6"/>
  <c r="L193" i="6" s="1"/>
  <c r="I193" i="6"/>
  <c r="J193" i="6" s="1"/>
  <c r="G193" i="6"/>
  <c r="H193" i="6" s="1"/>
  <c r="K188" i="6"/>
  <c r="L188" i="6" s="1"/>
  <c r="I188" i="6"/>
  <c r="J188" i="6" s="1"/>
  <c r="G188" i="6"/>
  <c r="H188" i="6" s="1"/>
  <c r="K187" i="6"/>
  <c r="I187" i="6"/>
  <c r="J187" i="6" s="1"/>
  <c r="G187" i="6"/>
  <c r="H187" i="6" s="1"/>
  <c r="K184" i="6"/>
  <c r="L184" i="6" s="1"/>
  <c r="I184" i="6"/>
  <c r="J184" i="6" s="1"/>
  <c r="K179" i="6"/>
  <c r="L179" i="6" s="1"/>
  <c r="I179" i="6"/>
  <c r="G179" i="6"/>
  <c r="H179" i="6" s="1"/>
  <c r="K174" i="6"/>
  <c r="L174" i="6" s="1"/>
  <c r="I174" i="6"/>
  <c r="J174" i="6" s="1"/>
  <c r="G174" i="6"/>
  <c r="H174" i="6" s="1"/>
  <c r="K169" i="6"/>
  <c r="L169" i="6" s="1"/>
  <c r="L171" i="6" s="1"/>
  <c r="H30" i="7" s="1"/>
  <c r="K41" i="8" s="1"/>
  <c r="L41" i="8" s="1"/>
  <c r="I169" i="6"/>
  <c r="G169" i="6"/>
  <c r="H169" i="6" s="1"/>
  <c r="K164" i="6"/>
  <c r="L164" i="6" s="1"/>
  <c r="I164" i="6"/>
  <c r="J164" i="6" s="1"/>
  <c r="G165" i="6" s="1"/>
  <c r="G164" i="6"/>
  <c r="H164" i="6" s="1"/>
  <c r="K159" i="6"/>
  <c r="L159" i="6" s="1"/>
  <c r="I159" i="6"/>
  <c r="G159" i="6"/>
  <c r="H159" i="6" s="1"/>
  <c r="K154" i="6"/>
  <c r="L154" i="6" s="1"/>
  <c r="L156" i="6" s="1"/>
  <c r="H27" i="7" s="1"/>
  <c r="K139" i="8" s="1"/>
  <c r="L139" i="8" s="1"/>
  <c r="I154" i="6"/>
  <c r="J154" i="6" s="1"/>
  <c r="G154" i="6"/>
  <c r="H154" i="6" s="1"/>
  <c r="K149" i="6"/>
  <c r="L149" i="6" s="1"/>
  <c r="I149" i="6"/>
  <c r="J149" i="6" s="1"/>
  <c r="G149" i="6"/>
  <c r="H149" i="6" s="1"/>
  <c r="K144" i="6"/>
  <c r="L144" i="6" s="1"/>
  <c r="I144" i="6"/>
  <c r="J144" i="6" s="1"/>
  <c r="G144" i="6"/>
  <c r="H144" i="6" s="1"/>
  <c r="K139" i="6"/>
  <c r="I139" i="6"/>
  <c r="G139" i="6"/>
  <c r="K134" i="6"/>
  <c r="L134" i="6" s="1"/>
  <c r="I134" i="6"/>
  <c r="J134" i="6" s="1"/>
  <c r="G134" i="6"/>
  <c r="H134" i="6" s="1"/>
  <c r="K133" i="6"/>
  <c r="L133" i="6" s="1"/>
  <c r="I133" i="6"/>
  <c r="G133" i="6"/>
  <c r="H133" i="6" s="1"/>
  <c r="K128" i="6"/>
  <c r="L128" i="6" s="1"/>
  <c r="L130" i="6" s="1"/>
  <c r="H22" i="7" s="1"/>
  <c r="K33" i="8" s="1"/>
  <c r="L33" i="8" s="1"/>
  <c r="I128" i="6"/>
  <c r="J128" i="6" s="1"/>
  <c r="G129" i="6" s="1"/>
  <c r="G128" i="6"/>
  <c r="H128" i="6" s="1"/>
  <c r="K123" i="6"/>
  <c r="L123" i="6" s="1"/>
  <c r="I123" i="6"/>
  <c r="G123" i="6"/>
  <c r="H123" i="6" s="1"/>
  <c r="K118" i="6"/>
  <c r="L118" i="6" s="1"/>
  <c r="I118" i="6"/>
  <c r="J118" i="6" s="1"/>
  <c r="G119" i="6" s="1"/>
  <c r="G118" i="6"/>
  <c r="H118" i="6" s="1"/>
  <c r="K114" i="6"/>
  <c r="L114" i="6" s="1"/>
  <c r="I114" i="6"/>
  <c r="J114" i="6" s="1"/>
  <c r="K112" i="6"/>
  <c r="L112" i="6" s="1"/>
  <c r="I112" i="6"/>
  <c r="K106" i="6"/>
  <c r="L106" i="6" s="1"/>
  <c r="I106" i="6"/>
  <c r="J106" i="6" s="1"/>
  <c r="G106" i="6"/>
  <c r="H106" i="6" s="1"/>
  <c r="K105" i="6"/>
  <c r="L105" i="6" s="1"/>
  <c r="I105" i="6"/>
  <c r="J105" i="6" s="1"/>
  <c r="K100" i="6"/>
  <c r="L100" i="6" s="1"/>
  <c r="I100" i="6"/>
  <c r="J100" i="6" s="1"/>
  <c r="G101" i="6" s="1"/>
  <c r="H101" i="6" s="1"/>
  <c r="G100" i="6"/>
  <c r="H100" i="6" s="1"/>
  <c r="K98" i="6"/>
  <c r="L98" i="6" s="1"/>
  <c r="I98" i="6"/>
  <c r="J98" i="6" s="1"/>
  <c r="K93" i="6"/>
  <c r="L93" i="6" s="1"/>
  <c r="I93" i="6"/>
  <c r="J93" i="6" s="1"/>
  <c r="G94" i="6" s="1"/>
  <c r="H94" i="6" s="1"/>
  <c r="F94" i="6" s="1"/>
  <c r="G93" i="6"/>
  <c r="H93" i="6" s="1"/>
  <c r="K91" i="6"/>
  <c r="L91" i="6" s="1"/>
  <c r="I91" i="6"/>
  <c r="J91" i="6" s="1"/>
  <c r="K86" i="6"/>
  <c r="L86" i="6" s="1"/>
  <c r="I86" i="6"/>
  <c r="G86" i="6"/>
  <c r="E86" i="6" s="1"/>
  <c r="K84" i="6"/>
  <c r="L84" i="6" s="1"/>
  <c r="I84" i="6"/>
  <c r="J84" i="6" s="1"/>
  <c r="K79" i="6"/>
  <c r="L79" i="6" s="1"/>
  <c r="I79" i="6"/>
  <c r="J79" i="6" s="1"/>
  <c r="G80" i="6" s="1"/>
  <c r="G79" i="6"/>
  <c r="H79" i="6" s="1"/>
  <c r="K77" i="6"/>
  <c r="L77" i="6" s="1"/>
  <c r="I77" i="6"/>
  <c r="J77" i="6" s="1"/>
  <c r="K72" i="6"/>
  <c r="L72" i="6" s="1"/>
  <c r="I72" i="6"/>
  <c r="J72" i="6" s="1"/>
  <c r="G73" i="6" s="1"/>
  <c r="H73" i="6" s="1"/>
  <c r="G72" i="6"/>
  <c r="K70" i="6"/>
  <c r="I70" i="6"/>
  <c r="J70" i="6" s="1"/>
  <c r="K65" i="6"/>
  <c r="L65" i="6" s="1"/>
  <c r="I65" i="6"/>
  <c r="G65" i="6"/>
  <c r="H65" i="6" s="1"/>
  <c r="K63" i="6"/>
  <c r="L63" i="6" s="1"/>
  <c r="I63" i="6"/>
  <c r="K58" i="6"/>
  <c r="L58" i="6" s="1"/>
  <c r="I58" i="6"/>
  <c r="J58" i="6" s="1"/>
  <c r="G59" i="6" s="1"/>
  <c r="H59" i="6" s="1"/>
  <c r="G58" i="6"/>
  <c r="K56" i="6"/>
  <c r="L56" i="6" s="1"/>
  <c r="I56" i="6"/>
  <c r="K51" i="6"/>
  <c r="L51" i="6" s="1"/>
  <c r="I51" i="6"/>
  <c r="J51" i="6" s="1"/>
  <c r="G52" i="6" s="1"/>
  <c r="H52" i="6" s="1"/>
  <c r="F52" i="6" s="1"/>
  <c r="G51" i="6"/>
  <c r="H51" i="6" s="1"/>
  <c r="K49" i="6"/>
  <c r="L49" i="6" s="1"/>
  <c r="I49" i="6"/>
  <c r="J49" i="6" s="1"/>
  <c r="K44" i="6"/>
  <c r="L44" i="6" s="1"/>
  <c r="I44" i="6"/>
  <c r="J44" i="6" s="1"/>
  <c r="G44" i="6"/>
  <c r="H44" i="6" s="1"/>
  <c r="K42" i="6"/>
  <c r="L42" i="6" s="1"/>
  <c r="I42" i="6"/>
  <c r="J42" i="6" s="1"/>
  <c r="K37" i="6"/>
  <c r="L37" i="6" s="1"/>
  <c r="I37" i="6"/>
  <c r="J37" i="6" s="1"/>
  <c r="G37" i="6"/>
  <c r="K36" i="6"/>
  <c r="L36" i="6" s="1"/>
  <c r="I36" i="6"/>
  <c r="J36" i="6" s="1"/>
  <c r="G36" i="6"/>
  <c r="K34" i="6"/>
  <c r="L34" i="6" s="1"/>
  <c r="I34" i="6"/>
  <c r="J34" i="6" s="1"/>
  <c r="F34" i="6" s="1"/>
  <c r="K29" i="6"/>
  <c r="L29" i="6" s="1"/>
  <c r="I29" i="6"/>
  <c r="J29" i="6" s="1"/>
  <c r="G30" i="6" s="1"/>
  <c r="H30" i="6" s="1"/>
  <c r="G29" i="6"/>
  <c r="K27" i="6"/>
  <c r="L27" i="6" s="1"/>
  <c r="I27" i="6"/>
  <c r="J27" i="6" s="1"/>
  <c r="K22" i="6"/>
  <c r="I22" i="6"/>
  <c r="G22" i="6"/>
  <c r="H22" i="6" s="1"/>
  <c r="K20" i="6"/>
  <c r="L20" i="6" s="1"/>
  <c r="I20" i="6"/>
  <c r="K15" i="6"/>
  <c r="L15" i="6" s="1"/>
  <c r="I15" i="6"/>
  <c r="J15" i="6" s="1"/>
  <c r="G16" i="6" s="1"/>
  <c r="G15" i="6"/>
  <c r="H15" i="6" s="1"/>
  <c r="K13" i="6"/>
  <c r="L13" i="6" s="1"/>
  <c r="I13" i="6"/>
  <c r="K8" i="6"/>
  <c r="L8" i="6" s="1"/>
  <c r="I8" i="6"/>
  <c r="J8" i="6" s="1"/>
  <c r="G8" i="6"/>
  <c r="H8" i="6" s="1"/>
  <c r="K6" i="6"/>
  <c r="L6" i="6" s="1"/>
  <c r="I6" i="6"/>
  <c r="J6" i="6" s="1"/>
  <c r="O142" i="3"/>
  <c r="G382" i="8" s="1"/>
  <c r="H382" i="8" s="1"/>
  <c r="V142" i="3"/>
  <c r="K382" i="8" s="1"/>
  <c r="O141" i="3"/>
  <c r="G381" i="8" s="1"/>
  <c r="H381" i="8" s="1"/>
  <c r="V141" i="3"/>
  <c r="K381" i="8" s="1"/>
  <c r="O140" i="3"/>
  <c r="O139" i="3"/>
  <c r="G765" i="6" s="1"/>
  <c r="H765" i="6" s="1"/>
  <c r="H766" i="6" s="1"/>
  <c r="O138" i="3"/>
  <c r="G554" i="8" s="1"/>
  <c r="H554" i="8" s="1"/>
  <c r="O137" i="3"/>
  <c r="G721" i="6" s="1"/>
  <c r="O136" i="3"/>
  <c r="G720" i="6" s="1"/>
  <c r="O135" i="3"/>
  <c r="G816" i="6" s="1"/>
  <c r="H816" i="6" s="1"/>
  <c r="O134" i="3"/>
  <c r="G815" i="6" s="1"/>
  <c r="H815" i="6" s="1"/>
  <c r="O133" i="3"/>
  <c r="O132" i="3"/>
  <c r="G718" i="6" s="1"/>
  <c r="H718" i="6" s="1"/>
  <c r="O131" i="3"/>
  <c r="G717" i="6" s="1"/>
  <c r="H717" i="6" s="1"/>
  <c r="O130" i="3"/>
  <c r="G726" i="6" s="1"/>
  <c r="H726" i="6" s="1"/>
  <c r="O129" i="3"/>
  <c r="G725" i="6" s="1"/>
  <c r="H725" i="6" s="1"/>
  <c r="O128" i="3"/>
  <c r="G724" i="6" s="1"/>
  <c r="O127" i="3"/>
  <c r="G723" i="6" s="1"/>
  <c r="H723" i="6" s="1"/>
  <c r="O126" i="3"/>
  <c r="G722" i="6" s="1"/>
  <c r="H722" i="6" s="1"/>
  <c r="O125" i="3"/>
  <c r="G479" i="8" s="1"/>
  <c r="H479" i="8" s="1"/>
  <c r="O124" i="3"/>
  <c r="O123" i="3"/>
  <c r="O122" i="3"/>
  <c r="G456" i="8" s="1"/>
  <c r="H456" i="8" s="1"/>
  <c r="O121" i="3"/>
  <c r="G455" i="8" s="1"/>
  <c r="H455" i="8" s="1"/>
  <c r="O120" i="3"/>
  <c r="G454" i="8" s="1"/>
  <c r="H454" i="8" s="1"/>
  <c r="O119" i="3"/>
  <c r="G505" i="8" s="1"/>
  <c r="E505" i="8" s="1"/>
  <c r="O118" i="3"/>
  <c r="G530" i="8" s="1"/>
  <c r="H530" i="8" s="1"/>
  <c r="O117" i="3"/>
  <c r="G529" i="8" s="1"/>
  <c r="O116" i="3"/>
  <c r="G431" i="8" s="1"/>
  <c r="H431" i="8" s="1"/>
  <c r="O115" i="3"/>
  <c r="G430" i="8" s="1"/>
  <c r="O114" i="3"/>
  <c r="G429" i="8" s="1"/>
  <c r="H429" i="8" s="1"/>
  <c r="G410" i="8"/>
  <c r="H410" i="8" s="1"/>
  <c r="O111" i="3"/>
  <c r="G504" i="8" s="1"/>
  <c r="H504" i="8" s="1"/>
  <c r="O110" i="3"/>
  <c r="G408" i="8" s="1"/>
  <c r="E408" i="8" s="1"/>
  <c r="O109" i="3"/>
  <c r="G407" i="8" s="1"/>
  <c r="H407" i="8" s="1"/>
  <c r="O108" i="3"/>
  <c r="G406" i="8" s="1"/>
  <c r="H406" i="8" s="1"/>
  <c r="O107" i="3"/>
  <c r="G787" i="6" s="1"/>
  <c r="O106" i="3"/>
  <c r="G112" i="6" s="1"/>
  <c r="H112" i="6" s="1"/>
  <c r="O105" i="3"/>
  <c r="G358" i="8" s="1"/>
  <c r="H358" i="8" s="1"/>
  <c r="O104" i="3"/>
  <c r="G794" i="6" s="1"/>
  <c r="O103" i="3"/>
  <c r="G751" i="6" s="1"/>
  <c r="O102" i="3"/>
  <c r="G808" i="6" s="1"/>
  <c r="E808" i="6" s="1"/>
  <c r="O101" i="3"/>
  <c r="G241" i="6" s="1"/>
  <c r="O100" i="3"/>
  <c r="G251" i="6" s="1"/>
  <c r="H251" i="6" s="1"/>
  <c r="O99" i="3"/>
  <c r="G9" i="8" s="1"/>
  <c r="H9" i="8" s="1"/>
  <c r="O98" i="3"/>
  <c r="G10" i="8" s="1"/>
  <c r="O97" i="3"/>
  <c r="G11" i="8" s="1"/>
  <c r="H11" i="8" s="1"/>
  <c r="O96" i="3"/>
  <c r="G334" i="8" s="1"/>
  <c r="H334" i="8" s="1"/>
  <c r="O95" i="3"/>
  <c r="G286" i="8" s="1"/>
  <c r="H286" i="8" s="1"/>
  <c r="O94" i="3"/>
  <c r="G6" i="6" s="1"/>
  <c r="E6" i="6" s="1"/>
  <c r="O93" i="3"/>
  <c r="G13" i="6" s="1"/>
  <c r="H13" i="6" s="1"/>
  <c r="O92" i="3"/>
  <c r="G20" i="6" s="1"/>
  <c r="E20" i="6" s="1"/>
  <c r="O91" i="3"/>
  <c r="G623" i="6" s="1"/>
  <c r="H623" i="6" s="1"/>
  <c r="G624" i="6" s="1"/>
  <c r="H624" i="6" s="1"/>
  <c r="O90" i="3"/>
  <c r="G630" i="6" s="1"/>
  <c r="H630" i="6" s="1"/>
  <c r="O89" i="3"/>
  <c r="G257" i="6" s="1"/>
  <c r="H257" i="6" s="1"/>
  <c r="G258" i="6" s="1"/>
  <c r="H258" i="6" s="1"/>
  <c r="O88" i="3"/>
  <c r="G213" i="6" s="1"/>
  <c r="E213" i="6" s="1"/>
  <c r="O87" i="3"/>
  <c r="G506" i="6" s="1"/>
  <c r="H506" i="6" s="1"/>
  <c r="O86" i="3"/>
  <c r="G184" i="6" s="1"/>
  <c r="H184" i="6" s="1"/>
  <c r="O85" i="3"/>
  <c r="G605" i="6" s="1"/>
  <c r="O84" i="3"/>
  <c r="G614" i="6" s="1"/>
  <c r="H614" i="6" s="1"/>
  <c r="O83" i="3"/>
  <c r="G779" i="6" s="1"/>
  <c r="O82" i="3"/>
  <c r="G743" i="6" s="1"/>
  <c r="H743" i="6" s="1"/>
  <c r="G745" i="6" s="1"/>
  <c r="H745" i="6" s="1"/>
  <c r="F745" i="6" s="1"/>
  <c r="O81" i="3"/>
  <c r="G800" i="6" s="1"/>
  <c r="H800" i="6" s="1"/>
  <c r="O80" i="3"/>
  <c r="G221" i="6" s="1"/>
  <c r="H221" i="6" s="1"/>
  <c r="G222" i="6" s="1"/>
  <c r="H222" i="6" s="1"/>
  <c r="O79" i="3"/>
  <c r="G229" i="6" s="1"/>
  <c r="O78" i="3"/>
  <c r="G192" i="8" s="1"/>
  <c r="O77" i="3"/>
  <c r="G565" i="6" s="1"/>
  <c r="H565" i="6" s="1"/>
  <c r="O76" i="3"/>
  <c r="G571" i="6" s="1"/>
  <c r="H571" i="6" s="1"/>
  <c r="O75" i="3"/>
  <c r="G191" i="8" s="1"/>
  <c r="O74" i="3"/>
  <c r="G189" i="8" s="1"/>
  <c r="H189" i="8" s="1"/>
  <c r="O73" i="3"/>
  <c r="O72" i="3"/>
  <c r="G188" i="8" s="1"/>
  <c r="H188" i="8" s="1"/>
  <c r="O71" i="3"/>
  <c r="G559" i="6" s="1"/>
  <c r="H559" i="6" s="1"/>
  <c r="O70" i="3"/>
  <c r="G553" i="6" s="1"/>
  <c r="O69" i="3"/>
  <c r="O68" i="3"/>
  <c r="G380" i="6" s="1"/>
  <c r="E380" i="6" s="1"/>
  <c r="O67" i="3"/>
  <c r="G686" i="6" s="1"/>
  <c r="O66" i="3"/>
  <c r="G320" i="6" s="1"/>
  <c r="H320" i="6" s="1"/>
  <c r="O65" i="3"/>
  <c r="G529" i="6" s="1"/>
  <c r="H529" i="6" s="1"/>
  <c r="O64" i="3"/>
  <c r="G326" i="6" s="1"/>
  <c r="H326" i="6" s="1"/>
  <c r="O63" i="3"/>
  <c r="G535" i="6" s="1"/>
  <c r="H535" i="6" s="1"/>
  <c r="O62" i="3"/>
  <c r="G332" i="6" s="1"/>
  <c r="H332" i="6" s="1"/>
  <c r="O61" i="3"/>
  <c r="G338" i="6" s="1"/>
  <c r="H338" i="6" s="1"/>
  <c r="O60" i="3"/>
  <c r="G207" i="6" s="1"/>
  <c r="H207" i="6" s="1"/>
  <c r="O59" i="3"/>
  <c r="G105" i="6" s="1"/>
  <c r="E105" i="6" s="1"/>
  <c r="O58" i="3"/>
  <c r="G693" i="6" s="1"/>
  <c r="H693" i="6" s="1"/>
  <c r="O57" i="3"/>
  <c r="G368" i="6" s="1"/>
  <c r="H368" i="6" s="1"/>
  <c r="O56" i="3"/>
  <c r="G736" i="6" s="1"/>
  <c r="H736" i="6" s="1"/>
  <c r="O55" i="3"/>
  <c r="G356" i="6" s="1"/>
  <c r="H356" i="6" s="1"/>
  <c r="O54" i="3"/>
  <c r="G362" i="6" s="1"/>
  <c r="H362" i="6" s="1"/>
  <c r="O53" i="3"/>
  <c r="G374" i="6" s="1"/>
  <c r="H374" i="6" s="1"/>
  <c r="O52" i="3"/>
  <c r="G350" i="6" s="1"/>
  <c r="H350" i="6" s="1"/>
  <c r="O51" i="3"/>
  <c r="G344" i="6" s="1"/>
  <c r="O50" i="3"/>
  <c r="G699" i="6" s="1"/>
  <c r="H699" i="6" s="1"/>
  <c r="O49" i="3"/>
  <c r="G436" i="6" s="1"/>
  <c r="O48" i="3"/>
  <c r="G572" i="6" s="1"/>
  <c r="H572" i="6" s="1"/>
  <c r="O47" i="3"/>
  <c r="O46" i="3"/>
  <c r="G239" i="6" s="1"/>
  <c r="H239" i="6" s="1"/>
  <c r="O45" i="3"/>
  <c r="G773" i="6" s="1"/>
  <c r="O44" i="3"/>
  <c r="G286" i="6" s="1"/>
  <c r="H286" i="6" s="1"/>
  <c r="O43" i="3"/>
  <c r="G292" i="6" s="1"/>
  <c r="O42" i="3"/>
  <c r="G299" i="6" s="1"/>
  <c r="H299" i="6" s="1"/>
  <c r="G300" i="6" s="1"/>
  <c r="H300" i="6" s="1"/>
  <c r="O41" i="3"/>
  <c r="G644" i="6" s="1"/>
  <c r="O40" i="3"/>
  <c r="G637" i="6" s="1"/>
  <c r="H637" i="6" s="1"/>
  <c r="O39" i="3"/>
  <c r="G34" i="6" s="1"/>
  <c r="H34" i="6" s="1"/>
  <c r="G35" i="6" s="1"/>
  <c r="H35" i="6" s="1"/>
  <c r="O38" i="3"/>
  <c r="O37" i="3"/>
  <c r="G279" i="6" s="1"/>
  <c r="H279" i="6" s="1"/>
  <c r="O36" i="3"/>
  <c r="G42" i="6" s="1"/>
  <c r="H42" i="6" s="1"/>
  <c r="G43" i="6" s="1"/>
  <c r="H43" i="6" s="1"/>
  <c r="O35" i="3"/>
  <c r="G27" i="6" s="1"/>
  <c r="H27" i="6" s="1"/>
  <c r="O34" i="3"/>
  <c r="G651" i="6" s="1"/>
  <c r="H651" i="6" s="1"/>
  <c r="G652" i="6" s="1"/>
  <c r="H652" i="6" s="1"/>
  <c r="O33" i="3"/>
  <c r="G264" i="6" s="1"/>
  <c r="O32" i="3"/>
  <c r="G515" i="6" s="1"/>
  <c r="O31" i="3"/>
  <c r="G272" i="6" s="1"/>
  <c r="H272" i="6" s="1"/>
  <c r="G273" i="6" s="1"/>
  <c r="E273" i="6" s="1"/>
  <c r="O30" i="3"/>
  <c r="G672" i="6" s="1"/>
  <c r="O29" i="3"/>
  <c r="G77" i="6" s="1"/>
  <c r="H77" i="6" s="1"/>
  <c r="O28" i="3"/>
  <c r="G70" i="6" s="1"/>
  <c r="H70" i="6" s="1"/>
  <c r="O27" i="3"/>
  <c r="G63" i="6" s="1"/>
  <c r="H63" i="6" s="1"/>
  <c r="G64" i="6" s="1"/>
  <c r="H64" i="6" s="1"/>
  <c r="O26" i="3"/>
  <c r="G658" i="6" s="1"/>
  <c r="H658" i="6" s="1"/>
  <c r="G659" i="6" s="1"/>
  <c r="H659" i="6" s="1"/>
  <c r="O25" i="3"/>
  <c r="G665" i="6" s="1"/>
  <c r="O24" i="3"/>
  <c r="G56" i="6" s="1"/>
  <c r="H56" i="6" s="1"/>
  <c r="G57" i="6" s="1"/>
  <c r="H57" i="6" s="1"/>
  <c r="O23" i="3"/>
  <c r="G49" i="6" s="1"/>
  <c r="H49" i="6" s="1"/>
  <c r="G50" i="6" s="1"/>
  <c r="H50" i="6" s="1"/>
  <c r="O22" i="3"/>
  <c r="G306" i="6" s="1"/>
  <c r="H306" i="6" s="1"/>
  <c r="O21" i="3"/>
  <c r="G522" i="6" s="1"/>
  <c r="O20" i="3"/>
  <c r="G313" i="6" s="1"/>
  <c r="H313" i="6" s="1"/>
  <c r="O19" i="3"/>
  <c r="O18" i="3"/>
  <c r="G679" i="6" s="1"/>
  <c r="O17" i="3"/>
  <c r="G91" i="6" s="1"/>
  <c r="H91" i="6" s="1"/>
  <c r="O16" i="3"/>
  <c r="G98" i="6" s="1"/>
  <c r="H98" i="6" s="1"/>
  <c r="O15" i="3"/>
  <c r="G506" i="8" s="1"/>
  <c r="H506" i="8" s="1"/>
  <c r="O14" i="3"/>
  <c r="G828" i="6" s="1"/>
  <c r="O13" i="3"/>
  <c r="G821" i="6" s="1"/>
  <c r="H821" i="6" s="1"/>
  <c r="G822" i="6" s="1"/>
  <c r="H822" i="6" s="1"/>
  <c r="O12" i="3"/>
  <c r="G774" i="6" s="1"/>
  <c r="H774" i="6" s="1"/>
  <c r="O11" i="3"/>
  <c r="O10" i="3"/>
  <c r="G629" i="8" s="1"/>
  <c r="H629" i="8" s="1"/>
  <c r="O9" i="3"/>
  <c r="O8" i="3"/>
  <c r="G679" i="8" s="1"/>
  <c r="H679" i="8" s="1"/>
  <c r="V7" i="3"/>
  <c r="K761" i="6" s="1"/>
  <c r="L761" i="6" s="1"/>
  <c r="L762" i="6" s="1"/>
  <c r="H120" i="7" s="1"/>
  <c r="V6" i="3"/>
  <c r="K827" i="6" s="1"/>
  <c r="L827" i="6" s="1"/>
  <c r="V5" i="3"/>
  <c r="K820" i="6" s="1"/>
  <c r="L820" i="6" s="1"/>
  <c r="J829" i="6"/>
  <c r="L829" i="6"/>
  <c r="J828" i="6"/>
  <c r="J822" i="6"/>
  <c r="L822" i="6"/>
  <c r="J816" i="6"/>
  <c r="L816" i="6"/>
  <c r="J810" i="6"/>
  <c r="L810" i="6"/>
  <c r="J804" i="6"/>
  <c r="L804" i="6"/>
  <c r="J802" i="6"/>
  <c r="L802" i="6"/>
  <c r="J801" i="6"/>
  <c r="L801" i="6"/>
  <c r="J796" i="6"/>
  <c r="L796" i="6"/>
  <c r="J790" i="6"/>
  <c r="L790" i="6"/>
  <c r="H789" i="6"/>
  <c r="H788" i="6"/>
  <c r="J783" i="6"/>
  <c r="L783" i="6"/>
  <c r="J781" i="6"/>
  <c r="L781" i="6"/>
  <c r="J780" i="6"/>
  <c r="L780" i="6"/>
  <c r="L773" i="6"/>
  <c r="J757" i="6"/>
  <c r="J758" i="6" s="1"/>
  <c r="G119" i="7" s="1"/>
  <c r="I386" i="6" s="1"/>
  <c r="J386" i="6" s="1"/>
  <c r="L757" i="6"/>
  <c r="J753" i="6"/>
  <c r="L753" i="6"/>
  <c r="L752" i="6"/>
  <c r="J747" i="6"/>
  <c r="L747" i="6"/>
  <c r="J745" i="6"/>
  <c r="L745" i="6"/>
  <c r="J744" i="6"/>
  <c r="L744" i="6"/>
  <c r="J739" i="6"/>
  <c r="L739" i="6"/>
  <c r="J713" i="6"/>
  <c r="L713" i="6"/>
  <c r="H712" i="6"/>
  <c r="L708" i="6"/>
  <c r="J701" i="6"/>
  <c r="L701" i="6"/>
  <c r="J695" i="6"/>
  <c r="L695" i="6"/>
  <c r="J689" i="6"/>
  <c r="L689" i="6"/>
  <c r="J682" i="6"/>
  <c r="L682" i="6"/>
  <c r="J680" i="6"/>
  <c r="L680" i="6"/>
  <c r="L679" i="6"/>
  <c r="J675" i="6"/>
  <c r="L675" i="6"/>
  <c r="J673" i="6"/>
  <c r="L673" i="6"/>
  <c r="J668" i="6"/>
  <c r="L668" i="6"/>
  <c r="H667" i="6"/>
  <c r="J666" i="6"/>
  <c r="L666" i="6"/>
  <c r="J661" i="6"/>
  <c r="L661" i="6"/>
  <c r="J659" i="6"/>
  <c r="L659" i="6"/>
  <c r="J654" i="6"/>
  <c r="L654" i="6"/>
  <c r="J652" i="6"/>
  <c r="L652" i="6"/>
  <c r="L651" i="6"/>
  <c r="J647" i="6"/>
  <c r="L647" i="6"/>
  <c r="L646" i="6"/>
  <c r="J645" i="6"/>
  <c r="L645" i="6"/>
  <c r="J640" i="6"/>
  <c r="L640" i="6"/>
  <c r="J638" i="6"/>
  <c r="L638" i="6"/>
  <c r="J633" i="6"/>
  <c r="L633" i="6"/>
  <c r="H632" i="6"/>
  <c r="J632" i="6"/>
  <c r="G633" i="6" s="1"/>
  <c r="L632" i="6"/>
  <c r="E632" i="6"/>
  <c r="J631" i="6"/>
  <c r="L631" i="6"/>
  <c r="J626" i="6"/>
  <c r="L626" i="6"/>
  <c r="J624" i="6"/>
  <c r="L624" i="6"/>
  <c r="J619" i="6"/>
  <c r="L619" i="6"/>
  <c r="H618" i="6"/>
  <c r="L617" i="6"/>
  <c r="J616" i="6"/>
  <c r="L616" i="6"/>
  <c r="J615" i="6"/>
  <c r="L615" i="6"/>
  <c r="J610" i="6"/>
  <c r="L610" i="6"/>
  <c r="J607" i="6"/>
  <c r="L607" i="6"/>
  <c r="J606" i="6"/>
  <c r="L606" i="6"/>
  <c r="J601" i="6"/>
  <c r="L601" i="6"/>
  <c r="J596" i="6"/>
  <c r="L596" i="6"/>
  <c r="J591" i="6"/>
  <c r="L591" i="6"/>
  <c r="J586" i="6"/>
  <c r="L586" i="6"/>
  <c r="J581" i="6"/>
  <c r="L581" i="6"/>
  <c r="J576" i="6"/>
  <c r="L576" i="6"/>
  <c r="L575" i="6"/>
  <c r="J567" i="6"/>
  <c r="L567" i="6"/>
  <c r="J561" i="6"/>
  <c r="L561" i="6"/>
  <c r="J555" i="6"/>
  <c r="L555" i="6"/>
  <c r="J549" i="6"/>
  <c r="L549" i="6"/>
  <c r="J543" i="6"/>
  <c r="L543" i="6"/>
  <c r="J542" i="6"/>
  <c r="G543" i="6" s="1"/>
  <c r="H543" i="6" s="1"/>
  <c r="L542" i="6"/>
  <c r="J537" i="6"/>
  <c r="L537" i="6"/>
  <c r="J531" i="6"/>
  <c r="L531" i="6"/>
  <c r="H530" i="6"/>
  <c r="J530" i="6"/>
  <c r="L529" i="6"/>
  <c r="J525" i="6"/>
  <c r="L525" i="6"/>
  <c r="J523" i="6"/>
  <c r="L523" i="6"/>
  <c r="J518" i="6"/>
  <c r="L518" i="6"/>
  <c r="J516" i="6"/>
  <c r="L516" i="6"/>
  <c r="J511" i="6"/>
  <c r="L511" i="6"/>
  <c r="J508" i="6"/>
  <c r="L508" i="6"/>
  <c r="J507" i="6"/>
  <c r="L507" i="6"/>
  <c r="J502" i="6"/>
  <c r="L502" i="6"/>
  <c r="J497" i="6"/>
  <c r="L497" i="6"/>
  <c r="J492" i="6"/>
  <c r="L492" i="6"/>
  <c r="J487" i="6"/>
  <c r="L487" i="6"/>
  <c r="J482" i="6"/>
  <c r="L482" i="6"/>
  <c r="J476" i="6"/>
  <c r="L476" i="6"/>
  <c r="J471" i="6"/>
  <c r="L471" i="6"/>
  <c r="J466" i="6"/>
  <c r="L466" i="6"/>
  <c r="J461" i="6"/>
  <c r="L461" i="6"/>
  <c r="J456" i="6"/>
  <c r="L456" i="6"/>
  <c r="J444" i="6"/>
  <c r="L444" i="6"/>
  <c r="H442" i="6"/>
  <c r="J438" i="6"/>
  <c r="L438" i="6"/>
  <c r="J432" i="6"/>
  <c r="L432" i="6"/>
  <c r="H427" i="6"/>
  <c r="J427" i="6"/>
  <c r="H420" i="6"/>
  <c r="J420" i="6"/>
  <c r="H413" i="6"/>
  <c r="J413" i="6"/>
  <c r="H412" i="6"/>
  <c r="H411" i="6"/>
  <c r="J406" i="6"/>
  <c r="L406" i="6"/>
  <c r="J398" i="6"/>
  <c r="L398" i="6"/>
  <c r="H397" i="6"/>
  <c r="L396" i="6"/>
  <c r="J390" i="6"/>
  <c r="L390" i="6"/>
  <c r="J382" i="6"/>
  <c r="L382" i="6"/>
  <c r="H381" i="6"/>
  <c r="J376" i="6"/>
  <c r="L376" i="6"/>
  <c r="J370" i="6"/>
  <c r="L370" i="6"/>
  <c r="J364" i="6"/>
  <c r="L364" i="6"/>
  <c r="L363" i="6"/>
  <c r="E363" i="6"/>
  <c r="J358" i="6"/>
  <c r="L358" i="6"/>
  <c r="J352" i="6"/>
  <c r="L352" i="6"/>
  <c r="H351" i="6"/>
  <c r="J351" i="6"/>
  <c r="G352" i="6" s="1"/>
  <c r="H352" i="6" s="1"/>
  <c r="L351" i="6"/>
  <c r="E351" i="6"/>
  <c r="J346" i="6"/>
  <c r="L346" i="6"/>
  <c r="J340" i="6"/>
  <c r="L340" i="6"/>
  <c r="H339" i="6"/>
  <c r="L338" i="6"/>
  <c r="J334" i="6"/>
  <c r="L334" i="6"/>
  <c r="J328" i="6"/>
  <c r="L328" i="6"/>
  <c r="J322" i="6"/>
  <c r="L322" i="6"/>
  <c r="J316" i="6"/>
  <c r="L316" i="6"/>
  <c r="J314" i="6"/>
  <c r="L314" i="6"/>
  <c r="J309" i="6"/>
  <c r="L309" i="6"/>
  <c r="J307" i="6"/>
  <c r="L307" i="6"/>
  <c r="L306" i="6"/>
  <c r="J302" i="6"/>
  <c r="L302" i="6"/>
  <c r="J300" i="6"/>
  <c r="L300" i="6"/>
  <c r="J295" i="6"/>
  <c r="L295" i="6"/>
  <c r="J293" i="6"/>
  <c r="L293" i="6"/>
  <c r="J288" i="6"/>
  <c r="L288" i="6"/>
  <c r="J282" i="6"/>
  <c r="L282" i="6"/>
  <c r="J280" i="6"/>
  <c r="L280" i="6"/>
  <c r="J275" i="6"/>
  <c r="L275" i="6"/>
  <c r="J274" i="6"/>
  <c r="L274" i="6"/>
  <c r="J273" i="6"/>
  <c r="L273" i="6"/>
  <c r="J268" i="6"/>
  <c r="L268" i="6"/>
  <c r="J265" i="6"/>
  <c r="L265" i="6"/>
  <c r="J264" i="6"/>
  <c r="J260" i="6"/>
  <c r="L260" i="6"/>
  <c r="L259" i="6"/>
  <c r="J258" i="6"/>
  <c r="L258" i="6"/>
  <c r="J253" i="6"/>
  <c r="L253" i="6"/>
  <c r="J243" i="6"/>
  <c r="L243" i="6"/>
  <c r="J233" i="6"/>
  <c r="L233" i="6"/>
  <c r="J231" i="6"/>
  <c r="L231" i="6"/>
  <c r="J230" i="6"/>
  <c r="L230" i="6"/>
  <c r="J225" i="6"/>
  <c r="L225" i="6"/>
  <c r="L224" i="6"/>
  <c r="J223" i="6"/>
  <c r="L223" i="6"/>
  <c r="J222" i="6"/>
  <c r="L222" i="6"/>
  <c r="J217" i="6"/>
  <c r="L217" i="6"/>
  <c r="J215" i="6"/>
  <c r="L215" i="6"/>
  <c r="J214" i="6"/>
  <c r="L214" i="6"/>
  <c r="L213" i="6"/>
  <c r="J209" i="6"/>
  <c r="L209" i="6"/>
  <c r="L208" i="6"/>
  <c r="J203" i="6"/>
  <c r="L203" i="6"/>
  <c r="J201" i="6"/>
  <c r="L201" i="6"/>
  <c r="L200" i="6"/>
  <c r="J196" i="6"/>
  <c r="L196" i="6"/>
  <c r="L195" i="6"/>
  <c r="J194" i="6"/>
  <c r="L194" i="6"/>
  <c r="J189" i="6"/>
  <c r="L189" i="6"/>
  <c r="J186" i="6"/>
  <c r="L186" i="6"/>
  <c r="J185" i="6"/>
  <c r="L185" i="6"/>
  <c r="J180" i="6"/>
  <c r="L180" i="6"/>
  <c r="J175" i="6"/>
  <c r="L175" i="6"/>
  <c r="J170" i="6"/>
  <c r="L170" i="6"/>
  <c r="J165" i="6"/>
  <c r="L165" i="6"/>
  <c r="J160" i="6"/>
  <c r="L160" i="6"/>
  <c r="J155" i="6"/>
  <c r="L155" i="6"/>
  <c r="J150" i="6"/>
  <c r="L150" i="6"/>
  <c r="J145" i="6"/>
  <c r="L145" i="6"/>
  <c r="J140" i="6"/>
  <c r="L140" i="6"/>
  <c r="H139" i="6"/>
  <c r="L139" i="6"/>
  <c r="L141" i="6" s="1"/>
  <c r="H24" i="7" s="1"/>
  <c r="J135" i="6"/>
  <c r="L135" i="6"/>
  <c r="J129" i="6"/>
  <c r="L129" i="6"/>
  <c r="L125" i="6"/>
  <c r="H21" i="7" s="1"/>
  <c r="K32" i="8" s="1"/>
  <c r="L32" i="8" s="1"/>
  <c r="J124" i="6"/>
  <c r="L124" i="6"/>
  <c r="J119" i="6"/>
  <c r="L119" i="6"/>
  <c r="J107" i="6"/>
  <c r="L107" i="6"/>
  <c r="J101" i="6"/>
  <c r="L101" i="6"/>
  <c r="J99" i="6"/>
  <c r="L99" i="6"/>
  <c r="J94" i="6"/>
  <c r="L94" i="6"/>
  <c r="J92" i="6"/>
  <c r="L92" i="6"/>
  <c r="J87" i="6"/>
  <c r="L87" i="6"/>
  <c r="H86" i="6"/>
  <c r="J86" i="6"/>
  <c r="G87" i="6" s="1"/>
  <c r="H87" i="6" s="1"/>
  <c r="J85" i="6"/>
  <c r="L85" i="6"/>
  <c r="J80" i="6"/>
  <c r="L80" i="6"/>
  <c r="J78" i="6"/>
  <c r="L78" i="6"/>
  <c r="J73" i="6"/>
  <c r="L73" i="6"/>
  <c r="J71" i="6"/>
  <c r="L71" i="6"/>
  <c r="L70" i="6"/>
  <c r="J66" i="6"/>
  <c r="L66" i="6"/>
  <c r="J64" i="6"/>
  <c r="L64" i="6"/>
  <c r="J59" i="6"/>
  <c r="L59" i="6"/>
  <c r="J57" i="6"/>
  <c r="L57" i="6"/>
  <c r="J52" i="6"/>
  <c r="L52" i="6"/>
  <c r="J50" i="6"/>
  <c r="L50" i="6"/>
  <c r="J45" i="6"/>
  <c r="L45" i="6"/>
  <c r="J43" i="6"/>
  <c r="L43" i="6"/>
  <c r="J38" i="6"/>
  <c r="L38" i="6"/>
  <c r="H37" i="6"/>
  <c r="J35" i="6"/>
  <c r="L35" i="6"/>
  <c r="J30" i="6"/>
  <c r="L30" i="6"/>
  <c r="H29" i="6"/>
  <c r="J28" i="6"/>
  <c r="L28" i="6"/>
  <c r="J23" i="6"/>
  <c r="L23" i="6"/>
  <c r="J22" i="6"/>
  <c r="L22" i="6"/>
  <c r="J21" i="6"/>
  <c r="L21" i="6"/>
  <c r="J20" i="6"/>
  <c r="J16" i="6"/>
  <c r="L16" i="6"/>
  <c r="J14" i="6"/>
  <c r="L14" i="6"/>
  <c r="J9" i="6"/>
  <c r="L9" i="6"/>
  <c r="J7" i="6"/>
  <c r="L7" i="6"/>
  <c r="J681" i="8"/>
  <c r="L681" i="8"/>
  <c r="J679" i="8"/>
  <c r="J656" i="8"/>
  <c r="L656" i="8"/>
  <c r="J655" i="8"/>
  <c r="L655" i="8"/>
  <c r="J631" i="8"/>
  <c r="L631" i="8"/>
  <c r="J605" i="8"/>
  <c r="L605" i="8"/>
  <c r="J580" i="8"/>
  <c r="L580" i="8"/>
  <c r="J531" i="8"/>
  <c r="L531" i="8"/>
  <c r="J529" i="8"/>
  <c r="L529" i="8"/>
  <c r="J479" i="8"/>
  <c r="J460" i="8"/>
  <c r="L460" i="8"/>
  <c r="J459" i="8"/>
  <c r="L459" i="8"/>
  <c r="L458" i="8"/>
  <c r="J455" i="8"/>
  <c r="L455" i="8"/>
  <c r="J454" i="8"/>
  <c r="J432" i="8"/>
  <c r="L432" i="8"/>
  <c r="J411" i="8"/>
  <c r="L411" i="8"/>
  <c r="J381" i="8"/>
  <c r="L286" i="8"/>
  <c r="L192" i="8"/>
  <c r="H10" i="8"/>
  <c r="L10" i="8"/>
  <c r="E10" i="8"/>
  <c r="H213" i="6" l="1"/>
  <c r="E674" i="6"/>
  <c r="G237" i="6"/>
  <c r="H237" i="6" s="1"/>
  <c r="E688" i="6"/>
  <c r="E530" i="6"/>
  <c r="E36" i="6"/>
  <c r="J502" i="8"/>
  <c r="I35" i="9" s="1"/>
  <c r="J35" i="9" s="1"/>
  <c r="E8" i="6"/>
  <c r="E787" i="6"/>
  <c r="G555" i="8"/>
  <c r="H555" i="8" s="1"/>
  <c r="E410" i="8"/>
  <c r="F652" i="6"/>
  <c r="F542" i="6"/>
  <c r="E782" i="6"/>
  <c r="H241" i="6"/>
  <c r="E241" i="6"/>
  <c r="E191" i="8"/>
  <c r="H191" i="8"/>
  <c r="E687" i="6"/>
  <c r="L754" i="6"/>
  <c r="H118" i="7" s="1"/>
  <c r="K113" i="6" s="1"/>
  <c r="L113" i="6" s="1"/>
  <c r="L115" i="6" s="1"/>
  <c r="H19" i="7" s="1"/>
  <c r="K24" i="8" s="1"/>
  <c r="L24" i="8" s="1"/>
  <c r="G654" i="8"/>
  <c r="E654" i="8" s="1"/>
  <c r="E789" i="6"/>
  <c r="E100" i="6"/>
  <c r="G706" i="6"/>
  <c r="H706" i="6" s="1"/>
  <c r="F706" i="6" s="1"/>
  <c r="E667" i="6"/>
  <c r="E77" i="6"/>
  <c r="E339" i="6"/>
  <c r="E375" i="6"/>
  <c r="E72" i="6"/>
  <c r="E139" i="6"/>
  <c r="E159" i="6"/>
  <c r="G249" i="6"/>
  <c r="H249" i="6" s="1"/>
  <c r="E425" i="6"/>
  <c r="G727" i="6"/>
  <c r="H727" i="6" s="1"/>
  <c r="E187" i="6"/>
  <c r="E133" i="6"/>
  <c r="F50" i="6"/>
  <c r="G480" i="8"/>
  <c r="H480" i="8" s="1"/>
  <c r="E530" i="8"/>
  <c r="E169" i="6"/>
  <c r="K251" i="8"/>
  <c r="L251" i="8" s="1"/>
  <c r="K301" i="8"/>
  <c r="L301" i="8" s="1"/>
  <c r="L641" i="6"/>
  <c r="H102" i="7" s="1"/>
  <c r="K287" i="8" s="1"/>
  <c r="L287" i="8" s="1"/>
  <c r="F316" i="6"/>
  <c r="F101" i="6"/>
  <c r="F225" i="6"/>
  <c r="E22" i="6"/>
  <c r="J425" i="6"/>
  <c r="F425" i="6" s="1"/>
  <c r="E154" i="6"/>
  <c r="H36" i="6"/>
  <c r="J696" i="6"/>
  <c r="G110" i="7" s="1"/>
  <c r="L365" i="6"/>
  <c r="H58" i="7" s="1"/>
  <c r="E542" i="6"/>
  <c r="F64" i="6"/>
  <c r="F73" i="6"/>
  <c r="L161" i="6"/>
  <c r="H28" i="7" s="1"/>
  <c r="K39" i="8" s="1"/>
  <c r="L39" i="8" s="1"/>
  <c r="L602" i="6"/>
  <c r="H97" i="7" s="1"/>
  <c r="K210" i="8" s="1"/>
  <c r="L210" i="8" s="1"/>
  <c r="L532" i="6"/>
  <c r="H85" i="7" s="1"/>
  <c r="K159" i="8" s="1"/>
  <c r="L159" i="8" s="1"/>
  <c r="E815" i="6"/>
  <c r="F543" i="6"/>
  <c r="F576" i="6"/>
  <c r="L146" i="6"/>
  <c r="H25" i="7" s="1"/>
  <c r="L166" i="6"/>
  <c r="H29" i="7" s="1"/>
  <c r="K40" i="8" s="1"/>
  <c r="L40" i="8" s="1"/>
  <c r="L353" i="6"/>
  <c r="H56" i="7" s="1"/>
  <c r="L784" i="6"/>
  <c r="H124" i="7" s="1"/>
  <c r="K448" i="6" s="1"/>
  <c r="L448" i="6" s="1"/>
  <c r="L187" i="6"/>
  <c r="E517" i="6"/>
  <c r="G150" i="6"/>
  <c r="J151" i="6"/>
  <c r="G26" i="7" s="1"/>
  <c r="I37" i="8" s="1"/>
  <c r="J37" i="8" s="1"/>
  <c r="J457" i="6"/>
  <c r="G72" i="7" s="1"/>
  <c r="I124" i="8" s="1"/>
  <c r="J124" i="8" s="1"/>
  <c r="G456" i="6"/>
  <c r="H456" i="6" s="1"/>
  <c r="F456" i="6" s="1"/>
  <c r="G508" i="6"/>
  <c r="H508" i="6" s="1"/>
  <c r="F508" i="6" s="1"/>
  <c r="F506" i="6"/>
  <c r="E590" i="6"/>
  <c r="E809" i="6"/>
  <c r="F239" i="6"/>
  <c r="L748" i="6"/>
  <c r="H117" i="7" s="1"/>
  <c r="K111" i="6" s="1"/>
  <c r="L111" i="6" s="1"/>
  <c r="E188" i="6"/>
  <c r="H782" i="6"/>
  <c r="E34" i="6"/>
  <c r="E470" i="6"/>
  <c r="F396" i="6"/>
  <c r="E320" i="6"/>
  <c r="E437" i="6"/>
  <c r="F455" i="6"/>
  <c r="E491" i="6"/>
  <c r="L526" i="6"/>
  <c r="H84" i="7" s="1"/>
  <c r="K158" i="8" s="1"/>
  <c r="L158" i="8" s="1"/>
  <c r="E486" i="6"/>
  <c r="H688" i="6"/>
  <c r="F699" i="6"/>
  <c r="F753" i="6"/>
  <c r="J687" i="6"/>
  <c r="J690" i="6" s="1"/>
  <c r="G109" i="7" s="1"/>
  <c r="G268" i="6"/>
  <c r="H268" i="6" s="1"/>
  <c r="F268" i="6" s="1"/>
  <c r="E332" i="6"/>
  <c r="L181" i="6"/>
  <c r="H32" i="7" s="1"/>
  <c r="K43" i="8" s="1"/>
  <c r="L43" i="8" s="1"/>
  <c r="J261" i="6"/>
  <c r="G42" i="7" s="1"/>
  <c r="I87" i="8" s="1"/>
  <c r="J87" i="8" s="1"/>
  <c r="J341" i="6"/>
  <c r="G54" i="7" s="1"/>
  <c r="I106" i="8" s="1"/>
  <c r="E65" i="6"/>
  <c r="E174" i="6"/>
  <c r="J544" i="6"/>
  <c r="G87" i="7" s="1"/>
  <c r="I181" i="8" s="1"/>
  <c r="J181" i="8" s="1"/>
  <c r="E327" i="6"/>
  <c r="F213" i="6"/>
  <c r="E774" i="6"/>
  <c r="E344" i="6"/>
  <c r="J169" i="6"/>
  <c r="F169" i="6" s="1"/>
  <c r="E315" i="6"/>
  <c r="E506" i="6"/>
  <c r="E816" i="6"/>
  <c r="E721" i="6"/>
  <c r="L462" i="6"/>
  <c r="H73" i="7" s="1"/>
  <c r="K125" i="8" s="1"/>
  <c r="L125" i="8" s="1"/>
  <c r="L483" i="6"/>
  <c r="H77" i="7" s="1"/>
  <c r="K134" i="8" s="1"/>
  <c r="L498" i="6"/>
  <c r="H80" i="7" s="1"/>
  <c r="K142" i="8" s="1"/>
  <c r="L142" i="8" s="1"/>
  <c r="F804" i="6"/>
  <c r="G189" i="6"/>
  <c r="H189" i="6" s="1"/>
  <c r="F189" i="6" s="1"/>
  <c r="E266" i="6"/>
  <c r="H674" i="6"/>
  <c r="F306" i="6"/>
  <c r="E717" i="6"/>
  <c r="G307" i="6"/>
  <c r="H307" i="6" s="1"/>
  <c r="F307" i="6" s="1"/>
  <c r="E595" i="6"/>
  <c r="E509" i="6"/>
  <c r="E51" i="6"/>
  <c r="E566" i="6"/>
  <c r="J133" i="6"/>
  <c r="J136" i="6" s="1"/>
  <c r="G23" i="7" s="1"/>
  <c r="I34" i="8" s="1"/>
  <c r="J34" i="8" s="1"/>
  <c r="E609" i="6"/>
  <c r="E44" i="6"/>
  <c r="E134" i="6"/>
  <c r="E374" i="6"/>
  <c r="F258" i="6"/>
  <c r="L108" i="6"/>
  <c r="H18" i="7" s="1"/>
  <c r="F233" i="6"/>
  <c r="L371" i="6"/>
  <c r="H59" i="7" s="1"/>
  <c r="K368" i="8" s="1"/>
  <c r="L368" i="8" s="1"/>
  <c r="J587" i="6"/>
  <c r="G94" i="7" s="1"/>
  <c r="I207" i="8" s="1"/>
  <c r="J207" i="8" s="1"/>
  <c r="E618" i="6"/>
  <c r="F668" i="6"/>
  <c r="F695" i="6"/>
  <c r="E712" i="6"/>
  <c r="J210" i="6"/>
  <c r="G36" i="7" s="1"/>
  <c r="I59" i="8" s="1"/>
  <c r="J59" i="8" s="1"/>
  <c r="E795" i="6"/>
  <c r="E118" i="6"/>
  <c r="L439" i="6"/>
  <c r="H69" i="7" s="1"/>
  <c r="K376" i="8" s="1"/>
  <c r="L376" i="8" s="1"/>
  <c r="F339" i="6"/>
  <c r="J595" i="6"/>
  <c r="J597" i="6" s="1"/>
  <c r="G96" i="7" s="1"/>
  <c r="I209" i="8" s="1"/>
  <c r="J209" i="8" s="1"/>
  <c r="H72" i="6"/>
  <c r="F72" i="6" s="1"/>
  <c r="H105" i="6"/>
  <c r="E251" i="6"/>
  <c r="E554" i="6"/>
  <c r="F632" i="6"/>
  <c r="E699" i="6"/>
  <c r="F300" i="6"/>
  <c r="F30" i="6"/>
  <c r="J503" i="6"/>
  <c r="G81" i="7" s="1"/>
  <c r="I144" i="8" s="1"/>
  <c r="J144" i="8" s="1"/>
  <c r="E575" i="6"/>
  <c r="F209" i="6"/>
  <c r="E419" i="6"/>
  <c r="E274" i="6"/>
  <c r="H344" i="6"/>
  <c r="E389" i="6"/>
  <c r="E292" i="6"/>
  <c r="E229" i="6"/>
  <c r="F624" i="6"/>
  <c r="E63" i="6"/>
  <c r="J784" i="6"/>
  <c r="G124" i="7" s="1"/>
  <c r="I448" i="6" s="1"/>
  <c r="J448" i="6" s="1"/>
  <c r="I375" i="8"/>
  <c r="J375" i="8" s="1"/>
  <c r="E112" i="6"/>
  <c r="F406" i="8"/>
  <c r="L530" i="8"/>
  <c r="L552" i="8" s="1"/>
  <c r="K38" i="9" s="1"/>
  <c r="L38" i="9" s="1"/>
  <c r="F10" i="8"/>
  <c r="E532" i="8"/>
  <c r="E458" i="8"/>
  <c r="J577" i="8"/>
  <c r="I39" i="9" s="1"/>
  <c r="J39" i="9" s="1"/>
  <c r="E406" i="8"/>
  <c r="H680" i="8"/>
  <c r="E286" i="8"/>
  <c r="H505" i="8"/>
  <c r="F505" i="8" s="1"/>
  <c r="E554" i="8"/>
  <c r="E192" i="8"/>
  <c r="L410" i="8"/>
  <c r="E504" i="8"/>
  <c r="L504" i="8"/>
  <c r="F504" i="8" s="1"/>
  <c r="L602" i="8"/>
  <c r="K42" i="9" s="1"/>
  <c r="L42" i="9" s="1"/>
  <c r="H408" i="8"/>
  <c r="F408" i="8" s="1"/>
  <c r="E454" i="8"/>
  <c r="G616" i="6"/>
  <c r="H616" i="6" s="1"/>
  <c r="F616" i="6" s="1"/>
  <c r="G615" i="6"/>
  <c r="H615" i="6" s="1"/>
  <c r="F615" i="6" s="1"/>
  <c r="E382" i="8"/>
  <c r="L382" i="8"/>
  <c r="G92" i="6"/>
  <c r="H92" i="6" s="1"/>
  <c r="F92" i="6" s="1"/>
  <c r="F91" i="6"/>
  <c r="H751" i="6"/>
  <c r="F751" i="6" s="1"/>
  <c r="E751" i="6"/>
  <c r="H430" i="8"/>
  <c r="F430" i="8" s="1"/>
  <c r="E430" i="8"/>
  <c r="L17" i="6"/>
  <c r="H5" i="7" s="1"/>
  <c r="K7" i="8" s="1"/>
  <c r="L7" i="8" s="1"/>
  <c r="H529" i="8"/>
  <c r="F529" i="8" s="1"/>
  <c r="E529" i="8"/>
  <c r="E381" i="8"/>
  <c r="L381" i="8"/>
  <c r="E13" i="6"/>
  <c r="F510" i="6"/>
  <c r="H20" i="6"/>
  <c r="E144" i="6"/>
  <c r="F368" i="6"/>
  <c r="F765" i="6"/>
  <c r="F191" i="8"/>
  <c r="J166" i="6"/>
  <c r="G29" i="7" s="1"/>
  <c r="I40" i="8" s="1"/>
  <c r="J40" i="8" s="1"/>
  <c r="E736" i="6"/>
  <c r="G655" i="8"/>
  <c r="G604" i="8"/>
  <c r="J216" i="6"/>
  <c r="G217" i="6" s="1"/>
  <c r="E216" i="6"/>
  <c r="F397" i="6"/>
  <c r="F412" i="6"/>
  <c r="E426" i="6"/>
  <c r="J426" i="6"/>
  <c r="F426" i="6" s="1"/>
  <c r="L445" i="6"/>
  <c r="H70" i="7" s="1"/>
  <c r="K377" i="8" s="1"/>
  <c r="L377" i="8" s="1"/>
  <c r="L683" i="6"/>
  <c r="H108" i="7" s="1"/>
  <c r="K293" i="8" s="1"/>
  <c r="L293" i="8" s="1"/>
  <c r="L740" i="6"/>
  <c r="H116" i="7" s="1"/>
  <c r="K254" i="8" s="1"/>
  <c r="L254" i="8" s="1"/>
  <c r="F409" i="8"/>
  <c r="H522" i="6"/>
  <c r="G523" i="6" s="1"/>
  <c r="H523" i="6" s="1"/>
  <c r="F523" i="6" s="1"/>
  <c r="E522" i="6"/>
  <c r="L120" i="6"/>
  <c r="H20" i="7" s="1"/>
  <c r="K31" i="8" s="1"/>
  <c r="L31" i="8" s="1"/>
  <c r="F746" i="6"/>
  <c r="E49" i="6"/>
  <c r="F188" i="6"/>
  <c r="J234" i="6"/>
  <c r="G39" i="7" s="1"/>
  <c r="I83" i="8" s="1"/>
  <c r="J83" i="8" s="1"/>
  <c r="L491" i="6"/>
  <c r="E559" i="6"/>
  <c r="E571" i="6"/>
  <c r="E746" i="6"/>
  <c r="G248" i="6"/>
  <c r="G238" i="6"/>
  <c r="H238" i="6" s="1"/>
  <c r="F238" i="6" s="1"/>
  <c r="G235" i="8"/>
  <c r="H235" i="8" s="1"/>
  <c r="F235" i="8" s="1"/>
  <c r="G285" i="8"/>
  <c r="H285" i="8" s="1"/>
  <c r="L81" i="6"/>
  <c r="H14" i="7" s="1"/>
  <c r="E560" i="6"/>
  <c r="J560" i="6"/>
  <c r="J562" i="6" s="1"/>
  <c r="G90" i="7" s="1"/>
  <c r="I184" i="8" s="1"/>
  <c r="J184" i="8" s="1"/>
  <c r="H817" i="6"/>
  <c r="F129" i="7" s="1"/>
  <c r="G719" i="6" s="1"/>
  <c r="H719" i="6" s="1"/>
  <c r="G236" i="8"/>
  <c r="E506" i="8"/>
  <c r="G451" i="6"/>
  <c r="G114" i="6"/>
  <c r="G708" i="6"/>
  <c r="E91" i="6"/>
  <c r="E239" i="6"/>
  <c r="E302" i="6"/>
  <c r="J795" i="6"/>
  <c r="G796" i="6" s="1"/>
  <c r="H796" i="6" s="1"/>
  <c r="F796" i="6" s="1"/>
  <c r="H828" i="6"/>
  <c r="G829" i="6" s="1"/>
  <c r="E828" i="6"/>
  <c r="L67" i="6"/>
  <c r="H12" i="7" s="1"/>
  <c r="K94" i="8" s="1"/>
  <c r="L94" i="8" s="1"/>
  <c r="J226" i="6"/>
  <c r="G38" i="7" s="1"/>
  <c r="I357" i="8" s="1"/>
  <c r="J357" i="8" s="1"/>
  <c r="E548" i="6"/>
  <c r="J568" i="6"/>
  <c r="G91" i="7" s="1"/>
  <c r="I185" i="8" s="1"/>
  <c r="J185" i="8" s="1"/>
  <c r="G335" i="8"/>
  <c r="L577" i="8"/>
  <c r="K39" i="9" s="1"/>
  <c r="L39" i="9" s="1"/>
  <c r="L627" i="6"/>
  <c r="H100" i="7" s="1"/>
  <c r="K332" i="8" s="1"/>
  <c r="L332" i="8" s="1"/>
  <c r="E580" i="6"/>
  <c r="J580" i="6"/>
  <c r="J582" i="6" s="1"/>
  <c r="G93" i="7" s="1"/>
  <c r="I206" i="8" s="1"/>
  <c r="J206" i="8" s="1"/>
  <c r="H264" i="6"/>
  <c r="F264" i="6" s="1"/>
  <c r="E264" i="6"/>
  <c r="F411" i="6"/>
  <c r="F830" i="6"/>
  <c r="J702" i="8"/>
  <c r="I47" i="9" s="1"/>
  <c r="J47" i="9" s="1"/>
  <c r="I46" i="9" s="1"/>
  <c r="J46" i="9" s="1"/>
  <c r="F154" i="6"/>
  <c r="L320" i="6"/>
  <c r="F320" i="6" s="1"/>
  <c r="G240" i="6"/>
  <c r="G574" i="6"/>
  <c r="G250" i="6"/>
  <c r="H250" i="6" s="1"/>
  <c r="J63" i="6"/>
  <c r="F63" i="6" s="1"/>
  <c r="L136" i="6"/>
  <c r="H23" i="7" s="1"/>
  <c r="K34" i="8" s="1"/>
  <c r="L34" i="8" s="1"/>
  <c r="H229" i="6"/>
  <c r="F229" i="6" s="1"/>
  <c r="E356" i="6"/>
  <c r="E368" i="6"/>
  <c r="J493" i="6"/>
  <c r="G79" i="7" s="1"/>
  <c r="I141" i="8" s="1"/>
  <c r="J141" i="8" s="1"/>
  <c r="G492" i="6"/>
  <c r="H492" i="6" s="1"/>
  <c r="F492" i="6" s="1"/>
  <c r="E651" i="6"/>
  <c r="E665" i="6"/>
  <c r="J88" i="6"/>
  <c r="G15" i="7" s="1"/>
  <c r="I20" i="8" s="1"/>
  <c r="J20" i="8" s="1"/>
  <c r="J552" i="8"/>
  <c r="I38" i="9" s="1"/>
  <c r="J38" i="9" s="1"/>
  <c r="E555" i="8"/>
  <c r="E202" i="6"/>
  <c r="E279" i="6"/>
  <c r="E455" i="6"/>
  <c r="E725" i="6"/>
  <c r="H808" i="6"/>
  <c r="E535" i="6"/>
  <c r="F816" i="6"/>
  <c r="J74" i="6"/>
  <c r="G13" i="7" s="1"/>
  <c r="I18" i="8" s="1"/>
  <c r="J18" i="8" s="1"/>
  <c r="L226" i="6"/>
  <c r="H38" i="7" s="1"/>
  <c r="K357" i="8" s="1"/>
  <c r="L357" i="8" s="1"/>
  <c r="J252" i="6"/>
  <c r="G253" i="6" s="1"/>
  <c r="H253" i="6" s="1"/>
  <c r="F253" i="6" s="1"/>
  <c r="E252" i="6"/>
  <c r="E357" i="6"/>
  <c r="J357" i="6"/>
  <c r="J359" i="6" s="1"/>
  <c r="G57" i="7" s="1"/>
  <c r="I366" i="8" s="1"/>
  <c r="J366" i="8" s="1"/>
  <c r="L550" i="6"/>
  <c r="H88" i="7" s="1"/>
  <c r="K182" i="8" s="1"/>
  <c r="L182" i="8" s="1"/>
  <c r="E788" i="6"/>
  <c r="E455" i="8"/>
  <c r="G579" i="8"/>
  <c r="H579" i="8" s="1"/>
  <c r="F579" i="8" s="1"/>
  <c r="L677" i="8"/>
  <c r="K45" i="9" s="1"/>
  <c r="L45" i="9" s="1"/>
  <c r="G200" i="6"/>
  <c r="G84" i="6"/>
  <c r="H84" i="6" s="1"/>
  <c r="G85" i="6" s="1"/>
  <c r="H85" i="6" s="1"/>
  <c r="F85" i="6" s="1"/>
  <c r="F717" i="6"/>
  <c r="E321" i="6"/>
  <c r="E496" i="6"/>
  <c r="F286" i="8"/>
  <c r="G364" i="6"/>
  <c r="H364" i="6" s="1"/>
  <c r="F364" i="6" s="1"/>
  <c r="F363" i="6"/>
  <c r="E553" i="6"/>
  <c r="H553" i="6"/>
  <c r="H6" i="6"/>
  <c r="G7" i="6" s="1"/>
  <c r="H7" i="6" s="1"/>
  <c r="F7" i="6" s="1"/>
  <c r="H436" i="6"/>
  <c r="E436" i="6"/>
  <c r="H605" i="6"/>
  <c r="G606" i="6" s="1"/>
  <c r="H606" i="6" s="1"/>
  <c r="E605" i="6"/>
  <c r="J443" i="6"/>
  <c r="G444" i="6" s="1"/>
  <c r="E443" i="6"/>
  <c r="H192" i="8"/>
  <c r="F192" i="8" s="1"/>
  <c r="E188" i="8"/>
  <c r="L102" i="6"/>
  <c r="H17" i="7" s="1"/>
  <c r="K102" i="8" s="1"/>
  <c r="L102" i="8" s="1"/>
  <c r="F128" i="6"/>
  <c r="H292" i="6"/>
  <c r="F292" i="6" s="1"/>
  <c r="J437" i="6"/>
  <c r="F437" i="6" s="1"/>
  <c r="H665" i="6"/>
  <c r="E820" i="6"/>
  <c r="E637" i="6"/>
  <c r="J197" i="6"/>
  <c r="G34" i="7" s="1"/>
  <c r="I57" i="8" s="1"/>
  <c r="J57" i="8" s="1"/>
  <c r="J611" i="6"/>
  <c r="G98" i="7" s="1"/>
  <c r="I281" i="8" s="1"/>
  <c r="J281" i="8" s="1"/>
  <c r="J662" i="6"/>
  <c r="G105" i="7" s="1"/>
  <c r="I338" i="8" s="1"/>
  <c r="J338" i="8" s="1"/>
  <c r="L702" i="8"/>
  <c r="K47" i="9" s="1"/>
  <c r="L47" i="9" s="1"/>
  <c r="K46" i="9" s="1"/>
  <c r="L46" i="9" s="1"/>
  <c r="J634" i="6"/>
  <c r="G101" i="7" s="1"/>
  <c r="I284" i="8" s="1"/>
  <c r="J284" i="8" s="1"/>
  <c r="F822" i="6"/>
  <c r="G547" i="6"/>
  <c r="G541" i="6"/>
  <c r="E681" i="6"/>
  <c r="J681" i="6"/>
  <c r="G682" i="6" s="1"/>
  <c r="H682" i="6" s="1"/>
  <c r="F682" i="6" s="1"/>
  <c r="H380" i="6"/>
  <c r="E411" i="6"/>
  <c r="L568" i="6"/>
  <c r="H91" i="7" s="1"/>
  <c r="K185" i="8" s="1"/>
  <c r="L185" i="8" s="1"/>
  <c r="F623" i="6"/>
  <c r="H787" i="6"/>
  <c r="F787" i="6" s="1"/>
  <c r="G38" i="6"/>
  <c r="H38" i="6" s="1"/>
  <c r="E56" i="6"/>
  <c r="L197" i="6"/>
  <c r="H34" i="7" s="1"/>
  <c r="K57" i="8" s="1"/>
  <c r="L57" i="8" s="1"/>
  <c r="J365" i="6"/>
  <c r="G58" i="7" s="1"/>
  <c r="I367" i="8" s="1"/>
  <c r="J367" i="8" s="1"/>
  <c r="J700" i="6"/>
  <c r="G701" i="6" s="1"/>
  <c r="E701" i="6" s="1"/>
  <c r="E700" i="6"/>
  <c r="E761" i="6"/>
  <c r="G84" i="8"/>
  <c r="G757" i="6"/>
  <c r="G769" i="6"/>
  <c r="E769" i="6" s="1"/>
  <c r="E773" i="6"/>
  <c r="H773" i="6"/>
  <c r="E93" i="6"/>
  <c r="H630" i="8"/>
  <c r="F630" i="8" s="1"/>
  <c r="F43" i="6"/>
  <c r="E59" i="6"/>
  <c r="E232" i="6"/>
  <c r="E306" i="6"/>
  <c r="E396" i="6"/>
  <c r="E623" i="6"/>
  <c r="E726" i="6"/>
  <c r="J748" i="6"/>
  <c r="G117" i="7" s="1"/>
  <c r="I111" i="6" s="1"/>
  <c r="J111" i="6" s="1"/>
  <c r="J809" i="6"/>
  <c r="F809" i="6" s="1"/>
  <c r="J31" i="6"/>
  <c r="G7" i="7" s="1"/>
  <c r="I12" i="8" s="1"/>
  <c r="J12" i="8" s="1"/>
  <c r="J475" i="6"/>
  <c r="F475" i="6" s="1"/>
  <c r="E475" i="6"/>
  <c r="E224" i="6"/>
  <c r="F465" i="6"/>
  <c r="G573" i="6"/>
  <c r="H573" i="6" s="1"/>
  <c r="F573" i="6" s="1"/>
  <c r="G728" i="6"/>
  <c r="H728" i="6" s="1"/>
  <c r="F728" i="6" s="1"/>
  <c r="G247" i="6"/>
  <c r="F375" i="6"/>
  <c r="H714" i="6"/>
  <c r="F224" i="6"/>
  <c r="F351" i="6"/>
  <c r="F486" i="6"/>
  <c r="J714" i="6"/>
  <c r="G113" i="7" s="1"/>
  <c r="I299" i="8" s="1"/>
  <c r="J299" i="8" s="1"/>
  <c r="G344" i="8"/>
  <c r="H344" i="8" s="1"/>
  <c r="F344" i="8" s="1"/>
  <c r="G301" i="8"/>
  <c r="H301" i="8" s="1"/>
  <c r="I301" i="8"/>
  <c r="J301" i="8" s="1"/>
  <c r="I251" i="8"/>
  <c r="J251" i="8" s="1"/>
  <c r="F251" i="8" s="1"/>
  <c r="G302" i="8"/>
  <c r="H302" i="8" s="1"/>
  <c r="F302" i="8" s="1"/>
  <c r="I345" i="8"/>
  <c r="J345" i="8" s="1"/>
  <c r="F345" i="8" s="1"/>
  <c r="I252" i="8"/>
  <c r="H80" i="6"/>
  <c r="F80" i="6" s="1"/>
  <c r="E80" i="6"/>
  <c r="H370" i="6"/>
  <c r="F370" i="6" s="1"/>
  <c r="E370" i="6"/>
  <c r="F442" i="6"/>
  <c r="J483" i="6"/>
  <c r="G77" i="7" s="1"/>
  <c r="I134" i="8" s="1"/>
  <c r="J134" i="8" s="1"/>
  <c r="F480" i="6"/>
  <c r="G482" i="6"/>
  <c r="H482" i="6" s="1"/>
  <c r="F482" i="6" s="1"/>
  <c r="I246" i="8"/>
  <c r="J246" i="8" s="1"/>
  <c r="I296" i="8"/>
  <c r="J296" i="8" s="1"/>
  <c r="J754" i="6"/>
  <c r="G118" i="7" s="1"/>
  <c r="I113" i="6" s="1"/>
  <c r="J113" i="6" s="1"/>
  <c r="K237" i="8"/>
  <c r="L237" i="8" s="1"/>
  <c r="F693" i="6"/>
  <c r="L582" i="6"/>
  <c r="H93" i="7" s="1"/>
  <c r="K206" i="8" s="1"/>
  <c r="L206" i="8" s="1"/>
  <c r="G185" i="6"/>
  <c r="H185" i="6" s="1"/>
  <c r="F185" i="6" s="1"/>
  <c r="G186" i="6"/>
  <c r="H186" i="6" s="1"/>
  <c r="F186" i="6" s="1"/>
  <c r="F184" i="6"/>
  <c r="F250" i="6"/>
  <c r="F565" i="6"/>
  <c r="G107" i="6"/>
  <c r="H107" i="6" s="1"/>
  <c r="F107" i="6" s="1"/>
  <c r="F106" i="6"/>
  <c r="J108" i="6"/>
  <c r="G18" i="7" s="1"/>
  <c r="I60" i="8" s="1"/>
  <c r="J60" i="8" s="1"/>
  <c r="J310" i="6"/>
  <c r="G49" i="7" s="1"/>
  <c r="I99" i="8" s="1"/>
  <c r="J99" i="8" s="1"/>
  <c r="F308" i="6"/>
  <c r="G334" i="6"/>
  <c r="H334" i="6" s="1"/>
  <c r="F334" i="6" s="1"/>
  <c r="F333" i="6"/>
  <c r="G145" i="6"/>
  <c r="J146" i="6"/>
  <c r="G25" i="7" s="1"/>
  <c r="I36" i="8" s="1"/>
  <c r="J36" i="8" s="1"/>
  <c r="K19" i="8"/>
  <c r="L19" i="8" s="1"/>
  <c r="K95" i="8"/>
  <c r="L95" i="8" s="1"/>
  <c r="H16" i="6"/>
  <c r="F16" i="6" s="1"/>
  <c r="E16" i="6"/>
  <c r="J303" i="6"/>
  <c r="G48" i="7" s="1"/>
  <c r="F299" i="6"/>
  <c r="J81" i="6"/>
  <c r="G14" i="7" s="1"/>
  <c r="G243" i="6"/>
  <c r="H243" i="6" s="1"/>
  <c r="F243" i="6" s="1"/>
  <c r="F242" i="6"/>
  <c r="K35" i="8"/>
  <c r="L35" i="8" s="1"/>
  <c r="K136" i="8"/>
  <c r="L136" i="8" s="1"/>
  <c r="F87" i="6"/>
  <c r="G280" i="6"/>
  <c r="H280" i="6" s="1"/>
  <c r="F280" i="6" s="1"/>
  <c r="F279" i="6"/>
  <c r="H518" i="6"/>
  <c r="F518" i="6" s="1"/>
  <c r="E518" i="6"/>
  <c r="F637" i="6"/>
  <c r="F614" i="6"/>
  <c r="L817" i="6"/>
  <c r="H129" i="7" s="1"/>
  <c r="K719" i="6" s="1"/>
  <c r="L719" i="6" s="1"/>
  <c r="L729" i="6" s="1"/>
  <c r="H114" i="7" s="1"/>
  <c r="J639" i="6"/>
  <c r="J641" i="6" s="1"/>
  <c r="G102" i="7" s="1"/>
  <c r="E639" i="6"/>
  <c r="H196" i="6"/>
  <c r="F196" i="6" s="1"/>
  <c r="E196" i="6"/>
  <c r="E308" i="6"/>
  <c r="J788" i="6"/>
  <c r="G790" i="6" s="1"/>
  <c r="E94" i="6"/>
  <c r="F118" i="6"/>
  <c r="E207" i="6"/>
  <c r="J335" i="6"/>
  <c r="G53" i="7" s="1"/>
  <c r="I105" i="8" s="1"/>
  <c r="J105" i="8" s="1"/>
  <c r="E345" i="6"/>
  <c r="E510" i="6"/>
  <c r="L611" i="6"/>
  <c r="H98" i="7" s="1"/>
  <c r="K231" i="8" s="1"/>
  <c r="L231" i="8" s="1"/>
  <c r="L620" i="6"/>
  <c r="H99" i="7" s="1"/>
  <c r="F661" i="6"/>
  <c r="E29" i="6"/>
  <c r="E42" i="6"/>
  <c r="E98" i="6"/>
  <c r="E164" i="6"/>
  <c r="E238" i="6"/>
  <c r="E259" i="6"/>
  <c r="E272" i="6"/>
  <c r="E326" i="6"/>
  <c r="E338" i="6"/>
  <c r="E350" i="6"/>
  <c r="E362" i="6"/>
  <c r="E418" i="6"/>
  <c r="F481" i="6"/>
  <c r="H515" i="6"/>
  <c r="G516" i="6" s="1"/>
  <c r="H516" i="6" s="1"/>
  <c r="F516" i="6" s="1"/>
  <c r="E515" i="6"/>
  <c r="H585" i="6"/>
  <c r="F585" i="6" s="1"/>
  <c r="E585" i="6"/>
  <c r="H617" i="6"/>
  <c r="F617" i="6" s="1"/>
  <c r="E617" i="6"/>
  <c r="E644" i="6"/>
  <c r="H672" i="6"/>
  <c r="G673" i="6" s="1"/>
  <c r="H673" i="6" s="1"/>
  <c r="F673" i="6" s="1"/>
  <c r="E672" i="6"/>
  <c r="E686" i="6"/>
  <c r="F694" i="6"/>
  <c r="H720" i="6"/>
  <c r="F720" i="6" s="1"/>
  <c r="E720" i="6"/>
  <c r="H724" i="6"/>
  <c r="F724" i="6" s="1"/>
  <c r="E724" i="6"/>
  <c r="H738" i="6"/>
  <c r="F738" i="6" s="1"/>
  <c r="E738" i="6"/>
  <c r="H769" i="6"/>
  <c r="F769" i="6" s="1"/>
  <c r="E779" i="6"/>
  <c r="J179" i="6"/>
  <c r="G180" i="6" s="1"/>
  <c r="E179" i="6"/>
  <c r="J381" i="6"/>
  <c r="E381" i="6"/>
  <c r="J727" i="6"/>
  <c r="F727" i="6" s="1"/>
  <c r="E727" i="6"/>
  <c r="J800" i="6"/>
  <c r="J805" i="6" s="1"/>
  <c r="G127" i="7" s="1"/>
  <c r="I705" i="6" s="1"/>
  <c r="J705" i="6" s="1"/>
  <c r="E800" i="6"/>
  <c r="J159" i="6"/>
  <c r="F159" i="6" s="1"/>
  <c r="J620" i="6"/>
  <c r="G99" i="7" s="1"/>
  <c r="I282" i="8" s="1"/>
  <c r="J282" i="8" s="1"/>
  <c r="K342" i="8"/>
  <c r="L342" i="8" s="1"/>
  <c r="J519" i="6"/>
  <c r="G83" i="7" s="1"/>
  <c r="I157" i="8" s="1"/>
  <c r="J157" i="8" s="1"/>
  <c r="F232" i="6"/>
  <c r="E299" i="6"/>
  <c r="J371" i="6"/>
  <c r="G59" i="7" s="1"/>
  <c r="I111" i="8" s="1"/>
  <c r="J111" i="8" s="1"/>
  <c r="F374" i="6"/>
  <c r="E404" i="6"/>
  <c r="E431" i="6"/>
  <c r="L538" i="6"/>
  <c r="H86" i="7" s="1"/>
  <c r="K160" i="8" s="1"/>
  <c r="L160" i="8" s="1"/>
  <c r="J548" i="6"/>
  <c r="E565" i="6"/>
  <c r="G638" i="6"/>
  <c r="H638" i="6" s="1"/>
  <c r="F638" i="6" s="1"/>
  <c r="E718" i="6"/>
  <c r="E752" i="6"/>
  <c r="J775" i="6"/>
  <c r="F775" i="6" s="1"/>
  <c r="E775" i="6"/>
  <c r="E37" i="6"/>
  <c r="F77" i="6"/>
  <c r="E27" i="6"/>
  <c r="E221" i="6"/>
  <c r="J496" i="6"/>
  <c r="J498" i="6" s="1"/>
  <c r="G80" i="7" s="1"/>
  <c r="I142" i="8" s="1"/>
  <c r="J142" i="8" s="1"/>
  <c r="G78" i="6"/>
  <c r="H78" i="6" s="1"/>
  <c r="F78" i="6" s="1"/>
  <c r="G14" i="6"/>
  <c r="H14" i="6" s="1"/>
  <c r="F14" i="6" s="1"/>
  <c r="E79" i="6"/>
  <c r="E242" i="6"/>
  <c r="E267" i="6"/>
  <c r="L303" i="6"/>
  <c r="H48" i="7" s="1"/>
  <c r="K363" i="8" s="1"/>
  <c r="L363" i="8" s="1"/>
  <c r="E333" i="6"/>
  <c r="E412" i="6"/>
  <c r="E481" i="6"/>
  <c r="E529" i="6"/>
  <c r="J538" i="6"/>
  <c r="G86" i="7" s="1"/>
  <c r="I160" i="8" s="1"/>
  <c r="J160" i="8" s="1"/>
  <c r="F571" i="6"/>
  <c r="E614" i="6"/>
  <c r="E658" i="6"/>
  <c r="E693" i="6"/>
  <c r="H58" i="6"/>
  <c r="F58" i="6" s="1"/>
  <c r="E58" i="6"/>
  <c r="H287" i="6"/>
  <c r="F287" i="6" s="1"/>
  <c r="E287" i="6"/>
  <c r="H301" i="6"/>
  <c r="F301" i="6" s="1"/>
  <c r="E301" i="6"/>
  <c r="H405" i="6"/>
  <c r="F405" i="6" s="1"/>
  <c r="E405" i="6"/>
  <c r="H608" i="6"/>
  <c r="F608" i="6" s="1"/>
  <c r="E608" i="6"/>
  <c r="H646" i="6"/>
  <c r="E646" i="6"/>
  <c r="H660" i="6"/>
  <c r="F660" i="6" s="1"/>
  <c r="E660" i="6"/>
  <c r="H732" i="6"/>
  <c r="H733" i="6" s="1"/>
  <c r="E732" i="6"/>
  <c r="F743" i="6"/>
  <c r="G744" i="6"/>
  <c r="H744" i="6" s="1"/>
  <c r="F744" i="6" s="1"/>
  <c r="H794" i="6"/>
  <c r="F794" i="6" s="1"/>
  <c r="E794" i="6"/>
  <c r="H827" i="6"/>
  <c r="F827" i="6" s="1"/>
  <c r="E827" i="6"/>
  <c r="K38" i="8"/>
  <c r="L38" i="8" s="1"/>
  <c r="F272" i="6"/>
  <c r="F338" i="6"/>
  <c r="E480" i="6"/>
  <c r="J65" i="6"/>
  <c r="F65" i="6" s="1"/>
  <c r="J120" i="6"/>
  <c r="G20" i="7" s="1"/>
  <c r="I31" i="8" s="1"/>
  <c r="J31" i="8" s="1"/>
  <c r="G194" i="6"/>
  <c r="H194" i="6" s="1"/>
  <c r="F194" i="6" s="1"/>
  <c r="F193" i="6"/>
  <c r="E208" i="6"/>
  <c r="L296" i="6"/>
  <c r="H47" i="7" s="1"/>
  <c r="F362" i="6"/>
  <c r="E369" i="6"/>
  <c r="L457" i="6"/>
  <c r="H72" i="7" s="1"/>
  <c r="K124" i="8" s="1"/>
  <c r="L124" i="8" s="1"/>
  <c r="F535" i="6"/>
  <c r="E572" i="6"/>
  <c r="E625" i="6"/>
  <c r="E633" i="6"/>
  <c r="H633" i="6"/>
  <c r="F633" i="6" s="1"/>
  <c r="F658" i="6"/>
  <c r="L669" i="6"/>
  <c r="H106" i="7" s="1"/>
  <c r="J683" i="6"/>
  <c r="G108" i="7" s="1"/>
  <c r="I293" i="8" s="1"/>
  <c r="J293" i="8" s="1"/>
  <c r="H686" i="6"/>
  <c r="F686" i="6" s="1"/>
  <c r="K249" i="8"/>
  <c r="L249" i="8" s="1"/>
  <c r="H322" i="6"/>
  <c r="F322" i="6" s="1"/>
  <c r="E322" i="6"/>
  <c r="J281" i="6"/>
  <c r="G282" i="6" s="1"/>
  <c r="E281" i="6"/>
  <c r="F57" i="6"/>
  <c r="E193" i="6"/>
  <c r="F302" i="6"/>
  <c r="F59" i="6"/>
  <c r="F105" i="6"/>
  <c r="J112" i="6"/>
  <c r="F112" i="6" s="1"/>
  <c r="J296" i="6"/>
  <c r="G47" i="7" s="1"/>
  <c r="E313" i="6"/>
  <c r="E465" i="6"/>
  <c r="E501" i="6"/>
  <c r="E536" i="6"/>
  <c r="L562" i="6"/>
  <c r="H90" i="7" s="1"/>
  <c r="K184" i="8" s="1"/>
  <c r="L184" i="8" s="1"/>
  <c r="L655" i="6"/>
  <c r="H104" i="7" s="1"/>
  <c r="J669" i="6"/>
  <c r="G106" i="7" s="1"/>
  <c r="F718" i="6"/>
  <c r="E765" i="6"/>
  <c r="E823" i="6"/>
  <c r="E830" i="6"/>
  <c r="J283" i="6"/>
  <c r="G45" i="7" s="1"/>
  <c r="J249" i="6"/>
  <c r="J653" i="6"/>
  <c r="G654" i="6" s="1"/>
  <c r="H654" i="6" s="1"/>
  <c r="F654" i="6" s="1"/>
  <c r="E653" i="6"/>
  <c r="J737" i="6"/>
  <c r="G739" i="6" s="1"/>
  <c r="E737" i="6"/>
  <c r="J821" i="6"/>
  <c r="F821" i="6" s="1"/>
  <c r="E821" i="6"/>
  <c r="J139" i="6"/>
  <c r="J317" i="6"/>
  <c r="G50" i="7" s="1"/>
  <c r="I100" i="8" s="1"/>
  <c r="J100" i="8" s="1"/>
  <c r="G466" i="6"/>
  <c r="H466" i="6" s="1"/>
  <c r="J467" i="6"/>
  <c r="G74" i="7" s="1"/>
  <c r="I131" i="8" s="1"/>
  <c r="J131" i="8" s="1"/>
  <c r="J53" i="6"/>
  <c r="G10" i="7" s="1"/>
  <c r="I92" i="8" s="1"/>
  <c r="J92" i="8" s="1"/>
  <c r="L95" i="6"/>
  <c r="H16" i="7" s="1"/>
  <c r="F144" i="6"/>
  <c r="J156" i="6"/>
  <c r="G27" i="7" s="1"/>
  <c r="G155" i="6"/>
  <c r="H155" i="6" s="1"/>
  <c r="F155" i="6" s="1"/>
  <c r="E184" i="6"/>
  <c r="J323" i="6"/>
  <c r="G51" i="7" s="1"/>
  <c r="I103" i="8" s="1"/>
  <c r="J103" i="8" s="1"/>
  <c r="E442" i="6"/>
  <c r="E600" i="6"/>
  <c r="E743" i="6"/>
  <c r="H779" i="6"/>
  <c r="F823" i="6"/>
  <c r="L60" i="6"/>
  <c r="H11" i="7" s="1"/>
  <c r="K16" i="8" s="1"/>
  <c r="L16" i="8" s="1"/>
  <c r="J130" i="6"/>
  <c r="G22" i="7" s="1"/>
  <c r="I33" i="8" s="1"/>
  <c r="J33" i="8" s="1"/>
  <c r="F164" i="6"/>
  <c r="E195" i="6"/>
  <c r="E237" i="6"/>
  <c r="F257" i="6"/>
  <c r="E286" i="6"/>
  <c r="F350" i="6"/>
  <c r="F357" i="6"/>
  <c r="K367" i="8"/>
  <c r="L367" i="8" s="1"/>
  <c r="K110" i="8"/>
  <c r="L110" i="8" s="1"/>
  <c r="G619" i="6"/>
  <c r="F651" i="6"/>
  <c r="F681" i="6"/>
  <c r="E694" i="6"/>
  <c r="F820" i="6"/>
  <c r="J123" i="6"/>
  <c r="E123" i="6"/>
  <c r="G295" i="6"/>
  <c r="H295" i="6" s="1"/>
  <c r="F295" i="6" s="1"/>
  <c r="F294" i="6"/>
  <c r="J460" i="6"/>
  <c r="E460" i="6"/>
  <c r="J524" i="6"/>
  <c r="E524" i="6"/>
  <c r="J602" i="6"/>
  <c r="G97" i="7" s="1"/>
  <c r="I210" i="8" s="1"/>
  <c r="J210" i="8" s="1"/>
  <c r="G601" i="6"/>
  <c r="J723" i="6"/>
  <c r="F723" i="6" s="1"/>
  <c r="E723" i="6"/>
  <c r="J814" i="6"/>
  <c r="J817" i="6" s="1"/>
  <c r="G129" i="7" s="1"/>
  <c r="I719" i="6" s="1"/>
  <c r="J719" i="6" s="1"/>
  <c r="E814" i="6"/>
  <c r="L261" i="6"/>
  <c r="H42" i="7" s="1"/>
  <c r="K87" i="8" s="1"/>
  <c r="L87" i="8" s="1"/>
  <c r="G398" i="6"/>
  <c r="H398" i="6" s="1"/>
  <c r="F398" i="6" s="1"/>
  <c r="J13" i="6"/>
  <c r="J17" i="6" s="1"/>
  <c r="G5" i="7" s="1"/>
  <c r="I7" i="8" s="1"/>
  <c r="J7" i="8" s="1"/>
  <c r="E128" i="6"/>
  <c r="L190" i="6"/>
  <c r="H33" i="7" s="1"/>
  <c r="K56" i="8" s="1"/>
  <c r="L56" i="8" s="1"/>
  <c r="E15" i="6"/>
  <c r="J56" i="6"/>
  <c r="E106" i="6"/>
  <c r="F8" i="6"/>
  <c r="E70" i="6"/>
  <c r="F86" i="6"/>
  <c r="F100" i="6"/>
  <c r="L176" i="6"/>
  <c r="H31" i="7" s="1"/>
  <c r="K42" i="8" s="1"/>
  <c r="L42" i="8" s="1"/>
  <c r="E257" i="6"/>
  <c r="E388" i="6"/>
  <c r="L592" i="6"/>
  <c r="H95" i="7" s="1"/>
  <c r="K208" i="8" s="1"/>
  <c r="L208" i="8" s="1"/>
  <c r="F600" i="6"/>
  <c r="F713" i="6"/>
  <c r="E803" i="6"/>
  <c r="K143" i="8"/>
  <c r="L143" i="8" s="1"/>
  <c r="K297" i="8"/>
  <c r="L297" i="8" s="1"/>
  <c r="J10" i="6"/>
  <c r="G4" i="7" s="1"/>
  <c r="I6" i="8" s="1"/>
  <c r="J6" i="8" s="1"/>
  <c r="F29" i="6"/>
  <c r="L74" i="6"/>
  <c r="H13" i="7" s="1"/>
  <c r="K18" i="8" s="1"/>
  <c r="L18" i="8" s="1"/>
  <c r="J176" i="6"/>
  <c r="G31" i="7" s="1"/>
  <c r="I42" i="8" s="1"/>
  <c r="J42" i="8" s="1"/>
  <c r="J190" i="6"/>
  <c r="G33" i="7" s="1"/>
  <c r="I56" i="8" s="1"/>
  <c r="J56" i="8" s="1"/>
  <c r="L283" i="6"/>
  <c r="H45" i="7" s="1"/>
  <c r="E294" i="6"/>
  <c r="L341" i="6"/>
  <c r="H54" i="7" s="1"/>
  <c r="K106" i="8" s="1"/>
  <c r="L106" i="8" s="1"/>
  <c r="E397" i="6"/>
  <c r="E630" i="6"/>
  <c r="H644" i="6"/>
  <c r="F644" i="6" s="1"/>
  <c r="H721" i="6"/>
  <c r="F721" i="6" s="1"/>
  <c r="L758" i="6"/>
  <c r="H119" i="7" s="1"/>
  <c r="K386" i="6" s="1"/>
  <c r="L386" i="6" s="1"/>
  <c r="L824" i="6"/>
  <c r="H130" i="7" s="1"/>
  <c r="L269" i="6"/>
  <c r="H43" i="7" s="1"/>
  <c r="K88" i="8" s="1"/>
  <c r="L88" i="8" s="1"/>
  <c r="L276" i="6"/>
  <c r="H44" i="7" s="1"/>
  <c r="K89" i="8" s="1"/>
  <c r="L89" i="8" s="1"/>
  <c r="J532" i="6"/>
  <c r="G85" i="7" s="1"/>
  <c r="I159" i="8" s="1"/>
  <c r="J159" i="8" s="1"/>
  <c r="L544" i="6"/>
  <c r="H87" i="7" s="1"/>
  <c r="K181" i="8" s="1"/>
  <c r="L181" i="8" s="1"/>
  <c r="F803" i="6"/>
  <c r="F79" i="6"/>
  <c r="L317" i="6"/>
  <c r="H50" i="7" s="1"/>
  <c r="K100" i="8" s="1"/>
  <c r="L100" i="8" s="1"/>
  <c r="L377" i="6"/>
  <c r="H60" i="7" s="1"/>
  <c r="K112" i="8" s="1"/>
  <c r="L112" i="8" s="1"/>
  <c r="L433" i="6"/>
  <c r="H68" i="7" s="1"/>
  <c r="K375" i="8" s="1"/>
  <c r="L375" i="8" s="1"/>
  <c r="L477" i="6"/>
  <c r="H76" i="7" s="1"/>
  <c r="K133" i="8" s="1"/>
  <c r="L133" i="8" s="1"/>
  <c r="L634" i="6"/>
  <c r="H101" i="7" s="1"/>
  <c r="J648" i="6"/>
  <c r="G103" i="7" s="1"/>
  <c r="L696" i="6"/>
  <c r="H110" i="7" s="1"/>
  <c r="J95" i="6"/>
  <c r="G16" i="7" s="1"/>
  <c r="I364" i="8" s="1"/>
  <c r="J364" i="8" s="1"/>
  <c r="F222" i="6"/>
  <c r="F376" i="6"/>
  <c r="L519" i="6"/>
  <c r="H83" i="7" s="1"/>
  <c r="K157" i="8" s="1"/>
  <c r="L157" i="8" s="1"/>
  <c r="L587" i="6"/>
  <c r="H94" i="7" s="1"/>
  <c r="K207" i="8" s="1"/>
  <c r="L207" i="8" s="1"/>
  <c r="F22" i="6"/>
  <c r="L204" i="6"/>
  <c r="H35" i="7" s="1"/>
  <c r="K58" i="8" s="1"/>
  <c r="L58" i="8" s="1"/>
  <c r="J488" i="6"/>
  <c r="G78" i="7" s="1"/>
  <c r="I135" i="8" s="1"/>
  <c r="J135" i="8" s="1"/>
  <c r="J24" i="6"/>
  <c r="G6" i="7" s="1"/>
  <c r="I8" i="8" s="1"/>
  <c r="J8" i="8" s="1"/>
  <c r="G135" i="6"/>
  <c r="H135" i="6" s="1"/>
  <c r="L359" i="6"/>
  <c r="H57" i="7" s="1"/>
  <c r="G511" i="6"/>
  <c r="H511" i="6" s="1"/>
  <c r="F511" i="6" s="1"/>
  <c r="L797" i="6"/>
  <c r="H126" i="7" s="1"/>
  <c r="K450" i="6" s="1"/>
  <c r="L450" i="6" s="1"/>
  <c r="L811" i="6"/>
  <c r="H128" i="7" s="1"/>
  <c r="K707" i="6" s="1"/>
  <c r="L707" i="6" s="1"/>
  <c r="L690" i="6"/>
  <c r="H109" i="7" s="1"/>
  <c r="F783" i="6"/>
  <c r="L134" i="8"/>
  <c r="K108" i="8"/>
  <c r="L108" i="8" s="1"/>
  <c r="K365" i="8"/>
  <c r="I290" i="8"/>
  <c r="J290" i="8" s="1"/>
  <c r="I240" i="8"/>
  <c r="J240" i="8" s="1"/>
  <c r="J106" i="8"/>
  <c r="K60" i="8"/>
  <c r="L60" i="8" s="1"/>
  <c r="K23" i="8"/>
  <c r="L23" i="8" s="1"/>
  <c r="K140" i="8"/>
  <c r="L140" i="8" s="1"/>
  <c r="E358" i="8"/>
  <c r="I253" i="8"/>
  <c r="K253" i="8"/>
  <c r="L253" i="8" s="1"/>
  <c r="I346" i="8"/>
  <c r="J346" i="8" s="1"/>
  <c r="K137" i="8"/>
  <c r="L137" i="8" s="1"/>
  <c r="K36" i="8"/>
  <c r="L36" i="8" s="1"/>
  <c r="K346" i="8"/>
  <c r="L346" i="8" s="1"/>
  <c r="F431" i="8"/>
  <c r="F358" i="8"/>
  <c r="F457" i="8"/>
  <c r="L627" i="8"/>
  <c r="K43" i="9" s="1"/>
  <c r="L43" i="9" s="1"/>
  <c r="E11" i="8"/>
  <c r="L479" i="8"/>
  <c r="F479" i="8" s="1"/>
  <c r="E479" i="8"/>
  <c r="E189" i="8"/>
  <c r="E9" i="8"/>
  <c r="J602" i="8"/>
  <c r="I42" i="9" s="1"/>
  <c r="J42" i="9" s="1"/>
  <c r="F458" i="8"/>
  <c r="E409" i="8"/>
  <c r="E456" i="8"/>
  <c r="E190" i="8"/>
  <c r="E431" i="8"/>
  <c r="J527" i="8"/>
  <c r="I37" i="9" s="1"/>
  <c r="J37" i="9" s="1"/>
  <c r="E334" i="8"/>
  <c r="L506" i="8"/>
  <c r="F506" i="8" s="1"/>
  <c r="J652" i="8"/>
  <c r="I44" i="9" s="1"/>
  <c r="J44" i="9" s="1"/>
  <c r="E407" i="8"/>
  <c r="E679" i="8"/>
  <c r="F410" i="8"/>
  <c r="E457" i="8"/>
  <c r="J404" i="8"/>
  <c r="I28" i="9" s="1"/>
  <c r="J28" i="9" s="1"/>
  <c r="E301" i="8"/>
  <c r="F680" i="8"/>
  <c r="G681" i="8"/>
  <c r="H681" i="8" s="1"/>
  <c r="F679" i="8"/>
  <c r="J677" i="8"/>
  <c r="I45" i="9" s="1"/>
  <c r="J45" i="9" s="1"/>
  <c r="L652" i="8"/>
  <c r="K44" i="9" s="1"/>
  <c r="L44" i="9" s="1"/>
  <c r="F629" i="8"/>
  <c r="E629" i="8"/>
  <c r="F555" i="8"/>
  <c r="H577" i="8"/>
  <c r="G39" i="9" s="1"/>
  <c r="F554" i="8"/>
  <c r="F532" i="8"/>
  <c r="E480" i="8"/>
  <c r="F480" i="8"/>
  <c r="H502" i="8"/>
  <c r="G35" i="9" s="1"/>
  <c r="L477" i="8"/>
  <c r="K34" i="9" s="1"/>
  <c r="L34" i="9" s="1"/>
  <c r="J477" i="8"/>
  <c r="I34" i="9" s="1"/>
  <c r="J34" i="9" s="1"/>
  <c r="F456" i="8"/>
  <c r="G459" i="8"/>
  <c r="H459" i="8" s="1"/>
  <c r="F459" i="8" s="1"/>
  <c r="F455" i="8"/>
  <c r="F454" i="8"/>
  <c r="J452" i="8"/>
  <c r="I33" i="9" s="1"/>
  <c r="J33" i="9" s="1"/>
  <c r="L452" i="8"/>
  <c r="K33" i="9" s="1"/>
  <c r="L33" i="9" s="1"/>
  <c r="F429" i="8"/>
  <c r="E429" i="8"/>
  <c r="L427" i="8"/>
  <c r="K32" i="9" s="1"/>
  <c r="L32" i="9" s="1"/>
  <c r="F407" i="8"/>
  <c r="J427" i="8"/>
  <c r="I32" i="9" s="1"/>
  <c r="J32" i="9" s="1"/>
  <c r="G411" i="8"/>
  <c r="F382" i="8"/>
  <c r="H404" i="8"/>
  <c r="G28" i="9" s="1"/>
  <c r="F334" i="8"/>
  <c r="F285" i="8"/>
  <c r="F190" i="8"/>
  <c r="F189" i="8"/>
  <c r="F188" i="8"/>
  <c r="F11" i="8"/>
  <c r="F9" i="8"/>
  <c r="J831" i="6"/>
  <c r="G131" i="7" s="1"/>
  <c r="L831" i="6"/>
  <c r="H131" i="7" s="1"/>
  <c r="F828" i="6"/>
  <c r="E822" i="6"/>
  <c r="H824" i="6"/>
  <c r="F815" i="6"/>
  <c r="F808" i="6"/>
  <c r="L805" i="6"/>
  <c r="H127" i="7" s="1"/>
  <c r="K705" i="6" s="1"/>
  <c r="L705" i="6" s="1"/>
  <c r="G801" i="6"/>
  <c r="H801" i="6" s="1"/>
  <c r="F801" i="6" s="1"/>
  <c r="G802" i="6"/>
  <c r="H802" i="6" s="1"/>
  <c r="F802" i="6" s="1"/>
  <c r="F789" i="6"/>
  <c r="L791" i="6"/>
  <c r="H125" i="7" s="1"/>
  <c r="K449" i="6" s="1"/>
  <c r="L449" i="6" s="1"/>
  <c r="F782" i="6"/>
  <c r="L776" i="6"/>
  <c r="H123" i="7" s="1"/>
  <c r="K417" i="6" s="1"/>
  <c r="L417" i="6" s="1"/>
  <c r="F774" i="6"/>
  <c r="F773" i="6"/>
  <c r="H776" i="6"/>
  <c r="L766" i="6"/>
  <c r="H121" i="7" s="1"/>
  <c r="K394" i="6" s="1"/>
  <c r="L394" i="6" s="1"/>
  <c r="F121" i="7"/>
  <c r="K403" i="6"/>
  <c r="L403" i="6" s="1"/>
  <c r="L407" i="6" s="1"/>
  <c r="H64" i="7" s="1"/>
  <c r="K116" i="8" s="1"/>
  <c r="L116" i="8" s="1"/>
  <c r="K387" i="6"/>
  <c r="L387" i="6" s="1"/>
  <c r="K395" i="6"/>
  <c r="L395" i="6" s="1"/>
  <c r="F761" i="6"/>
  <c r="J762" i="6"/>
  <c r="G120" i="7" s="1"/>
  <c r="F120" i="7"/>
  <c r="F752" i="6"/>
  <c r="E747" i="6"/>
  <c r="F736" i="6"/>
  <c r="F732" i="6"/>
  <c r="F726" i="6"/>
  <c r="F725" i="6"/>
  <c r="F722" i="6"/>
  <c r="E722" i="6"/>
  <c r="F712" i="6"/>
  <c r="F700" i="6"/>
  <c r="H696" i="6"/>
  <c r="F688" i="6"/>
  <c r="F687" i="6"/>
  <c r="G689" i="6"/>
  <c r="E679" i="6"/>
  <c r="H679" i="6"/>
  <c r="F674" i="6"/>
  <c r="L676" i="6"/>
  <c r="H107" i="7" s="1"/>
  <c r="J676" i="6"/>
  <c r="G107" i="7" s="1"/>
  <c r="G675" i="6"/>
  <c r="H675" i="6" s="1"/>
  <c r="F675" i="6" s="1"/>
  <c r="F672" i="6"/>
  <c r="F667" i="6"/>
  <c r="L662" i="6"/>
  <c r="H105" i="7" s="1"/>
  <c r="F659" i="6"/>
  <c r="L648" i="6"/>
  <c r="H103" i="7" s="1"/>
  <c r="F646" i="6"/>
  <c r="G647" i="6"/>
  <c r="H647" i="6" s="1"/>
  <c r="F647" i="6" s="1"/>
  <c r="F630" i="6"/>
  <c r="G631" i="6"/>
  <c r="H631" i="6" s="1"/>
  <c r="F631" i="6" s="1"/>
  <c r="F625" i="6"/>
  <c r="J627" i="6"/>
  <c r="G100" i="7" s="1"/>
  <c r="G626" i="6"/>
  <c r="H626" i="6" s="1"/>
  <c r="F626" i="6" s="1"/>
  <c r="F618" i="6"/>
  <c r="F609" i="6"/>
  <c r="G610" i="6"/>
  <c r="H610" i="6" s="1"/>
  <c r="F610" i="6" s="1"/>
  <c r="F605" i="6"/>
  <c r="G607" i="6"/>
  <c r="H607" i="6" s="1"/>
  <c r="F607" i="6" s="1"/>
  <c r="L597" i="6"/>
  <c r="H96" i="7" s="1"/>
  <c r="K209" i="8" s="1"/>
  <c r="L209" i="8" s="1"/>
  <c r="F590" i="6"/>
  <c r="G591" i="6"/>
  <c r="J592" i="6"/>
  <c r="G95" i="7" s="1"/>
  <c r="I208" i="8" s="1"/>
  <c r="J208" i="8" s="1"/>
  <c r="G586" i="6"/>
  <c r="F575" i="6"/>
  <c r="L577" i="6"/>
  <c r="H92" i="7" s="1"/>
  <c r="K186" i="8" s="1"/>
  <c r="L186" i="8" s="1"/>
  <c r="J577" i="6"/>
  <c r="G92" i="7" s="1"/>
  <c r="I186" i="8" s="1"/>
  <c r="J186" i="8" s="1"/>
  <c r="F572" i="6"/>
  <c r="E576" i="6"/>
  <c r="F566" i="6"/>
  <c r="E567" i="6"/>
  <c r="H568" i="6"/>
  <c r="F568" i="6" s="1"/>
  <c r="F559" i="6"/>
  <c r="L556" i="6"/>
  <c r="H89" i="7" s="1"/>
  <c r="K183" i="8" s="1"/>
  <c r="L183" i="8" s="1"/>
  <c r="H555" i="6"/>
  <c r="F555" i="6" s="1"/>
  <c r="E555" i="6"/>
  <c r="J556" i="6"/>
  <c r="G89" i="7" s="1"/>
  <c r="I183" i="8" s="1"/>
  <c r="J183" i="8" s="1"/>
  <c r="F554" i="6"/>
  <c r="F553" i="6"/>
  <c r="F536" i="6"/>
  <c r="H538" i="6"/>
  <c r="F86" i="7" s="1"/>
  <c r="E537" i="6"/>
  <c r="F530" i="6"/>
  <c r="G531" i="6"/>
  <c r="H531" i="6" s="1"/>
  <c r="F529" i="6"/>
  <c r="J526" i="6"/>
  <c r="G84" i="7" s="1"/>
  <c r="I158" i="8" s="1"/>
  <c r="J158" i="8" s="1"/>
  <c r="F517" i="6"/>
  <c r="L512" i="6"/>
  <c r="H82" i="7" s="1"/>
  <c r="K156" i="8" s="1"/>
  <c r="L156" i="8" s="1"/>
  <c r="J512" i="6"/>
  <c r="G82" i="7" s="1"/>
  <c r="I156" i="8" s="1"/>
  <c r="J156" i="8" s="1"/>
  <c r="F509" i="6"/>
  <c r="E511" i="6"/>
  <c r="G507" i="6"/>
  <c r="H507" i="6" s="1"/>
  <c r="G502" i="6"/>
  <c r="F501" i="6"/>
  <c r="H487" i="6"/>
  <c r="E487" i="6"/>
  <c r="G476" i="6"/>
  <c r="H476" i="6" s="1"/>
  <c r="H471" i="6"/>
  <c r="E471" i="6"/>
  <c r="J472" i="6"/>
  <c r="G75" i="7" s="1"/>
  <c r="I132" i="8" s="1"/>
  <c r="J132" i="8" s="1"/>
  <c r="F470" i="6"/>
  <c r="E466" i="6"/>
  <c r="E456" i="6"/>
  <c r="G438" i="6"/>
  <c r="H438" i="6" s="1"/>
  <c r="F436" i="6"/>
  <c r="G432" i="6"/>
  <c r="F431" i="6"/>
  <c r="F419" i="6"/>
  <c r="F418" i="6"/>
  <c r="G406" i="6"/>
  <c r="H406" i="6" s="1"/>
  <c r="F406" i="6" s="1"/>
  <c r="F404" i="6"/>
  <c r="F389" i="6"/>
  <c r="G390" i="6"/>
  <c r="H390" i="6" s="1"/>
  <c r="F390" i="6" s="1"/>
  <c r="F388" i="6"/>
  <c r="L383" i="6"/>
  <c r="H61" i="7" s="1"/>
  <c r="F380" i="6"/>
  <c r="H377" i="6"/>
  <c r="J377" i="6"/>
  <c r="G60" i="7" s="1"/>
  <c r="E376" i="6"/>
  <c r="F369" i="6"/>
  <c r="F356" i="6"/>
  <c r="F352" i="6"/>
  <c r="H353" i="6"/>
  <c r="J353" i="6"/>
  <c r="G56" i="7" s="1"/>
  <c r="E352" i="6"/>
  <c r="L347" i="6"/>
  <c r="H55" i="7" s="1"/>
  <c r="K107" i="8" s="1"/>
  <c r="L107" i="8" s="1"/>
  <c r="H346" i="6"/>
  <c r="F346" i="6" s="1"/>
  <c r="E346" i="6"/>
  <c r="F345" i="6"/>
  <c r="J347" i="6"/>
  <c r="G55" i="7" s="1"/>
  <c r="I107" i="8" s="1"/>
  <c r="J107" i="8" s="1"/>
  <c r="F344" i="6"/>
  <c r="H341" i="6"/>
  <c r="E340" i="6"/>
  <c r="L335" i="6"/>
  <c r="H53" i="7" s="1"/>
  <c r="K105" i="8" s="1"/>
  <c r="L105" i="8" s="1"/>
  <c r="F332" i="6"/>
  <c r="H335" i="6"/>
  <c r="F327" i="6"/>
  <c r="L329" i="6"/>
  <c r="H52" i="7" s="1"/>
  <c r="K104" i="8" s="1"/>
  <c r="L104" i="8" s="1"/>
  <c r="G328" i="6"/>
  <c r="J329" i="6"/>
  <c r="G52" i="7" s="1"/>
  <c r="I104" i="8" s="1"/>
  <c r="J104" i="8" s="1"/>
  <c r="F326" i="6"/>
  <c r="F321" i="6"/>
  <c r="F315" i="6"/>
  <c r="E316" i="6"/>
  <c r="F313" i="6"/>
  <c r="G314" i="6"/>
  <c r="H314" i="6" s="1"/>
  <c r="F314" i="6" s="1"/>
  <c r="L310" i="6"/>
  <c r="H49" i="7" s="1"/>
  <c r="G309" i="6"/>
  <c r="H303" i="6"/>
  <c r="L289" i="6"/>
  <c r="H46" i="7" s="1"/>
  <c r="H288" i="6"/>
  <c r="F288" i="6" s="1"/>
  <c r="E288" i="6"/>
  <c r="J289" i="6"/>
  <c r="G46" i="7" s="1"/>
  <c r="F286" i="6"/>
  <c r="F274" i="6"/>
  <c r="G275" i="6"/>
  <c r="J276" i="6"/>
  <c r="G44" i="7" s="1"/>
  <c r="I89" i="8" s="1"/>
  <c r="J89" i="8" s="1"/>
  <c r="H273" i="6"/>
  <c r="F273" i="6" s="1"/>
  <c r="J269" i="6"/>
  <c r="G43" i="7" s="1"/>
  <c r="I88" i="8" s="1"/>
  <c r="J88" i="8" s="1"/>
  <c r="F267" i="6"/>
  <c r="F266" i="6"/>
  <c r="F259" i="6"/>
  <c r="G260" i="6"/>
  <c r="H260" i="6" s="1"/>
  <c r="F260" i="6" s="1"/>
  <c r="F251" i="6"/>
  <c r="L254" i="6"/>
  <c r="H41" i="7" s="1"/>
  <c r="K86" i="8" s="1"/>
  <c r="L86" i="8" s="1"/>
  <c r="J244" i="6"/>
  <c r="G40" i="7" s="1"/>
  <c r="F241" i="6"/>
  <c r="L244" i="6"/>
  <c r="H40" i="7" s="1"/>
  <c r="F237" i="6"/>
  <c r="L234" i="6"/>
  <c r="H39" i="7" s="1"/>
  <c r="K83" i="8" s="1"/>
  <c r="L83" i="8" s="1"/>
  <c r="E233" i="6"/>
  <c r="E225" i="6"/>
  <c r="G223" i="6"/>
  <c r="H223" i="6" s="1"/>
  <c r="F223" i="6" s="1"/>
  <c r="F221" i="6"/>
  <c r="L218" i="6"/>
  <c r="H37" i="7" s="1"/>
  <c r="H217" i="6"/>
  <c r="F217" i="6" s="1"/>
  <c r="E217" i="6"/>
  <c r="J218" i="6"/>
  <c r="G37" i="7" s="1"/>
  <c r="G214" i="6"/>
  <c r="H214" i="6" s="1"/>
  <c r="F214" i="6" s="1"/>
  <c r="G215" i="6"/>
  <c r="H215" i="6" s="1"/>
  <c r="F215" i="6" s="1"/>
  <c r="F208" i="6"/>
  <c r="L210" i="6"/>
  <c r="H36" i="7" s="1"/>
  <c r="K59" i="8" s="1"/>
  <c r="L59" i="8" s="1"/>
  <c r="H210" i="6"/>
  <c r="F207" i="6"/>
  <c r="E209" i="6"/>
  <c r="F202" i="6"/>
  <c r="G203" i="6"/>
  <c r="H203" i="6" s="1"/>
  <c r="F203" i="6" s="1"/>
  <c r="J204" i="6"/>
  <c r="G35" i="7" s="1"/>
  <c r="I58" i="8" s="1"/>
  <c r="F195" i="6"/>
  <c r="F187" i="6"/>
  <c r="E189" i="6"/>
  <c r="H190" i="6"/>
  <c r="F174" i="6"/>
  <c r="G175" i="6"/>
  <c r="H165" i="6"/>
  <c r="E165" i="6"/>
  <c r="L151" i="6"/>
  <c r="H26" i="7" s="1"/>
  <c r="F149" i="6"/>
  <c r="E149" i="6"/>
  <c r="H150" i="6"/>
  <c r="E150" i="6"/>
  <c r="H145" i="6"/>
  <c r="E145" i="6"/>
  <c r="F134" i="6"/>
  <c r="F133" i="6"/>
  <c r="H129" i="6"/>
  <c r="E129" i="6"/>
  <c r="H119" i="6"/>
  <c r="E119" i="6"/>
  <c r="H108" i="6"/>
  <c r="E107" i="6"/>
  <c r="J102" i="6"/>
  <c r="G17" i="7" s="1"/>
  <c r="F98" i="6"/>
  <c r="G99" i="6"/>
  <c r="H99" i="6" s="1"/>
  <c r="F99" i="6" s="1"/>
  <c r="F93" i="6"/>
  <c r="L88" i="6"/>
  <c r="H15" i="7" s="1"/>
  <c r="K20" i="8" s="1"/>
  <c r="L20" i="8" s="1"/>
  <c r="E87" i="6"/>
  <c r="H88" i="6"/>
  <c r="E73" i="6"/>
  <c r="F70" i="6"/>
  <c r="G71" i="6"/>
  <c r="H71" i="6" s="1"/>
  <c r="F71" i="6" s="1"/>
  <c r="G66" i="6"/>
  <c r="J67" i="6"/>
  <c r="G12" i="7" s="1"/>
  <c r="L53" i="6"/>
  <c r="H10" i="7" s="1"/>
  <c r="F51" i="6"/>
  <c r="E52" i="6"/>
  <c r="H53" i="6"/>
  <c r="F49" i="6"/>
  <c r="L46" i="6"/>
  <c r="H9" i="7" s="1"/>
  <c r="F44" i="6"/>
  <c r="G45" i="6"/>
  <c r="H45" i="6" s="1"/>
  <c r="F45" i="6" s="1"/>
  <c r="J46" i="6"/>
  <c r="G9" i="7" s="1"/>
  <c r="F42" i="6"/>
  <c r="L39" i="6"/>
  <c r="H8" i="7" s="1"/>
  <c r="K13" i="8" s="1"/>
  <c r="L13" i="8" s="1"/>
  <c r="J39" i="6"/>
  <c r="G8" i="7" s="1"/>
  <c r="I13" i="8" s="1"/>
  <c r="F37" i="6"/>
  <c r="F36" i="6"/>
  <c r="F35" i="6"/>
  <c r="L31" i="6"/>
  <c r="H7" i="7" s="1"/>
  <c r="K12" i="8" s="1"/>
  <c r="L12" i="8" s="1"/>
  <c r="F27" i="6"/>
  <c r="E30" i="6"/>
  <c r="G28" i="6"/>
  <c r="H28" i="6" s="1"/>
  <c r="F28" i="6" s="1"/>
  <c r="L24" i="6"/>
  <c r="H6" i="7" s="1"/>
  <c r="K8" i="8" s="1"/>
  <c r="L8" i="8" s="1"/>
  <c r="G23" i="6"/>
  <c r="H23" i="6" s="1"/>
  <c r="F23" i="6" s="1"/>
  <c r="F15" i="6"/>
  <c r="L10" i="6"/>
  <c r="H4" i="7" s="1"/>
  <c r="K6" i="8" s="1"/>
  <c r="L6" i="8" s="1"/>
  <c r="G9" i="6"/>
  <c r="H9" i="6" s="1"/>
  <c r="F9" i="6" s="1"/>
  <c r="F6" i="6"/>
  <c r="E804" i="6"/>
  <c r="E783" i="6"/>
  <c r="E753" i="6"/>
  <c r="E745" i="6"/>
  <c r="E713" i="6"/>
  <c r="E695" i="6"/>
  <c r="E682" i="6"/>
  <c r="E673" i="6"/>
  <c r="E668" i="6"/>
  <c r="E661" i="6"/>
  <c r="E659" i="6"/>
  <c r="E652" i="6"/>
  <c r="E638" i="6"/>
  <c r="E624" i="6"/>
  <c r="E543" i="6"/>
  <c r="E523" i="6"/>
  <c r="E508" i="6"/>
  <c r="E492" i="6"/>
  <c r="E300" i="6"/>
  <c r="E258" i="6"/>
  <c r="E222" i="6"/>
  <c r="E186" i="6"/>
  <c r="E185" i="6"/>
  <c r="E101" i="6"/>
  <c r="E85" i="6"/>
  <c r="E64" i="6"/>
  <c r="E57" i="6"/>
  <c r="E50" i="6"/>
  <c r="E43" i="6"/>
  <c r="E35" i="6"/>
  <c r="E14" i="6"/>
  <c r="I109" i="8" l="1"/>
  <c r="J109" i="8" s="1"/>
  <c r="E78" i="6"/>
  <c r="E675" i="6"/>
  <c r="F639" i="6"/>
  <c r="I137" i="8"/>
  <c r="J137" i="8" s="1"/>
  <c r="E334" i="6"/>
  <c r="H323" i="6"/>
  <c r="G640" i="6"/>
  <c r="E243" i="6"/>
  <c r="G596" i="6"/>
  <c r="H596" i="6" s="1"/>
  <c r="F596" i="6" s="1"/>
  <c r="F595" i="6"/>
  <c r="I333" i="8"/>
  <c r="J333" i="8" s="1"/>
  <c r="E615" i="6"/>
  <c r="E268" i="6"/>
  <c r="G580" i="8"/>
  <c r="E706" i="6"/>
  <c r="E280" i="6"/>
  <c r="J171" i="6"/>
  <c r="G30" i="7" s="1"/>
  <c r="I41" i="8" s="1"/>
  <c r="J41" i="8" s="1"/>
  <c r="J439" i="6"/>
  <c r="G69" i="7" s="1"/>
  <c r="I376" i="8" s="1"/>
  <c r="J376" i="8" s="1"/>
  <c r="G170" i="6"/>
  <c r="E135" i="6"/>
  <c r="E531" i="6"/>
  <c r="H197" i="6"/>
  <c r="E249" i="6"/>
  <c r="E92" i="6"/>
  <c r="E155" i="6"/>
  <c r="F249" i="6"/>
  <c r="E744" i="6"/>
  <c r="H156" i="6"/>
  <c r="G358" i="6"/>
  <c r="H358" i="6" s="1"/>
  <c r="F714" i="6"/>
  <c r="E7" i="6"/>
  <c r="E364" i="6"/>
  <c r="I138" i="8"/>
  <c r="J138" i="8" s="1"/>
  <c r="K121" i="8"/>
  <c r="L121" i="8" s="1"/>
  <c r="I234" i="8"/>
  <c r="J234" i="8" s="1"/>
  <c r="E194" i="6"/>
  <c r="H95" i="6"/>
  <c r="H365" i="6"/>
  <c r="F58" i="7" s="1"/>
  <c r="E58" i="7" s="1"/>
  <c r="L323" i="6"/>
  <c r="H51" i="7" s="1"/>
  <c r="K103" i="8" s="1"/>
  <c r="L103" i="8" s="1"/>
  <c r="H654" i="8"/>
  <c r="F654" i="8" s="1"/>
  <c r="F38" i="6"/>
  <c r="H39" i="6"/>
  <c r="F8" i="7" s="1"/>
  <c r="F530" i="8"/>
  <c r="K233" i="8"/>
  <c r="L233" i="8" s="1"/>
  <c r="K111" i="8"/>
  <c r="L111" i="8" s="1"/>
  <c r="H701" i="6"/>
  <c r="F701" i="6" s="1"/>
  <c r="E250" i="6"/>
  <c r="G645" i="6"/>
  <c r="H645" i="6" s="1"/>
  <c r="F645" i="6" s="1"/>
  <c r="J477" i="6"/>
  <c r="G76" i="7" s="1"/>
  <c r="I133" i="8" s="1"/>
  <c r="J133" i="8" s="1"/>
  <c r="L404" i="8"/>
  <c r="K28" i="9" s="1"/>
  <c r="L28" i="9" s="1"/>
  <c r="F527" i="8"/>
  <c r="E307" i="6"/>
  <c r="F737" i="6"/>
  <c r="F800" i="6"/>
  <c r="H748" i="6"/>
  <c r="F748" i="6" s="1"/>
  <c r="G293" i="6"/>
  <c r="H293" i="6" s="1"/>
  <c r="F293" i="6" s="1"/>
  <c r="H457" i="6"/>
  <c r="E38" i="6"/>
  <c r="H754" i="6"/>
  <c r="F754" i="6" s="1"/>
  <c r="J776" i="6"/>
  <c r="G123" i="7" s="1"/>
  <c r="I417" i="6" s="1"/>
  <c r="J417" i="6" s="1"/>
  <c r="H493" i="6"/>
  <c r="F79" i="7" s="1"/>
  <c r="E573" i="6"/>
  <c r="F696" i="6"/>
  <c r="L709" i="6"/>
  <c r="H112" i="7" s="1"/>
  <c r="K298" i="8" s="1"/>
  <c r="L298" i="8" s="1"/>
  <c r="J824" i="6"/>
  <c r="G130" i="7" s="1"/>
  <c r="E728" i="6"/>
  <c r="G497" i="6"/>
  <c r="F13" i="6"/>
  <c r="H739" i="6"/>
  <c r="F739" i="6" s="1"/>
  <c r="E739" i="6"/>
  <c r="J655" i="6"/>
  <c r="G104" i="7" s="1"/>
  <c r="I337" i="8" s="1"/>
  <c r="J337" i="8" s="1"/>
  <c r="E84" i="6"/>
  <c r="F113" i="7"/>
  <c r="H60" i="6"/>
  <c r="F281" i="6"/>
  <c r="J740" i="6"/>
  <c r="G116" i="7" s="1"/>
  <c r="I347" i="8" s="1"/>
  <c r="J347" i="8" s="1"/>
  <c r="E253" i="6"/>
  <c r="E616" i="6"/>
  <c r="F252" i="6"/>
  <c r="F522" i="6"/>
  <c r="E9" i="6"/>
  <c r="F443" i="6"/>
  <c r="H655" i="6"/>
  <c r="F104" i="7" s="1"/>
  <c r="K244" i="8"/>
  <c r="L244" i="8" s="1"/>
  <c r="F653" i="6"/>
  <c r="H729" i="6"/>
  <c r="F114" i="7" s="1"/>
  <c r="G250" i="8" s="1"/>
  <c r="H662" i="6"/>
  <c r="J445" i="6"/>
  <c r="G70" i="7" s="1"/>
  <c r="E654" i="6"/>
  <c r="F814" i="6"/>
  <c r="F84" i="6"/>
  <c r="F216" i="6"/>
  <c r="H371" i="6"/>
  <c r="F371" i="6" s="1"/>
  <c r="F788" i="6"/>
  <c r="K283" i="8"/>
  <c r="L283" i="8" s="1"/>
  <c r="F301" i="8"/>
  <c r="K243" i="8"/>
  <c r="L243" i="8" s="1"/>
  <c r="K281" i="8"/>
  <c r="L281" i="8" s="1"/>
  <c r="I82" i="8"/>
  <c r="J82" i="8" s="1"/>
  <c r="K82" i="8"/>
  <c r="L82" i="8" s="1"/>
  <c r="K17" i="8"/>
  <c r="L17" i="8" s="1"/>
  <c r="K347" i="8"/>
  <c r="L347" i="8" s="1"/>
  <c r="E344" i="8"/>
  <c r="K93" i="8"/>
  <c r="L93" i="8" s="1"/>
  <c r="K304" i="8"/>
  <c r="L304" i="8" s="1"/>
  <c r="L452" i="6"/>
  <c r="H71" i="7" s="1"/>
  <c r="K123" i="8" s="1"/>
  <c r="L123" i="8" s="1"/>
  <c r="I211" i="8"/>
  <c r="J211" i="8" s="1"/>
  <c r="J229" i="8" s="1"/>
  <c r="I19" i="9" s="1"/>
  <c r="J19" i="9" s="1"/>
  <c r="K122" i="8"/>
  <c r="L122" i="8" s="1"/>
  <c r="I231" i="8"/>
  <c r="J231" i="8" s="1"/>
  <c r="K98" i="8"/>
  <c r="L98" i="8" s="1"/>
  <c r="I368" i="8"/>
  <c r="J368" i="8" s="1"/>
  <c r="L391" i="6"/>
  <c r="H62" i="7" s="1"/>
  <c r="K371" i="8" s="1"/>
  <c r="L371" i="8" s="1"/>
  <c r="K120" i="8"/>
  <c r="L120" i="8" s="1"/>
  <c r="I23" i="8"/>
  <c r="J23" i="8" s="1"/>
  <c r="I140" i="8"/>
  <c r="J140" i="8" s="1"/>
  <c r="F381" i="8"/>
  <c r="F404" i="8" s="1"/>
  <c r="E251" i="8"/>
  <c r="E579" i="8"/>
  <c r="E235" i="8"/>
  <c r="E345" i="8"/>
  <c r="G531" i="8"/>
  <c r="H527" i="8"/>
  <c r="G37" i="9" s="1"/>
  <c r="H37" i="9" s="1"/>
  <c r="E302" i="8"/>
  <c r="H444" i="6"/>
  <c r="E444" i="6"/>
  <c r="H180" i="6"/>
  <c r="H181" i="6" s="1"/>
  <c r="E180" i="6"/>
  <c r="F515" i="6"/>
  <c r="E39" i="9"/>
  <c r="I36" i="9"/>
  <c r="J36" i="9" s="1"/>
  <c r="G231" i="6"/>
  <c r="F580" i="6"/>
  <c r="J254" i="6"/>
  <c r="G41" i="7" s="1"/>
  <c r="I86" i="8" s="1"/>
  <c r="J86" i="8" s="1"/>
  <c r="J797" i="6"/>
  <c r="G126" i="7" s="1"/>
  <c r="I450" i="6" s="1"/>
  <c r="J450" i="6" s="1"/>
  <c r="G230" i="6"/>
  <c r="H230" i="6" s="1"/>
  <c r="F230" i="6" s="1"/>
  <c r="E541" i="6"/>
  <c r="H541" i="6"/>
  <c r="H236" i="8"/>
  <c r="F236" i="8" s="1"/>
  <c r="E236" i="8"/>
  <c r="L493" i="6"/>
  <c r="F491" i="6"/>
  <c r="E23" i="6"/>
  <c r="G265" i="6"/>
  <c r="H265" i="6" s="1"/>
  <c r="F265" i="6" s="1"/>
  <c r="J791" i="6"/>
  <c r="G125" i="7" s="1"/>
  <c r="I449" i="6" s="1"/>
  <c r="J449" i="6" s="1"/>
  <c r="K341" i="8"/>
  <c r="L341" i="8" s="1"/>
  <c r="G561" i="6"/>
  <c r="I249" i="8"/>
  <c r="J249" i="8" s="1"/>
  <c r="G21" i="6"/>
  <c r="F20" i="6"/>
  <c r="E796" i="6"/>
  <c r="J115" i="6"/>
  <c r="G19" i="7" s="1"/>
  <c r="I24" i="8" s="1"/>
  <c r="J24" i="8" s="1"/>
  <c r="G810" i="6"/>
  <c r="H810" i="6" s="1"/>
  <c r="F810" i="6" s="1"/>
  <c r="K22" i="8"/>
  <c r="L22" i="8" s="1"/>
  <c r="J811" i="6"/>
  <c r="G128" i="7" s="1"/>
  <c r="I707" i="6" s="1"/>
  <c r="J707" i="6" s="1"/>
  <c r="J709" i="6" s="1"/>
  <c r="G112" i="7" s="1"/>
  <c r="F560" i="6"/>
  <c r="H574" i="6"/>
  <c r="E574" i="6"/>
  <c r="F108" i="6"/>
  <c r="H770" i="6"/>
  <c r="F770" i="6" s="1"/>
  <c r="E719" i="6"/>
  <c r="L527" i="8"/>
  <c r="K37" i="9" s="1"/>
  <c r="L37" i="9" s="1"/>
  <c r="K36" i="9" s="1"/>
  <c r="I232" i="8"/>
  <c r="J232" i="8" s="1"/>
  <c r="I187" i="8"/>
  <c r="J187" i="8" s="1"/>
  <c r="K294" i="8"/>
  <c r="L294" i="8" s="1"/>
  <c r="I110" i="8"/>
  <c r="J110" i="8" s="1"/>
  <c r="E247" i="6"/>
  <c r="H247" i="6"/>
  <c r="E240" i="6"/>
  <c r="H240" i="6"/>
  <c r="H335" i="8"/>
  <c r="F335" i="8" s="1"/>
  <c r="E335" i="8"/>
  <c r="G432" i="8"/>
  <c r="H81" i="6"/>
  <c r="F81" i="6" s="1"/>
  <c r="E482" i="6"/>
  <c r="J179" i="8"/>
  <c r="I16" i="9" s="1"/>
  <c r="J16" i="9" s="1"/>
  <c r="G581" i="6"/>
  <c r="H581" i="6" s="1"/>
  <c r="F581" i="6" s="1"/>
  <c r="H676" i="6"/>
  <c r="F107" i="7" s="1"/>
  <c r="K41" i="9"/>
  <c r="L41" i="9" s="1"/>
  <c r="K40" i="9" s="1"/>
  <c r="L40" i="9" s="1"/>
  <c r="F502" i="8"/>
  <c r="J702" i="6"/>
  <c r="G111" i="7" s="1"/>
  <c r="E757" i="6"/>
  <c r="H757" i="6"/>
  <c r="E604" i="8"/>
  <c r="H604" i="8"/>
  <c r="L79" i="8"/>
  <c r="K11" i="9" s="1"/>
  <c r="L11" i="9" s="1"/>
  <c r="H483" i="6"/>
  <c r="F483" i="6" s="1"/>
  <c r="H797" i="6"/>
  <c r="I331" i="8"/>
  <c r="J331" i="8" s="1"/>
  <c r="I101" i="8"/>
  <c r="J101" i="8" s="1"/>
  <c r="H84" i="8"/>
  <c r="F84" i="8" s="1"/>
  <c r="E84" i="8"/>
  <c r="H708" i="6"/>
  <c r="F708" i="6" s="1"/>
  <c r="E708" i="6"/>
  <c r="H248" i="6"/>
  <c r="F248" i="6" s="1"/>
  <c r="E248" i="6"/>
  <c r="E655" i="8"/>
  <c r="H655" i="8"/>
  <c r="H17" i="6"/>
  <c r="F17" i="6" s="1"/>
  <c r="H519" i="6"/>
  <c r="F519" i="6" s="1"/>
  <c r="F824" i="6"/>
  <c r="I41" i="9"/>
  <c r="J41" i="9" s="1"/>
  <c r="I40" i="9" s="1"/>
  <c r="J40" i="9" s="1"/>
  <c r="I21" i="8"/>
  <c r="J21" i="8" s="1"/>
  <c r="H200" i="6"/>
  <c r="E200" i="6"/>
  <c r="H114" i="6"/>
  <c r="F114" i="6" s="1"/>
  <c r="E114" i="6"/>
  <c r="H547" i="6"/>
  <c r="F547" i="6" s="1"/>
  <c r="E547" i="6"/>
  <c r="F795" i="6"/>
  <c r="E295" i="6"/>
  <c r="H627" i="6"/>
  <c r="F627" i="6" s="1"/>
  <c r="H740" i="6"/>
  <c r="E285" i="8"/>
  <c r="F665" i="6"/>
  <c r="G666" i="6"/>
  <c r="E451" i="6"/>
  <c r="H451" i="6"/>
  <c r="F451" i="6" s="1"/>
  <c r="G631" i="8"/>
  <c r="E252" i="8"/>
  <c r="J252" i="8"/>
  <c r="F252" i="8" s="1"/>
  <c r="F719" i="6"/>
  <c r="F817" i="6"/>
  <c r="F353" i="6"/>
  <c r="I339" i="8"/>
  <c r="J339" i="8" s="1"/>
  <c r="I291" i="8"/>
  <c r="J291" i="8" s="1"/>
  <c r="I241" i="8"/>
  <c r="J241" i="8" s="1"/>
  <c r="K339" i="8"/>
  <c r="L339" i="8" s="1"/>
  <c r="K291" i="8"/>
  <c r="L291" i="8" s="1"/>
  <c r="K241" i="8"/>
  <c r="L241" i="8" s="1"/>
  <c r="G382" i="6"/>
  <c r="F381" i="6"/>
  <c r="I95" i="8"/>
  <c r="J95" i="8" s="1"/>
  <c r="I19" i="8"/>
  <c r="J19" i="8" s="1"/>
  <c r="G781" i="6"/>
  <c r="G780" i="6"/>
  <c r="H347" i="6"/>
  <c r="F347" i="6" s="1"/>
  <c r="F123" i="6"/>
  <c r="G124" i="6"/>
  <c r="J125" i="6"/>
  <c r="G21" i="7" s="1"/>
  <c r="I32" i="8" s="1"/>
  <c r="J32" i="8" s="1"/>
  <c r="K289" i="8"/>
  <c r="L289" i="8" s="1"/>
  <c r="K337" i="8"/>
  <c r="L337" i="8" s="1"/>
  <c r="K239" i="8"/>
  <c r="L239" i="8" s="1"/>
  <c r="K366" i="8"/>
  <c r="L366" i="8" s="1"/>
  <c r="K109" i="8"/>
  <c r="L109" i="8" s="1"/>
  <c r="J181" i="6"/>
  <c r="G32" i="7" s="1"/>
  <c r="F179" i="6"/>
  <c r="I363" i="8"/>
  <c r="J363" i="8" s="1"/>
  <c r="I98" i="8"/>
  <c r="J98" i="8" s="1"/>
  <c r="K362" i="8"/>
  <c r="L362" i="8" s="1"/>
  <c r="K97" i="8"/>
  <c r="L97" i="8" s="1"/>
  <c r="H261" i="6"/>
  <c r="F261" i="6" s="1"/>
  <c r="J729" i="6"/>
  <c r="G114" i="7" s="1"/>
  <c r="I300" i="8" s="1"/>
  <c r="J300" i="8" s="1"/>
  <c r="G140" i="6"/>
  <c r="J141" i="6"/>
  <c r="G24" i="7" s="1"/>
  <c r="I360" i="8"/>
  <c r="J360" i="8" s="1"/>
  <c r="I90" i="8"/>
  <c r="J90" i="8" s="1"/>
  <c r="G549" i="6"/>
  <c r="F548" i="6"/>
  <c r="H46" i="6"/>
  <c r="F46" i="6" s="1"/>
  <c r="H702" i="6"/>
  <c r="I15" i="8"/>
  <c r="J15" i="8" s="1"/>
  <c r="K246" i="8"/>
  <c r="L246" i="8" s="1"/>
  <c r="K296" i="8"/>
  <c r="L296" i="8" s="1"/>
  <c r="H601" i="6"/>
  <c r="E601" i="6"/>
  <c r="E45" i="6"/>
  <c r="F779" i="6"/>
  <c r="I336" i="8"/>
  <c r="J336" i="8" s="1"/>
  <c r="I288" i="8"/>
  <c r="J288" i="8" s="1"/>
  <c r="I238" i="8"/>
  <c r="J238" i="8" s="1"/>
  <c r="J60" i="6"/>
  <c r="G11" i="7" s="1"/>
  <c r="F56" i="6"/>
  <c r="F496" i="6"/>
  <c r="K282" i="8"/>
  <c r="L282" i="8" s="1"/>
  <c r="K232" i="8"/>
  <c r="L232" i="8" s="1"/>
  <c r="K331" i="8"/>
  <c r="L331" i="8" s="1"/>
  <c r="H102" i="6"/>
  <c r="F17" i="7" s="1"/>
  <c r="H289" i="6"/>
  <c r="F289" i="6" s="1"/>
  <c r="E398" i="6"/>
  <c r="H556" i="6"/>
  <c r="F89" i="7" s="1"/>
  <c r="L399" i="6"/>
  <c r="H63" i="7" s="1"/>
  <c r="K372" i="8" s="1"/>
  <c r="L372" i="8" s="1"/>
  <c r="K369" i="8"/>
  <c r="L369" i="8" s="1"/>
  <c r="I243" i="8"/>
  <c r="J243" i="8" s="1"/>
  <c r="K284" i="8"/>
  <c r="L284" i="8" s="1"/>
  <c r="K234" i="8"/>
  <c r="L234" i="8" s="1"/>
  <c r="K333" i="8"/>
  <c r="L333" i="8" s="1"/>
  <c r="K360" i="8"/>
  <c r="L360" i="8" s="1"/>
  <c r="K90" i="8"/>
  <c r="L90" i="8" s="1"/>
  <c r="H282" i="6"/>
  <c r="E282" i="6"/>
  <c r="J161" i="6"/>
  <c r="G28" i="7" s="1"/>
  <c r="I39" i="8" s="1"/>
  <c r="J39" i="8" s="1"/>
  <c r="G160" i="6"/>
  <c r="J383" i="6"/>
  <c r="G61" i="7" s="1"/>
  <c r="E129" i="7"/>
  <c r="G525" i="6"/>
  <c r="F524" i="6"/>
  <c r="K245" i="8"/>
  <c r="L245" i="8" s="1"/>
  <c r="K295" i="8"/>
  <c r="L295" i="8" s="1"/>
  <c r="H619" i="6"/>
  <c r="E619" i="6"/>
  <c r="I139" i="8"/>
  <c r="J139" i="8" s="1"/>
  <c r="I38" i="8"/>
  <c r="J38" i="8" s="1"/>
  <c r="I362" i="8"/>
  <c r="J362" i="8" s="1"/>
  <c r="I97" i="8"/>
  <c r="J97" i="8" s="1"/>
  <c r="I287" i="8"/>
  <c r="J287" i="8" s="1"/>
  <c r="I237" i="8"/>
  <c r="J237" i="8" s="1"/>
  <c r="K364" i="8"/>
  <c r="L364" i="8" s="1"/>
  <c r="K101" i="8"/>
  <c r="L101" i="8" s="1"/>
  <c r="K21" i="8"/>
  <c r="L21" i="8" s="1"/>
  <c r="F56" i="7"/>
  <c r="G108" i="8" s="1"/>
  <c r="E631" i="6"/>
  <c r="F377" i="6"/>
  <c r="L179" i="8"/>
  <c r="K16" i="9" s="1"/>
  <c r="L16" i="9" s="1"/>
  <c r="G461" i="6"/>
  <c r="F460" i="6"/>
  <c r="J462" i="6"/>
  <c r="G73" i="7" s="1"/>
  <c r="I125" i="8" s="1"/>
  <c r="J125" i="8" s="1"/>
  <c r="J550" i="6"/>
  <c r="G88" i="7" s="1"/>
  <c r="I182" i="8" s="1"/>
  <c r="J182" i="8" s="1"/>
  <c r="F139" i="6"/>
  <c r="K14" i="8"/>
  <c r="L14" i="8" s="1"/>
  <c r="K91" i="8"/>
  <c r="L91" i="8" s="1"/>
  <c r="I294" i="8"/>
  <c r="J294" i="8" s="1"/>
  <c r="I244" i="8"/>
  <c r="J244" i="8" s="1"/>
  <c r="I22" i="8"/>
  <c r="J22" i="8" s="1"/>
  <c r="I341" i="8"/>
  <c r="J341" i="8" s="1"/>
  <c r="I102" i="8"/>
  <c r="J102" i="8" s="1"/>
  <c r="I332" i="8"/>
  <c r="J332" i="8" s="1"/>
  <c r="I233" i="8"/>
  <c r="I283" i="8"/>
  <c r="J283" i="8" s="1"/>
  <c r="L365" i="8"/>
  <c r="E86" i="7"/>
  <c r="G160" i="8"/>
  <c r="J13" i="8"/>
  <c r="K359" i="8"/>
  <c r="L359" i="8" s="1"/>
  <c r="K85" i="8"/>
  <c r="L85" i="8" s="1"/>
  <c r="K96" i="8"/>
  <c r="L96" i="8" s="1"/>
  <c r="K361" i="8"/>
  <c r="L361" i="8" s="1"/>
  <c r="K290" i="8"/>
  <c r="L290" i="8" s="1"/>
  <c r="K240" i="8"/>
  <c r="L240" i="8" s="1"/>
  <c r="K338" i="8"/>
  <c r="L338" i="8" s="1"/>
  <c r="I361" i="8"/>
  <c r="J361" i="8" s="1"/>
  <c r="I96" i="8"/>
  <c r="J96" i="8" s="1"/>
  <c r="I369" i="8"/>
  <c r="J369" i="8" s="1"/>
  <c r="I112" i="8"/>
  <c r="J112" i="8" s="1"/>
  <c r="I356" i="8"/>
  <c r="J356" i="8" s="1"/>
  <c r="I81" i="8"/>
  <c r="J81" i="8" s="1"/>
  <c r="K113" i="8"/>
  <c r="L113" i="8" s="1"/>
  <c r="K370" i="8"/>
  <c r="L370" i="8" s="1"/>
  <c r="G141" i="8"/>
  <c r="G211" i="8"/>
  <c r="K424" i="6"/>
  <c r="L424" i="6" s="1"/>
  <c r="J253" i="8"/>
  <c r="I365" i="8"/>
  <c r="J365" i="8" s="1"/>
  <c r="I108" i="8"/>
  <c r="J108" i="8" s="1"/>
  <c r="K92" i="8"/>
  <c r="L92" i="8" s="1"/>
  <c r="K15" i="8"/>
  <c r="L15" i="8" s="1"/>
  <c r="J58" i="8"/>
  <c r="J79" i="8" s="1"/>
  <c r="I11" i="9" s="1"/>
  <c r="J11" i="9" s="1"/>
  <c r="K250" i="8"/>
  <c r="L250" i="8" s="1"/>
  <c r="K300" i="8"/>
  <c r="L300" i="8" s="1"/>
  <c r="K343" i="8"/>
  <c r="L343" i="8" s="1"/>
  <c r="I254" i="8"/>
  <c r="J254" i="8" s="1"/>
  <c r="I14" i="8"/>
  <c r="J14" i="8" s="1"/>
  <c r="I91" i="8"/>
  <c r="J91" i="8" s="1"/>
  <c r="K340" i="8"/>
  <c r="L340" i="8" s="1"/>
  <c r="K242" i="8"/>
  <c r="L242" i="8" s="1"/>
  <c r="K292" i="8"/>
  <c r="L292" i="8" s="1"/>
  <c r="E113" i="7"/>
  <c r="G299" i="8"/>
  <c r="G249" i="8"/>
  <c r="I295" i="8"/>
  <c r="I245" i="8"/>
  <c r="J245" i="8" s="1"/>
  <c r="K356" i="8"/>
  <c r="L356" i="8" s="1"/>
  <c r="K81" i="8"/>
  <c r="G367" i="8"/>
  <c r="G110" i="8"/>
  <c r="I17" i="8"/>
  <c r="J17" i="8" s="1"/>
  <c r="I94" i="8"/>
  <c r="J94" i="8" s="1"/>
  <c r="I359" i="8"/>
  <c r="J359" i="8" s="1"/>
  <c r="I85" i="8"/>
  <c r="J85" i="8" s="1"/>
  <c r="K138" i="8"/>
  <c r="K37" i="8"/>
  <c r="L37" i="8" s="1"/>
  <c r="L54" i="8" s="1"/>
  <c r="K10" i="9" s="1"/>
  <c r="L10" i="9" s="1"/>
  <c r="K99" i="8"/>
  <c r="L99" i="8" s="1"/>
  <c r="K187" i="8"/>
  <c r="L187" i="8" s="1"/>
  <c r="L204" i="8" s="1"/>
  <c r="K18" i="9" s="1"/>
  <c r="L18" i="9" s="1"/>
  <c r="K336" i="8"/>
  <c r="L336" i="8" s="1"/>
  <c r="K288" i="8"/>
  <c r="L288" i="8" s="1"/>
  <c r="K238" i="8"/>
  <c r="L238" i="8" s="1"/>
  <c r="I340" i="8"/>
  <c r="J340" i="8" s="1"/>
  <c r="I292" i="8"/>
  <c r="J292" i="8" s="1"/>
  <c r="I242" i="8"/>
  <c r="J242" i="8" s="1"/>
  <c r="F577" i="8"/>
  <c r="L502" i="8"/>
  <c r="K35" i="9" s="1"/>
  <c r="L35" i="9" s="1"/>
  <c r="E681" i="8"/>
  <c r="F681" i="8"/>
  <c r="F702" i="8" s="1"/>
  <c r="H702" i="8"/>
  <c r="G47" i="9" s="1"/>
  <c r="H580" i="8"/>
  <c r="E580" i="8"/>
  <c r="H39" i="9"/>
  <c r="F39" i="9" s="1"/>
  <c r="H35" i="9"/>
  <c r="G460" i="8"/>
  <c r="E460" i="8" s="1"/>
  <c r="E459" i="8"/>
  <c r="I31" i="9"/>
  <c r="J31" i="9" s="1"/>
  <c r="I30" i="9" s="1"/>
  <c r="J30" i="9" s="1"/>
  <c r="K31" i="9"/>
  <c r="L31" i="9" s="1"/>
  <c r="H411" i="8"/>
  <c r="E411" i="8"/>
  <c r="H28" i="9"/>
  <c r="H829" i="6"/>
  <c r="E829" i="6"/>
  <c r="F130" i="7"/>
  <c r="E130" i="7" s="1"/>
  <c r="E801" i="6"/>
  <c r="E802" i="6"/>
  <c r="H805" i="6"/>
  <c r="F805" i="6" s="1"/>
  <c r="H790" i="6"/>
  <c r="E790" i="6"/>
  <c r="K410" i="6"/>
  <c r="L410" i="6" s="1"/>
  <c r="I424" i="6"/>
  <c r="J424" i="6" s="1"/>
  <c r="I410" i="6"/>
  <c r="J410" i="6" s="1"/>
  <c r="J421" i="6"/>
  <c r="G66" i="7" s="1"/>
  <c r="K420" i="6"/>
  <c r="F776" i="6"/>
  <c r="F123" i="7"/>
  <c r="F766" i="6"/>
  <c r="G394" i="6"/>
  <c r="E121" i="7"/>
  <c r="E406" i="6"/>
  <c r="F762" i="6"/>
  <c r="I403" i="6"/>
  <c r="J403" i="6" s="1"/>
  <c r="J407" i="6" s="1"/>
  <c r="G64" i="7" s="1"/>
  <c r="I116" i="8" s="1"/>
  <c r="J116" i="8" s="1"/>
  <c r="I387" i="6"/>
  <c r="J387" i="6" s="1"/>
  <c r="J391" i="6" s="1"/>
  <c r="G62" i="7" s="1"/>
  <c r="I395" i="6"/>
  <c r="J395" i="6" s="1"/>
  <c r="J399" i="6" s="1"/>
  <c r="G63" i="7" s="1"/>
  <c r="G403" i="6"/>
  <c r="G395" i="6"/>
  <c r="G387" i="6"/>
  <c r="E120" i="7"/>
  <c r="F733" i="6"/>
  <c r="F115" i="7"/>
  <c r="F110" i="7"/>
  <c r="H689" i="6"/>
  <c r="E689" i="6"/>
  <c r="F679" i="6"/>
  <c r="G680" i="6"/>
  <c r="F662" i="6"/>
  <c r="F105" i="7"/>
  <c r="E647" i="6"/>
  <c r="E645" i="6"/>
  <c r="H640" i="6"/>
  <c r="E640" i="6"/>
  <c r="H634" i="6"/>
  <c r="F634" i="6" s="1"/>
  <c r="E626" i="6"/>
  <c r="E610" i="6"/>
  <c r="E606" i="6"/>
  <c r="E607" i="6"/>
  <c r="F606" i="6"/>
  <c r="H611" i="6"/>
  <c r="E596" i="6"/>
  <c r="H597" i="6"/>
  <c r="H591" i="6"/>
  <c r="E591" i="6"/>
  <c r="H586" i="6"/>
  <c r="E586" i="6"/>
  <c r="F91" i="7"/>
  <c r="F538" i="6"/>
  <c r="F531" i="6"/>
  <c r="H532" i="6"/>
  <c r="E516" i="6"/>
  <c r="E507" i="6"/>
  <c r="F507" i="6"/>
  <c r="H512" i="6"/>
  <c r="H502" i="6"/>
  <c r="E502" i="6"/>
  <c r="H497" i="6"/>
  <c r="E497" i="6"/>
  <c r="F487" i="6"/>
  <c r="H488" i="6"/>
  <c r="E476" i="6"/>
  <c r="F476" i="6"/>
  <c r="H477" i="6"/>
  <c r="F471" i="6"/>
  <c r="H472" i="6"/>
  <c r="F466" i="6"/>
  <c r="H467" i="6"/>
  <c r="E438" i="6"/>
  <c r="F438" i="6"/>
  <c r="H439" i="6"/>
  <c r="H432" i="6"/>
  <c r="E432" i="6"/>
  <c r="E390" i="6"/>
  <c r="F60" i="7"/>
  <c r="F365" i="6"/>
  <c r="E358" i="6"/>
  <c r="F358" i="6"/>
  <c r="H359" i="6"/>
  <c r="F341" i="6"/>
  <c r="F54" i="7"/>
  <c r="F53" i="7"/>
  <c r="F335" i="6"/>
  <c r="H328" i="6"/>
  <c r="E328" i="6"/>
  <c r="F51" i="7"/>
  <c r="E314" i="6"/>
  <c r="H317" i="6"/>
  <c r="F317" i="6" s="1"/>
  <c r="H309" i="6"/>
  <c r="E309" i="6"/>
  <c r="F303" i="6"/>
  <c r="F48" i="7"/>
  <c r="H275" i="6"/>
  <c r="E275" i="6"/>
  <c r="E260" i="6"/>
  <c r="H226" i="6"/>
  <c r="F38" i="7" s="1"/>
  <c r="E223" i="6"/>
  <c r="E214" i="6"/>
  <c r="E215" i="6"/>
  <c r="H218" i="6"/>
  <c r="F210" i="6"/>
  <c r="F36" i="7"/>
  <c r="E203" i="6"/>
  <c r="F197" i="6"/>
  <c r="F34" i="7"/>
  <c r="F190" i="6"/>
  <c r="F33" i="7"/>
  <c r="F180" i="6"/>
  <c r="H175" i="6"/>
  <c r="E175" i="6"/>
  <c r="F165" i="6"/>
  <c r="H166" i="6"/>
  <c r="F156" i="6"/>
  <c r="F27" i="7"/>
  <c r="F150" i="6"/>
  <c r="H151" i="6"/>
  <c r="F145" i="6"/>
  <c r="H146" i="6"/>
  <c r="F135" i="6"/>
  <c r="H136" i="6"/>
  <c r="F129" i="6"/>
  <c r="H130" i="6"/>
  <c r="F119" i="6"/>
  <c r="H120" i="6"/>
  <c r="F18" i="7"/>
  <c r="E99" i="6"/>
  <c r="F95" i="6"/>
  <c r="F16" i="7"/>
  <c r="F88" i="6"/>
  <c r="F15" i="7"/>
  <c r="H74" i="6"/>
  <c r="F74" i="6" s="1"/>
  <c r="E71" i="6"/>
  <c r="H66" i="6"/>
  <c r="E66" i="6"/>
  <c r="F11" i="7"/>
  <c r="F53" i="6"/>
  <c r="F10" i="7"/>
  <c r="H31" i="6"/>
  <c r="F7" i="7" s="1"/>
  <c r="E28" i="6"/>
  <c r="F5" i="7"/>
  <c r="H10" i="6"/>
  <c r="F10" i="6" s="1"/>
  <c r="H648" i="6" l="1"/>
  <c r="F648" i="6" s="1"/>
  <c r="F39" i="6"/>
  <c r="I121" i="8"/>
  <c r="J121" i="8" s="1"/>
  <c r="E170" i="6"/>
  <c r="H170" i="6"/>
  <c r="F117" i="7"/>
  <c r="E293" i="6"/>
  <c r="F118" i="7"/>
  <c r="E118" i="7" s="1"/>
  <c r="F323" i="6"/>
  <c r="H296" i="6"/>
  <c r="F47" i="7" s="1"/>
  <c r="G97" i="8" s="1"/>
  <c r="H460" i="8"/>
  <c r="E28" i="9"/>
  <c r="F102" i="6"/>
  <c r="F556" i="6"/>
  <c r="F28" i="9"/>
  <c r="K248" i="8"/>
  <c r="L248" i="8" s="1"/>
  <c r="I304" i="8"/>
  <c r="J304" i="8" s="1"/>
  <c r="F740" i="6"/>
  <c r="K114" i="8"/>
  <c r="L114" i="8" s="1"/>
  <c r="F797" i="6"/>
  <c r="F457" i="6"/>
  <c r="F72" i="7"/>
  <c r="G343" i="8"/>
  <c r="E343" i="8" s="1"/>
  <c r="E230" i="6"/>
  <c r="G300" i="8"/>
  <c r="H300" i="8" s="1"/>
  <c r="F300" i="8" s="1"/>
  <c r="F83" i="7"/>
  <c r="F55" i="7"/>
  <c r="E55" i="7" s="1"/>
  <c r="F655" i="6"/>
  <c r="F126" i="7"/>
  <c r="F676" i="6"/>
  <c r="I289" i="8"/>
  <c r="J289" i="8" s="1"/>
  <c r="F100" i="7"/>
  <c r="J452" i="6"/>
  <c r="G71" i="7" s="1"/>
  <c r="I123" i="8" s="1"/>
  <c r="J123" i="8" s="1"/>
  <c r="F9" i="7"/>
  <c r="E9" i="7" s="1"/>
  <c r="F59" i="7"/>
  <c r="E59" i="7" s="1"/>
  <c r="I377" i="8"/>
  <c r="J377" i="8" s="1"/>
  <c r="I122" i="8"/>
  <c r="J122" i="8" s="1"/>
  <c r="I239" i="8"/>
  <c r="J239" i="8" s="1"/>
  <c r="F122" i="7"/>
  <c r="G402" i="6" s="1"/>
  <c r="H269" i="6"/>
  <c r="F269" i="6" s="1"/>
  <c r="J204" i="8"/>
  <c r="I18" i="9" s="1"/>
  <c r="J18" i="9" s="1"/>
  <c r="I17" i="9" s="1"/>
  <c r="J17" i="9" s="1"/>
  <c r="I343" i="8"/>
  <c r="J343" i="8" s="1"/>
  <c r="L29" i="8"/>
  <c r="K9" i="9" s="1"/>
  <c r="L9" i="9" s="1"/>
  <c r="K8" i="9" s="1"/>
  <c r="L8" i="9" s="1"/>
  <c r="K7" i="9" s="1"/>
  <c r="L7" i="9" s="1"/>
  <c r="H531" i="8"/>
  <c r="E531" i="8"/>
  <c r="F37" i="9"/>
  <c r="I248" i="8"/>
  <c r="J248" i="8" s="1"/>
  <c r="I298" i="8"/>
  <c r="J298" i="8" s="1"/>
  <c r="E581" i="6"/>
  <c r="H231" i="6"/>
  <c r="E231" i="6"/>
  <c r="F46" i="7"/>
  <c r="E46" i="7" s="1"/>
  <c r="G656" i="8"/>
  <c r="F655" i="8"/>
  <c r="H79" i="7"/>
  <c r="F493" i="6"/>
  <c r="H432" i="8"/>
  <c r="E432" i="8"/>
  <c r="F77" i="7"/>
  <c r="G134" i="8" s="1"/>
  <c r="F116" i="7"/>
  <c r="E116" i="7" s="1"/>
  <c r="H811" i="6"/>
  <c r="F128" i="7" s="1"/>
  <c r="H631" i="8"/>
  <c r="E631" i="8"/>
  <c r="H758" i="6"/>
  <c r="F757" i="6"/>
  <c r="F541" i="6"/>
  <c r="H544" i="6"/>
  <c r="F14" i="7"/>
  <c r="E14" i="7" s="1"/>
  <c r="H582" i="6"/>
  <c r="F93" i="7" s="1"/>
  <c r="I29" i="9"/>
  <c r="J29" i="9" s="1"/>
  <c r="F240" i="6"/>
  <c r="H244" i="6"/>
  <c r="H21" i="6"/>
  <c r="E21" i="6"/>
  <c r="G365" i="8"/>
  <c r="H365" i="8" s="1"/>
  <c r="F365" i="8" s="1"/>
  <c r="F604" i="8"/>
  <c r="G605" i="8"/>
  <c r="E810" i="6"/>
  <c r="I247" i="8"/>
  <c r="J247" i="8" s="1"/>
  <c r="I342" i="8"/>
  <c r="J342" i="8" s="1"/>
  <c r="I297" i="8"/>
  <c r="J297" i="8" s="1"/>
  <c r="E56" i="7"/>
  <c r="H666" i="6"/>
  <c r="E666" i="6"/>
  <c r="G201" i="6"/>
  <c r="F200" i="6"/>
  <c r="H254" i="6"/>
  <c r="F247" i="6"/>
  <c r="H561" i="6"/>
  <c r="E561" i="6"/>
  <c r="G113" i="6"/>
  <c r="E113" i="6" s="1"/>
  <c r="F702" i="6"/>
  <c r="F574" i="6"/>
  <c r="H577" i="6"/>
  <c r="E265" i="6"/>
  <c r="E37" i="9"/>
  <c r="F444" i="6"/>
  <c r="H445" i="6"/>
  <c r="I250" i="8"/>
  <c r="J250" i="8" s="1"/>
  <c r="H525" i="6"/>
  <c r="E525" i="6"/>
  <c r="F601" i="6"/>
  <c r="H602" i="6"/>
  <c r="I16" i="8"/>
  <c r="J16" i="8" s="1"/>
  <c r="J29" i="8" s="1"/>
  <c r="I9" i="9" s="1"/>
  <c r="J9" i="9" s="1"/>
  <c r="I93" i="8"/>
  <c r="J93" i="8" s="1"/>
  <c r="H382" i="6"/>
  <c r="E382" i="6"/>
  <c r="H461" i="6"/>
  <c r="E461" i="6"/>
  <c r="I113" i="8"/>
  <c r="J113" i="8" s="1"/>
  <c r="I370" i="8"/>
  <c r="J370" i="8" s="1"/>
  <c r="H124" i="6"/>
  <c r="E124" i="6"/>
  <c r="H160" i="6"/>
  <c r="E160" i="6"/>
  <c r="F619" i="6"/>
  <c r="H620" i="6"/>
  <c r="F282" i="6"/>
  <c r="H283" i="6"/>
  <c r="H549" i="6"/>
  <c r="E549" i="6"/>
  <c r="F111" i="7"/>
  <c r="G247" i="8" s="1"/>
  <c r="K115" i="8"/>
  <c r="L115" i="8" s="1"/>
  <c r="H780" i="6"/>
  <c r="E780" i="6"/>
  <c r="H781" i="6"/>
  <c r="F781" i="6" s="1"/>
  <c r="E781" i="6"/>
  <c r="F60" i="6"/>
  <c r="F42" i="7"/>
  <c r="E42" i="7" s="1"/>
  <c r="F729" i="6"/>
  <c r="I35" i="8"/>
  <c r="J35" i="8" s="1"/>
  <c r="I136" i="8"/>
  <c r="J136" i="8" s="1"/>
  <c r="I43" i="8"/>
  <c r="J43" i="8" s="1"/>
  <c r="I143" i="8"/>
  <c r="J143" i="8" s="1"/>
  <c r="E114" i="7"/>
  <c r="L354" i="8"/>
  <c r="K24" i="9" s="1"/>
  <c r="L24" i="9" s="1"/>
  <c r="E140" i="6"/>
  <c r="H140" i="6"/>
  <c r="E10" i="7"/>
  <c r="G15" i="8"/>
  <c r="G92" i="8"/>
  <c r="E104" i="7"/>
  <c r="G337" i="8"/>
  <c r="G289" i="8"/>
  <c r="G239" i="8"/>
  <c r="E105" i="7"/>
  <c r="G290" i="8"/>
  <c r="G240" i="8"/>
  <c r="G338" i="8"/>
  <c r="L138" i="8"/>
  <c r="H250" i="8"/>
  <c r="H299" i="8"/>
  <c r="F299" i="8" s="1"/>
  <c r="E299" i="8"/>
  <c r="E18" i="7"/>
  <c r="G23" i="8"/>
  <c r="G60" i="8"/>
  <c r="E89" i="7"/>
  <c r="G183" i="8"/>
  <c r="E100" i="7"/>
  <c r="G283" i="8"/>
  <c r="G233" i="8"/>
  <c r="H233" i="8" s="1"/>
  <c r="G332" i="8"/>
  <c r="E115" i="7"/>
  <c r="G303" i="8"/>
  <c r="G253" i="8"/>
  <c r="G346" i="8"/>
  <c r="H141" i="8"/>
  <c r="J233" i="8"/>
  <c r="E36" i="7"/>
  <c r="G59" i="8"/>
  <c r="E53" i="7"/>
  <c r="G105" i="8"/>
  <c r="J295" i="8"/>
  <c r="E11" i="7"/>
  <c r="G93" i="8"/>
  <c r="G16" i="8"/>
  <c r="H249" i="8"/>
  <c r="F249" i="8" s="1"/>
  <c r="E249" i="8"/>
  <c r="E48" i="7"/>
  <c r="G98" i="8"/>
  <c r="G363" i="8"/>
  <c r="H211" i="8"/>
  <c r="E107" i="7"/>
  <c r="G340" i="8"/>
  <c r="G292" i="8"/>
  <c r="G242" i="8"/>
  <c r="E160" i="8"/>
  <c r="H160" i="8"/>
  <c r="F160" i="8" s="1"/>
  <c r="E54" i="7"/>
  <c r="G106" i="8"/>
  <c r="E7" i="7"/>
  <c r="G12" i="8"/>
  <c r="E27" i="7"/>
  <c r="G139" i="8"/>
  <c r="G38" i="8"/>
  <c r="E33" i="7"/>
  <c r="G56" i="8"/>
  <c r="E38" i="7"/>
  <c r="G357" i="8"/>
  <c r="G82" i="8"/>
  <c r="E83" i="7"/>
  <c r="G157" i="8"/>
  <c r="H110" i="8"/>
  <c r="F110" i="8" s="1"/>
  <c r="E110" i="8"/>
  <c r="E60" i="7"/>
  <c r="G369" i="8"/>
  <c r="G112" i="8"/>
  <c r="I372" i="8"/>
  <c r="J372" i="8" s="1"/>
  <c r="I115" i="8"/>
  <c r="J115" i="8" s="1"/>
  <c r="H367" i="8"/>
  <c r="F367" i="8" s="1"/>
  <c r="E367" i="8"/>
  <c r="E108" i="8"/>
  <c r="H108" i="8"/>
  <c r="F108" i="8" s="1"/>
  <c r="E8" i="7"/>
  <c r="G13" i="8"/>
  <c r="I114" i="8"/>
  <c r="J114" i="8" s="1"/>
  <c r="I371" i="8"/>
  <c r="J371" i="8" s="1"/>
  <c r="I374" i="8"/>
  <c r="J374" i="8" s="1"/>
  <c r="I118" i="8"/>
  <c r="J118" i="8" s="1"/>
  <c r="L279" i="8"/>
  <c r="K22" i="9" s="1"/>
  <c r="L22" i="9" s="1"/>
  <c r="E16" i="7"/>
  <c r="G101" i="8"/>
  <c r="G21" i="8"/>
  <c r="G364" i="8"/>
  <c r="E110" i="7"/>
  <c r="G296" i="8"/>
  <c r="G246" i="8"/>
  <c r="E5" i="7"/>
  <c r="G7" i="8"/>
  <c r="E17" i="7"/>
  <c r="G341" i="8"/>
  <c r="G294" i="8"/>
  <c r="G244" i="8"/>
  <c r="G22" i="8"/>
  <c r="G102" i="8"/>
  <c r="E34" i="7"/>
  <c r="G57" i="8"/>
  <c r="E51" i="7"/>
  <c r="G103" i="8"/>
  <c r="E91" i="7"/>
  <c r="G185" i="8"/>
  <c r="E15" i="7"/>
  <c r="G20" i="8"/>
  <c r="L329" i="8"/>
  <c r="K23" i="9" s="1"/>
  <c r="L23" i="9" s="1"/>
  <c r="L81" i="8"/>
  <c r="K30" i="9"/>
  <c r="L30" i="9" s="1"/>
  <c r="E35" i="9"/>
  <c r="F35" i="9"/>
  <c r="H47" i="9"/>
  <c r="E47" i="9"/>
  <c r="F580" i="8"/>
  <c r="F602" i="8" s="1"/>
  <c r="H602" i="8"/>
  <c r="G42" i="9" s="1"/>
  <c r="L36" i="9"/>
  <c r="F460" i="8"/>
  <c r="F477" i="8" s="1"/>
  <c r="H477" i="8"/>
  <c r="G34" i="9" s="1"/>
  <c r="F411" i="8"/>
  <c r="F427" i="8" s="1"/>
  <c r="H427" i="8"/>
  <c r="G32" i="9" s="1"/>
  <c r="F829" i="6"/>
  <c r="H831" i="6"/>
  <c r="F127" i="7"/>
  <c r="G705" i="6" s="1"/>
  <c r="G450" i="6"/>
  <c r="E126" i="7"/>
  <c r="F790" i="6"/>
  <c r="H791" i="6"/>
  <c r="K427" i="6"/>
  <c r="J428" i="6"/>
  <c r="G67" i="7" s="1"/>
  <c r="I119" i="8" s="1"/>
  <c r="J119" i="8" s="1"/>
  <c r="K413" i="6"/>
  <c r="J414" i="6"/>
  <c r="G65" i="7" s="1"/>
  <c r="L420" i="6"/>
  <c r="E420" i="6"/>
  <c r="G410" i="6"/>
  <c r="G424" i="6"/>
  <c r="G417" i="6"/>
  <c r="E123" i="7"/>
  <c r="H394" i="6"/>
  <c r="F394" i="6" s="1"/>
  <c r="E394" i="6"/>
  <c r="H387" i="6"/>
  <c r="F387" i="6" s="1"/>
  <c r="E387" i="6"/>
  <c r="E395" i="6"/>
  <c r="H395" i="6"/>
  <c r="H403" i="6"/>
  <c r="E403" i="6"/>
  <c r="E117" i="7"/>
  <c r="G111" i="6"/>
  <c r="F689" i="6"/>
  <c r="H690" i="6"/>
  <c r="H680" i="6"/>
  <c r="E680" i="6"/>
  <c r="F103" i="7"/>
  <c r="F640" i="6"/>
  <c r="H641" i="6"/>
  <c r="F101" i="7"/>
  <c r="F611" i="6"/>
  <c r="F98" i="7"/>
  <c r="F597" i="6"/>
  <c r="F96" i="7"/>
  <c r="F591" i="6"/>
  <c r="H592" i="6"/>
  <c r="F586" i="6"/>
  <c r="H587" i="6"/>
  <c r="F532" i="6"/>
  <c r="F85" i="7"/>
  <c r="F512" i="6"/>
  <c r="F82" i="7"/>
  <c r="F502" i="6"/>
  <c r="H503" i="6"/>
  <c r="F497" i="6"/>
  <c r="H498" i="6"/>
  <c r="F488" i="6"/>
  <c r="F78" i="7"/>
  <c r="F477" i="6"/>
  <c r="F76" i="7"/>
  <c r="F472" i="6"/>
  <c r="F75" i="7"/>
  <c r="F467" i="6"/>
  <c r="F74" i="7"/>
  <c r="F439" i="6"/>
  <c r="F69" i="7"/>
  <c r="F432" i="6"/>
  <c r="H433" i="6"/>
  <c r="F57" i="7"/>
  <c r="F359" i="6"/>
  <c r="F328" i="6"/>
  <c r="H329" i="6"/>
  <c r="F50" i="7"/>
  <c r="F309" i="6"/>
  <c r="H310" i="6"/>
  <c r="F275" i="6"/>
  <c r="H276" i="6"/>
  <c r="F226" i="6"/>
  <c r="F218" i="6"/>
  <c r="F37" i="7"/>
  <c r="F32" i="7"/>
  <c r="F181" i="6"/>
  <c r="F175" i="6"/>
  <c r="H176" i="6"/>
  <c r="F166" i="6"/>
  <c r="F29" i="7"/>
  <c r="F26" i="7"/>
  <c r="F151" i="6"/>
  <c r="F146" i="6"/>
  <c r="F25" i="7"/>
  <c r="F23" i="7"/>
  <c r="F136" i="6"/>
  <c r="F130" i="6"/>
  <c r="F22" i="7"/>
  <c r="F120" i="6"/>
  <c r="F20" i="7"/>
  <c r="F13" i="7"/>
  <c r="F66" i="6"/>
  <c r="H67" i="6"/>
  <c r="F31" i="6"/>
  <c r="F4" i="7"/>
  <c r="E47" i="7" l="1"/>
  <c r="F296" i="6"/>
  <c r="G362" i="8"/>
  <c r="E122" i="7"/>
  <c r="E300" i="8"/>
  <c r="J354" i="8"/>
  <c r="I24" i="9" s="1"/>
  <c r="J24" i="9" s="1"/>
  <c r="G107" i="8"/>
  <c r="H171" i="6"/>
  <c r="F170" i="6"/>
  <c r="F811" i="6"/>
  <c r="G124" i="8"/>
  <c r="E72" i="7"/>
  <c r="G111" i="8"/>
  <c r="H111" i="8" s="1"/>
  <c r="F111" i="8" s="1"/>
  <c r="G368" i="8"/>
  <c r="G91" i="8"/>
  <c r="H91" i="8" s="1"/>
  <c r="F91" i="8" s="1"/>
  <c r="G14" i="8"/>
  <c r="E14" i="8" s="1"/>
  <c r="H343" i="8"/>
  <c r="F343" i="8" s="1"/>
  <c r="J329" i="8"/>
  <c r="I23" i="9" s="1"/>
  <c r="J23" i="9" s="1"/>
  <c r="H113" i="6"/>
  <c r="F113" i="6" s="1"/>
  <c r="F43" i="7"/>
  <c r="E43" i="7" s="1"/>
  <c r="F582" i="6"/>
  <c r="G347" i="8"/>
  <c r="E347" i="8" s="1"/>
  <c r="G304" i="8"/>
  <c r="H304" i="8" s="1"/>
  <c r="F304" i="8" s="1"/>
  <c r="E77" i="7"/>
  <c r="G96" i="8"/>
  <c r="E96" i="8" s="1"/>
  <c r="G254" i="8"/>
  <c r="E254" i="8" s="1"/>
  <c r="G361" i="8"/>
  <c r="H361" i="8" s="1"/>
  <c r="F361" i="8" s="1"/>
  <c r="F250" i="8"/>
  <c r="J154" i="8"/>
  <c r="I15" i="9" s="1"/>
  <c r="J15" i="9" s="1"/>
  <c r="F531" i="8"/>
  <c r="F552" i="8" s="1"/>
  <c r="H552" i="8"/>
  <c r="G38" i="9" s="1"/>
  <c r="G297" i="8"/>
  <c r="G95" i="8"/>
  <c r="E95" i="8" s="1"/>
  <c r="J54" i="8"/>
  <c r="I10" i="9" s="1"/>
  <c r="J10" i="9" s="1"/>
  <c r="I8" i="9" s="1"/>
  <c r="J8" i="9" s="1"/>
  <c r="I7" i="9" s="1"/>
  <c r="J7" i="9" s="1"/>
  <c r="F561" i="6"/>
  <c r="H562" i="6"/>
  <c r="K141" i="8"/>
  <c r="K211" i="8"/>
  <c r="E79" i="7"/>
  <c r="F544" i="6"/>
  <c r="F87" i="7"/>
  <c r="F445" i="6"/>
  <c r="F70" i="7"/>
  <c r="H605" i="8"/>
  <c r="E605" i="8"/>
  <c r="E250" i="8"/>
  <c r="G19" i="8"/>
  <c r="H19" i="8" s="1"/>
  <c r="F19" i="8" s="1"/>
  <c r="F254" i="6"/>
  <c r="F41" i="7"/>
  <c r="F758" i="6"/>
  <c r="F119" i="7"/>
  <c r="H656" i="8"/>
  <c r="E656" i="8"/>
  <c r="F432" i="8"/>
  <c r="F452" i="8" s="1"/>
  <c r="H452" i="8"/>
  <c r="G33" i="9" s="1"/>
  <c r="E111" i="7"/>
  <c r="J279" i="8"/>
  <c r="I22" i="9" s="1"/>
  <c r="J22" i="9" s="1"/>
  <c r="F631" i="8"/>
  <c r="F652" i="8" s="1"/>
  <c r="H652" i="8"/>
  <c r="G44" i="9" s="1"/>
  <c r="E365" i="8"/>
  <c r="H201" i="6"/>
  <c r="E201" i="6"/>
  <c r="F21" i="6"/>
  <c r="H24" i="6"/>
  <c r="F231" i="6"/>
  <c r="H234" i="6"/>
  <c r="F92" i="7"/>
  <c r="F577" i="6"/>
  <c r="F40" i="7"/>
  <c r="F244" i="6"/>
  <c r="G342" i="8"/>
  <c r="E342" i="8" s="1"/>
  <c r="F666" i="6"/>
  <c r="H669" i="6"/>
  <c r="F283" i="6"/>
  <c r="F45" i="7"/>
  <c r="H462" i="6"/>
  <c r="F461" i="6"/>
  <c r="F620" i="6"/>
  <c r="F99" i="7"/>
  <c r="F382" i="6"/>
  <c r="H383" i="6"/>
  <c r="F140" i="6"/>
  <c r="H141" i="6"/>
  <c r="F160" i="6"/>
  <c r="H161" i="6"/>
  <c r="F602" i="6"/>
  <c r="F97" i="7"/>
  <c r="F780" i="6"/>
  <c r="H784" i="6"/>
  <c r="F233" i="8"/>
  <c r="G87" i="8"/>
  <c r="H87" i="8" s="1"/>
  <c r="F87" i="8" s="1"/>
  <c r="F124" i="6"/>
  <c r="H125" i="6"/>
  <c r="F525" i="6"/>
  <c r="H526" i="6"/>
  <c r="F549" i="6"/>
  <c r="H550" i="6"/>
  <c r="I373" i="8"/>
  <c r="J373" i="8" s="1"/>
  <c r="J379" i="8" s="1"/>
  <c r="I27" i="9" s="1"/>
  <c r="J27" i="9" s="1"/>
  <c r="I26" i="9" s="1"/>
  <c r="J26" i="9" s="1"/>
  <c r="I25" i="9" s="1"/>
  <c r="J25" i="9" s="1"/>
  <c r="I117" i="8"/>
  <c r="J117" i="8" s="1"/>
  <c r="J129" i="8" s="1"/>
  <c r="I14" i="9" s="1"/>
  <c r="J14" i="9" s="1"/>
  <c r="H242" i="8"/>
  <c r="F242" i="8" s="1"/>
  <c r="E242" i="8"/>
  <c r="H283" i="8"/>
  <c r="F283" i="8" s="1"/>
  <c r="E283" i="8"/>
  <c r="E74" i="7"/>
  <c r="G131" i="8"/>
  <c r="E82" i="7"/>
  <c r="G156" i="8"/>
  <c r="E98" i="7"/>
  <c r="G281" i="8"/>
  <c r="G231" i="8"/>
  <c r="E25" i="7"/>
  <c r="G137" i="8"/>
  <c r="G36" i="8"/>
  <c r="E37" i="7"/>
  <c r="G81" i="8"/>
  <c r="G356" i="8"/>
  <c r="E57" i="7"/>
  <c r="G109" i="8"/>
  <c r="G366" i="8"/>
  <c r="H364" i="8"/>
  <c r="F364" i="8" s="1"/>
  <c r="E364" i="8"/>
  <c r="H357" i="8"/>
  <c r="F357" i="8" s="1"/>
  <c r="E357" i="8"/>
  <c r="E107" i="8"/>
  <c r="H107" i="8"/>
  <c r="F107" i="8" s="1"/>
  <c r="H93" i="8"/>
  <c r="F93" i="8" s="1"/>
  <c r="E93" i="8"/>
  <c r="E127" i="7"/>
  <c r="H22" i="8"/>
  <c r="F22" i="8" s="1"/>
  <c r="E22" i="8"/>
  <c r="H101" i="8"/>
  <c r="F101" i="8" s="1"/>
  <c r="E101" i="8"/>
  <c r="H56" i="8"/>
  <c r="E56" i="8"/>
  <c r="H332" i="8"/>
  <c r="F332" i="8" s="1"/>
  <c r="E332" i="8"/>
  <c r="E244" i="8"/>
  <c r="H244" i="8"/>
  <c r="F244" i="8" s="1"/>
  <c r="H239" i="8"/>
  <c r="F239" i="8" s="1"/>
  <c r="E239" i="8"/>
  <c r="H341" i="8"/>
  <c r="F341" i="8" s="1"/>
  <c r="E341" i="8"/>
  <c r="E112" i="8"/>
  <c r="H112" i="8"/>
  <c r="F112" i="8" s="1"/>
  <c r="H139" i="8"/>
  <c r="F139" i="8" s="1"/>
  <c r="E139" i="8"/>
  <c r="E292" i="8"/>
  <c r="H292" i="8"/>
  <c r="F292" i="8" s="1"/>
  <c r="H297" i="8"/>
  <c r="F297" i="8" s="1"/>
  <c r="E297" i="8"/>
  <c r="H289" i="8"/>
  <c r="F289" i="8" s="1"/>
  <c r="E289" i="8"/>
  <c r="E96" i="7"/>
  <c r="G209" i="8"/>
  <c r="E22" i="7"/>
  <c r="G33" i="8"/>
  <c r="H20" i="8"/>
  <c r="F20" i="8" s="1"/>
  <c r="E20" i="8"/>
  <c r="H103" i="8"/>
  <c r="F103" i="8" s="1"/>
  <c r="E103" i="8"/>
  <c r="H369" i="8"/>
  <c r="F369" i="8" s="1"/>
  <c r="E369" i="8"/>
  <c r="H340" i="8"/>
  <c r="F340" i="8" s="1"/>
  <c r="E340" i="8"/>
  <c r="H363" i="8"/>
  <c r="F363" i="8" s="1"/>
  <c r="E363" i="8"/>
  <c r="E346" i="8"/>
  <c r="H346" i="8"/>
  <c r="F346" i="8" s="1"/>
  <c r="H183" i="8"/>
  <c r="F183" i="8" s="1"/>
  <c r="E183" i="8"/>
  <c r="H337" i="8"/>
  <c r="F337" i="8" s="1"/>
  <c r="E337" i="8"/>
  <c r="E29" i="7"/>
  <c r="G40" i="8"/>
  <c r="G140" i="8"/>
  <c r="H38" i="8"/>
  <c r="F38" i="8" s="1"/>
  <c r="E38" i="8"/>
  <c r="H368" i="8"/>
  <c r="F368" i="8" s="1"/>
  <c r="E368" i="8"/>
  <c r="H253" i="8"/>
  <c r="F253" i="8" s="1"/>
  <c r="E253" i="8"/>
  <c r="H12" i="8"/>
  <c r="F12" i="8" s="1"/>
  <c r="E12" i="8"/>
  <c r="H98" i="8"/>
  <c r="F98" i="8" s="1"/>
  <c r="E98" i="8"/>
  <c r="E92" i="8"/>
  <c r="H92" i="8"/>
  <c r="F92" i="8" s="1"/>
  <c r="E13" i="7"/>
  <c r="G18" i="8"/>
  <c r="E26" i="7"/>
  <c r="G138" i="8"/>
  <c r="G37" i="8"/>
  <c r="E69" i="7"/>
  <c r="G121" i="8"/>
  <c r="G376" i="8"/>
  <c r="E304" i="8"/>
  <c r="H7" i="8"/>
  <c r="F7" i="8" s="1"/>
  <c r="E7" i="8"/>
  <c r="H157" i="8"/>
  <c r="F157" i="8" s="1"/>
  <c r="E157" i="8"/>
  <c r="E50" i="7"/>
  <c r="G100" i="8"/>
  <c r="H105" i="8"/>
  <c r="F105" i="8" s="1"/>
  <c r="E105" i="8"/>
  <c r="E303" i="8"/>
  <c r="H303" i="8"/>
  <c r="F303" i="8" s="1"/>
  <c r="E60" i="8"/>
  <c r="H60" i="8"/>
  <c r="F60" i="8" s="1"/>
  <c r="E75" i="7"/>
  <c r="G132" i="8"/>
  <c r="E85" i="7"/>
  <c r="G159" i="8"/>
  <c r="E101" i="7"/>
  <c r="G333" i="8"/>
  <c r="G284" i="8"/>
  <c r="G234" i="8"/>
  <c r="H246" i="8"/>
  <c r="F246" i="8" s="1"/>
  <c r="E246" i="8"/>
  <c r="K21" i="9"/>
  <c r="L21" i="9" s="1"/>
  <c r="K20" i="9" s="1"/>
  <c r="L20" i="9" s="1"/>
  <c r="H134" i="8"/>
  <c r="F134" i="8" s="1"/>
  <c r="E134" i="8"/>
  <c r="H106" i="8"/>
  <c r="F106" i="8" s="1"/>
  <c r="E106" i="8"/>
  <c r="H23" i="8"/>
  <c r="F23" i="8" s="1"/>
  <c r="E23" i="8"/>
  <c r="H15" i="8"/>
  <c r="F15" i="8" s="1"/>
  <c r="E15" i="8"/>
  <c r="E20" i="7"/>
  <c r="G31" i="8"/>
  <c r="H13" i="8"/>
  <c r="F13" i="8" s="1"/>
  <c r="E13" i="8"/>
  <c r="H362" i="8"/>
  <c r="F362" i="8" s="1"/>
  <c r="E362" i="8"/>
  <c r="H296" i="8"/>
  <c r="F296" i="8" s="1"/>
  <c r="E296" i="8"/>
  <c r="E59" i="8"/>
  <c r="H59" i="8"/>
  <c r="F59" i="8" s="1"/>
  <c r="H338" i="8"/>
  <c r="F338" i="8" s="1"/>
  <c r="E338" i="8"/>
  <c r="H294" i="8"/>
  <c r="F294" i="8" s="1"/>
  <c r="E294" i="8"/>
  <c r="H247" i="8"/>
  <c r="F247" i="8" s="1"/>
  <c r="E247" i="8"/>
  <c r="E23" i="7"/>
  <c r="G34" i="8"/>
  <c r="E4" i="7"/>
  <c r="G6" i="8"/>
  <c r="E32" i="7"/>
  <c r="G43" i="8"/>
  <c r="G143" i="8"/>
  <c r="E76" i="7"/>
  <c r="G133" i="8"/>
  <c r="E93" i="7"/>
  <c r="G206" i="8"/>
  <c r="H185" i="8"/>
  <c r="F185" i="8" s="1"/>
  <c r="E185" i="8"/>
  <c r="H57" i="8"/>
  <c r="F57" i="8" s="1"/>
  <c r="E57" i="8"/>
  <c r="H97" i="8"/>
  <c r="F97" i="8" s="1"/>
  <c r="E97" i="8"/>
  <c r="H82" i="8"/>
  <c r="F82" i="8" s="1"/>
  <c r="E82" i="8"/>
  <c r="H16" i="8"/>
  <c r="F16" i="8" s="1"/>
  <c r="E16" i="8"/>
  <c r="H240" i="8"/>
  <c r="F240" i="8" s="1"/>
  <c r="E240" i="8"/>
  <c r="E103" i="7"/>
  <c r="G336" i="8"/>
  <c r="G288" i="8"/>
  <c r="G238" i="8"/>
  <c r="E290" i="8"/>
  <c r="H290" i="8"/>
  <c r="F290" i="8" s="1"/>
  <c r="E78" i="7"/>
  <c r="G135" i="8"/>
  <c r="H102" i="8"/>
  <c r="F102" i="8" s="1"/>
  <c r="E102" i="8"/>
  <c r="H21" i="8"/>
  <c r="F21" i="8" s="1"/>
  <c r="E21" i="8"/>
  <c r="E233" i="8"/>
  <c r="F47" i="9"/>
  <c r="G46" i="9"/>
  <c r="E42" i="9"/>
  <c r="H42" i="9"/>
  <c r="K29" i="9"/>
  <c r="L29" i="9" s="1"/>
  <c r="E34" i="9"/>
  <c r="H34" i="9"/>
  <c r="F34" i="9" s="1"/>
  <c r="E32" i="9"/>
  <c r="H32" i="9"/>
  <c r="F831" i="6"/>
  <c r="F131" i="7"/>
  <c r="E131" i="7" s="1"/>
  <c r="G707" i="6"/>
  <c r="E128" i="7"/>
  <c r="H705" i="6"/>
  <c r="E705" i="6"/>
  <c r="H450" i="6"/>
  <c r="F450" i="6" s="1"/>
  <c r="E450" i="6"/>
  <c r="F791" i="6"/>
  <c r="F125" i="7"/>
  <c r="L427" i="6"/>
  <c r="E427" i="6"/>
  <c r="L413" i="6"/>
  <c r="E413" i="6"/>
  <c r="L421" i="6"/>
  <c r="H66" i="7" s="1"/>
  <c r="F420" i="6"/>
  <c r="H417" i="6"/>
  <c r="E417" i="6"/>
  <c r="H424" i="6"/>
  <c r="E424" i="6"/>
  <c r="E410" i="6"/>
  <c r="H410" i="6"/>
  <c r="H402" i="6"/>
  <c r="F402" i="6" s="1"/>
  <c r="E402" i="6"/>
  <c r="F403" i="6"/>
  <c r="H399" i="6"/>
  <c r="F395" i="6"/>
  <c r="E111" i="6"/>
  <c r="H111" i="6"/>
  <c r="F109" i="7"/>
  <c r="F690" i="6"/>
  <c r="F680" i="6"/>
  <c r="H683" i="6"/>
  <c r="F641" i="6"/>
  <c r="F102" i="7"/>
  <c r="F592" i="6"/>
  <c r="F95" i="7"/>
  <c r="F587" i="6"/>
  <c r="F94" i="7"/>
  <c r="F503" i="6"/>
  <c r="F81" i="7"/>
  <c r="F498" i="6"/>
  <c r="F80" i="7"/>
  <c r="F68" i="7"/>
  <c r="F433" i="6"/>
  <c r="F329" i="6"/>
  <c r="F52" i="7"/>
  <c r="F310" i="6"/>
  <c r="F49" i="7"/>
  <c r="F276" i="6"/>
  <c r="F44" i="7"/>
  <c r="F176" i="6"/>
  <c r="F31" i="7"/>
  <c r="F67" i="6"/>
  <c r="F12" i="7"/>
  <c r="I21" i="9" l="1"/>
  <c r="J21" i="9" s="1"/>
  <c r="I20" i="9" s="1"/>
  <c r="J20" i="9" s="1"/>
  <c r="H254" i="8"/>
  <c r="F254" i="8" s="1"/>
  <c r="E111" i="8"/>
  <c r="F171" i="6"/>
  <c r="F30" i="7"/>
  <c r="E91" i="8"/>
  <c r="H347" i="8"/>
  <c r="F347" i="8" s="1"/>
  <c r="H14" i="8"/>
  <c r="F14" i="8" s="1"/>
  <c r="G88" i="8"/>
  <c r="H88" i="8" s="1"/>
  <c r="F88" i="8" s="1"/>
  <c r="H124" i="8"/>
  <c r="F124" i="8" s="1"/>
  <c r="E124" i="8"/>
  <c r="H96" i="8"/>
  <c r="F96" i="8" s="1"/>
  <c r="H95" i="8"/>
  <c r="F95" i="8" s="1"/>
  <c r="E361" i="8"/>
  <c r="H342" i="8"/>
  <c r="F342" i="8" s="1"/>
  <c r="I13" i="9"/>
  <c r="J13" i="9" s="1"/>
  <c r="I12" i="9" s="1"/>
  <c r="J12" i="9" s="1"/>
  <c r="E88" i="8"/>
  <c r="E19" i="8"/>
  <c r="E38" i="9"/>
  <c r="H38" i="9"/>
  <c r="F6" i="7"/>
  <c r="F24" i="6"/>
  <c r="E70" i="7"/>
  <c r="G377" i="8"/>
  <c r="G122" i="8"/>
  <c r="E119" i="7"/>
  <c r="G386" i="6"/>
  <c r="F201" i="6"/>
  <c r="H204" i="6"/>
  <c r="E41" i="7"/>
  <c r="G86" i="8"/>
  <c r="F656" i="8"/>
  <c r="F677" i="8" s="1"/>
  <c r="H677" i="8"/>
  <c r="G45" i="9" s="1"/>
  <c r="E87" i="7"/>
  <c r="G181" i="8"/>
  <c r="E44" i="9"/>
  <c r="H44" i="9"/>
  <c r="F44" i="9" s="1"/>
  <c r="L211" i="8"/>
  <c r="E211" i="8"/>
  <c r="F669" i="6"/>
  <c r="F106" i="7"/>
  <c r="G85" i="8"/>
  <c r="G359" i="8"/>
  <c r="E40" i="7"/>
  <c r="L141" i="8"/>
  <c r="E141" i="8"/>
  <c r="F562" i="6"/>
  <c r="F90" i="7"/>
  <c r="H407" i="6"/>
  <c r="F407" i="6" s="1"/>
  <c r="G186" i="8"/>
  <c r="E92" i="7"/>
  <c r="F234" i="6"/>
  <c r="F39" i="7"/>
  <c r="H33" i="9"/>
  <c r="F33" i="9" s="1"/>
  <c r="E33" i="9"/>
  <c r="F605" i="8"/>
  <c r="F627" i="8" s="1"/>
  <c r="H627" i="8"/>
  <c r="G43" i="9" s="1"/>
  <c r="F526" i="6"/>
  <c r="F84" i="7"/>
  <c r="F28" i="7"/>
  <c r="F161" i="6"/>
  <c r="F125" i="6"/>
  <c r="F21" i="7"/>
  <c r="F141" i="6"/>
  <c r="F24" i="7"/>
  <c r="E99" i="7"/>
  <c r="G282" i="8"/>
  <c r="G232" i="8"/>
  <c r="G331" i="8"/>
  <c r="F784" i="6"/>
  <c r="F124" i="7"/>
  <c r="F462" i="6"/>
  <c r="F73" i="7"/>
  <c r="E87" i="8"/>
  <c r="F550" i="6"/>
  <c r="F88" i="7"/>
  <c r="G210" i="8"/>
  <c r="E97" i="7"/>
  <c r="E45" i="7"/>
  <c r="G360" i="8"/>
  <c r="G90" i="8"/>
  <c r="F61" i="7"/>
  <c r="F383" i="6"/>
  <c r="H43" i="8"/>
  <c r="F43" i="8" s="1"/>
  <c r="E43" i="8"/>
  <c r="K374" i="8"/>
  <c r="L374" i="8" s="1"/>
  <c r="K118" i="8"/>
  <c r="L118" i="8" s="1"/>
  <c r="E52" i="7"/>
  <c r="G104" i="8"/>
  <c r="E102" i="7"/>
  <c r="G287" i="8"/>
  <c r="G237" i="8"/>
  <c r="E159" i="8"/>
  <c r="H159" i="8"/>
  <c r="F159" i="8" s="1"/>
  <c r="E376" i="8"/>
  <c r="H376" i="8"/>
  <c r="F376" i="8" s="1"/>
  <c r="H81" i="8"/>
  <c r="E81" i="8"/>
  <c r="H121" i="8"/>
  <c r="F121" i="8" s="1"/>
  <c r="E121" i="8"/>
  <c r="H33" i="8"/>
  <c r="F33" i="8" s="1"/>
  <c r="E33" i="8"/>
  <c r="F56" i="8"/>
  <c r="H238" i="8"/>
  <c r="F238" i="8" s="1"/>
  <c r="E238" i="8"/>
  <c r="H206" i="8"/>
  <c r="E206" i="8"/>
  <c r="E34" i="8"/>
  <c r="H34" i="8"/>
  <c r="F34" i="8" s="1"/>
  <c r="H132" i="8"/>
  <c r="F132" i="8" s="1"/>
  <c r="E132" i="8"/>
  <c r="H36" i="8"/>
  <c r="F36" i="8" s="1"/>
  <c r="E36" i="8"/>
  <c r="E44" i="7"/>
  <c r="G89" i="8"/>
  <c r="E68" i="7"/>
  <c r="G120" i="8"/>
  <c r="G375" i="8"/>
  <c r="E31" i="8"/>
  <c r="H31" i="8"/>
  <c r="H37" i="8"/>
  <c r="F37" i="8" s="1"/>
  <c r="E37" i="8"/>
  <c r="H209" i="8"/>
  <c r="F209" i="8" s="1"/>
  <c r="E209" i="8"/>
  <c r="E12" i="7"/>
  <c r="G94" i="8"/>
  <c r="G17" i="8"/>
  <c r="E336" i="8"/>
  <c r="H336" i="8"/>
  <c r="F336" i="8" s="1"/>
  <c r="H133" i="8"/>
  <c r="F133" i="8" s="1"/>
  <c r="E133" i="8"/>
  <c r="H138" i="8"/>
  <c r="F138" i="8" s="1"/>
  <c r="E138" i="8"/>
  <c r="E109" i="7"/>
  <c r="G295" i="8"/>
  <c r="G245" i="8"/>
  <c r="H231" i="8"/>
  <c r="E231" i="8"/>
  <c r="H288" i="8"/>
  <c r="F288" i="8" s="1"/>
  <c r="E288" i="8"/>
  <c r="H137" i="8"/>
  <c r="F137" i="8" s="1"/>
  <c r="E137" i="8"/>
  <c r="E80" i="7"/>
  <c r="G142" i="8"/>
  <c r="H100" i="8"/>
  <c r="F100" i="8" s="1"/>
  <c r="E100" i="8"/>
  <c r="E31" i="7"/>
  <c r="G42" i="8"/>
  <c r="E81" i="7"/>
  <c r="G144" i="8"/>
  <c r="H135" i="8"/>
  <c r="F135" i="8" s="1"/>
  <c r="E135" i="8"/>
  <c r="H143" i="8"/>
  <c r="F143" i="8" s="1"/>
  <c r="E143" i="8"/>
  <c r="H18" i="8"/>
  <c r="F18" i="8" s="1"/>
  <c r="E18" i="8"/>
  <c r="H281" i="8"/>
  <c r="E281" i="8"/>
  <c r="E94" i="7"/>
  <c r="G207" i="8"/>
  <c r="H234" i="8"/>
  <c r="F234" i="8" s="1"/>
  <c r="E234" i="8"/>
  <c r="H156" i="8"/>
  <c r="E156" i="8"/>
  <c r="H6" i="8"/>
  <c r="E6" i="8"/>
  <c r="H284" i="8"/>
  <c r="F284" i="8" s="1"/>
  <c r="E284" i="8"/>
  <c r="H109" i="8"/>
  <c r="F109" i="8" s="1"/>
  <c r="E109" i="8"/>
  <c r="H366" i="8"/>
  <c r="F366" i="8" s="1"/>
  <c r="E366" i="8"/>
  <c r="E49" i="7"/>
  <c r="G99" i="8"/>
  <c r="G187" i="8"/>
  <c r="E95" i="7"/>
  <c r="G208" i="8"/>
  <c r="H333" i="8"/>
  <c r="F333" i="8" s="1"/>
  <c r="E333" i="8"/>
  <c r="H140" i="8"/>
  <c r="F140" i="8" s="1"/>
  <c r="E140" i="8"/>
  <c r="H131" i="8"/>
  <c r="E131" i="8"/>
  <c r="E40" i="8"/>
  <c r="H40" i="8"/>
  <c r="F40" i="8" s="1"/>
  <c r="H356" i="8"/>
  <c r="E356" i="8"/>
  <c r="H46" i="9"/>
  <c r="F46" i="9" s="1"/>
  <c r="E46" i="9"/>
  <c r="F42" i="9"/>
  <c r="F32" i="9"/>
  <c r="H707" i="6"/>
  <c r="F707" i="6" s="1"/>
  <c r="E707" i="6"/>
  <c r="F705" i="6"/>
  <c r="E125" i="7"/>
  <c r="G449" i="6"/>
  <c r="L428" i="6"/>
  <c r="H67" i="7" s="1"/>
  <c r="K119" i="8" s="1"/>
  <c r="L119" i="8" s="1"/>
  <c r="F427" i="6"/>
  <c r="F413" i="6"/>
  <c r="L414" i="6"/>
  <c r="H65" i="7" s="1"/>
  <c r="H428" i="6"/>
  <c r="F424" i="6"/>
  <c r="H414" i="6"/>
  <c r="F410" i="6"/>
  <c r="F417" i="6"/>
  <c r="H421" i="6"/>
  <c r="F399" i="6"/>
  <c r="F63" i="7"/>
  <c r="F111" i="6"/>
  <c r="H115" i="6"/>
  <c r="F683" i="6"/>
  <c r="F108" i="7"/>
  <c r="I6" i="9" l="1"/>
  <c r="J6" i="9" s="1"/>
  <c r="I5" i="9" s="1"/>
  <c r="J5" i="9" s="1"/>
  <c r="E8" i="13"/>
  <c r="E30" i="7"/>
  <c r="G41" i="8"/>
  <c r="G31" i="9"/>
  <c r="F64" i="7"/>
  <c r="G116" i="8" s="1"/>
  <c r="F38" i="9"/>
  <c r="G36" i="9"/>
  <c r="H359" i="8"/>
  <c r="F359" i="8" s="1"/>
  <c r="E359" i="8"/>
  <c r="E85" i="8"/>
  <c r="H85" i="8"/>
  <c r="F85" i="8" s="1"/>
  <c r="G83" i="8"/>
  <c r="E39" i="7"/>
  <c r="E106" i="7"/>
  <c r="G339" i="8"/>
  <c r="G291" i="8"/>
  <c r="G241" i="8"/>
  <c r="F204" i="6"/>
  <c r="F35" i="7"/>
  <c r="H386" i="6"/>
  <c r="E386" i="6"/>
  <c r="H186" i="8"/>
  <c r="F186" i="8" s="1"/>
  <c r="E186" i="8"/>
  <c r="L229" i="8"/>
  <c r="K19" i="9" s="1"/>
  <c r="L19" i="9" s="1"/>
  <c r="K17" i="9" s="1"/>
  <c r="L17" i="9" s="1"/>
  <c r="F211" i="8"/>
  <c r="H122" i="8"/>
  <c r="F122" i="8" s="1"/>
  <c r="E122" i="8"/>
  <c r="E90" i="7"/>
  <c r="G184" i="8"/>
  <c r="H377" i="8"/>
  <c r="F377" i="8" s="1"/>
  <c r="E377" i="8"/>
  <c r="H86" i="8"/>
  <c r="F86" i="8" s="1"/>
  <c r="E86" i="8"/>
  <c r="H181" i="8"/>
  <c r="F181" i="8" s="1"/>
  <c r="E181" i="8"/>
  <c r="H43" i="9"/>
  <c r="E43" i="9"/>
  <c r="F141" i="8"/>
  <c r="L154" i="8"/>
  <c r="K15" i="9" s="1"/>
  <c r="L15" i="9" s="1"/>
  <c r="H45" i="9"/>
  <c r="F45" i="9" s="1"/>
  <c r="E45" i="9"/>
  <c r="E6" i="7"/>
  <c r="G8" i="8"/>
  <c r="H360" i="8"/>
  <c r="F360" i="8" s="1"/>
  <c r="E360" i="8"/>
  <c r="H331" i="8"/>
  <c r="F331" i="8" s="1"/>
  <c r="E331" i="8"/>
  <c r="E232" i="8"/>
  <c r="H232" i="8"/>
  <c r="F232" i="8" s="1"/>
  <c r="E282" i="8"/>
  <c r="H282" i="8"/>
  <c r="F282" i="8" s="1"/>
  <c r="G35" i="8"/>
  <c r="G136" i="8"/>
  <c r="E24" i="7"/>
  <c r="E21" i="7"/>
  <c r="G32" i="8"/>
  <c r="H210" i="8"/>
  <c r="F210" i="8" s="1"/>
  <c r="E210" i="8"/>
  <c r="E73" i="7"/>
  <c r="G125" i="8"/>
  <c r="E88" i="7"/>
  <c r="G182" i="8"/>
  <c r="E28" i="7"/>
  <c r="G39" i="8"/>
  <c r="G370" i="8"/>
  <c r="E61" i="7"/>
  <c r="G113" i="8"/>
  <c r="G448" i="6"/>
  <c r="E124" i="7"/>
  <c r="E84" i="7"/>
  <c r="G158" i="8"/>
  <c r="E90" i="8"/>
  <c r="H90" i="8"/>
  <c r="F90" i="8" s="1"/>
  <c r="H287" i="8"/>
  <c r="F287" i="8" s="1"/>
  <c r="E287" i="8"/>
  <c r="H187" i="8"/>
  <c r="E187" i="8"/>
  <c r="F156" i="8"/>
  <c r="H208" i="8"/>
  <c r="F208" i="8" s="1"/>
  <c r="E208" i="8"/>
  <c r="H142" i="8"/>
  <c r="F142" i="8" s="1"/>
  <c r="E142" i="8"/>
  <c r="F356" i="8"/>
  <c r="H709" i="6"/>
  <c r="F709" i="6" s="1"/>
  <c r="H295" i="8"/>
  <c r="F295" i="8" s="1"/>
  <c r="E295" i="8"/>
  <c r="H99" i="8"/>
  <c r="F99" i="8" s="1"/>
  <c r="E99" i="8"/>
  <c r="F31" i="8"/>
  <c r="H104" i="8"/>
  <c r="F104" i="8" s="1"/>
  <c r="E104" i="8"/>
  <c r="E108" i="7"/>
  <c r="G243" i="8"/>
  <c r="G293" i="8"/>
  <c r="H207" i="8"/>
  <c r="F207" i="8" s="1"/>
  <c r="E207" i="8"/>
  <c r="H375" i="8"/>
  <c r="F375" i="8" s="1"/>
  <c r="E375" i="8"/>
  <c r="F206" i="8"/>
  <c r="F81" i="8"/>
  <c r="H237" i="8"/>
  <c r="F237" i="8" s="1"/>
  <c r="E237" i="8"/>
  <c r="E144" i="8"/>
  <c r="H144" i="8"/>
  <c r="F144" i="8" s="1"/>
  <c r="E120" i="8"/>
  <c r="H120" i="8"/>
  <c r="F120" i="8" s="1"/>
  <c r="F131" i="8"/>
  <c r="F231" i="8"/>
  <c r="H245" i="8"/>
  <c r="F245" i="8" s="1"/>
  <c r="E245" i="8"/>
  <c r="E63" i="7"/>
  <c r="G372" i="8"/>
  <c r="G115" i="8"/>
  <c r="K373" i="8"/>
  <c r="K117" i="8"/>
  <c r="L117" i="8" s="1"/>
  <c r="L129" i="8" s="1"/>
  <c r="K14" i="9" s="1"/>
  <c r="L14" i="9" s="1"/>
  <c r="H94" i="8"/>
  <c r="F94" i="8" s="1"/>
  <c r="E94" i="8"/>
  <c r="F6" i="8"/>
  <c r="F281" i="8"/>
  <c r="H42" i="8"/>
  <c r="F42" i="8" s="1"/>
  <c r="E42" i="8"/>
  <c r="E17" i="8"/>
  <c r="H17" i="8"/>
  <c r="F17" i="8" s="1"/>
  <c r="H89" i="8"/>
  <c r="F89" i="8" s="1"/>
  <c r="E89" i="8"/>
  <c r="E31" i="9"/>
  <c r="H31" i="9"/>
  <c r="E449" i="6"/>
  <c r="H449" i="6"/>
  <c r="F66" i="7"/>
  <c r="F421" i="6"/>
  <c r="F65" i="7"/>
  <c r="F414" i="6"/>
  <c r="F67" i="7"/>
  <c r="F428" i="6"/>
  <c r="F115" i="6"/>
  <c r="F19" i="7"/>
  <c r="E64" i="7" l="1"/>
  <c r="E17" i="13"/>
  <c r="E15" i="13"/>
  <c r="E14" i="13"/>
  <c r="E16" i="13" s="1"/>
  <c r="E9" i="13"/>
  <c r="E10" i="13" s="1"/>
  <c r="H41" i="8"/>
  <c r="F41" i="8" s="1"/>
  <c r="E41" i="8"/>
  <c r="F229" i="8"/>
  <c r="K13" i="9"/>
  <c r="L13" i="9" s="1"/>
  <c r="K12" i="9" s="1"/>
  <c r="L12" i="9" s="1"/>
  <c r="H36" i="9"/>
  <c r="F36" i="9" s="1"/>
  <c r="E36" i="9"/>
  <c r="H229" i="8"/>
  <c r="G19" i="9" s="1"/>
  <c r="H19" i="9" s="1"/>
  <c r="F19" i="9" s="1"/>
  <c r="E184" i="8"/>
  <c r="H184" i="8"/>
  <c r="F184" i="8" s="1"/>
  <c r="H241" i="8"/>
  <c r="F241" i="8" s="1"/>
  <c r="E241" i="8"/>
  <c r="E339" i="8"/>
  <c r="H339" i="8"/>
  <c r="F43" i="9"/>
  <c r="G41" i="9"/>
  <c r="E83" i="8"/>
  <c r="H83" i="8"/>
  <c r="F83" i="8" s="1"/>
  <c r="E291" i="8"/>
  <c r="H291" i="8"/>
  <c r="F291" i="8" s="1"/>
  <c r="F386" i="6"/>
  <c r="H391" i="6"/>
  <c r="E8" i="8"/>
  <c r="H8" i="8"/>
  <c r="F8" i="8" s="1"/>
  <c r="E35" i="7"/>
  <c r="G58" i="8"/>
  <c r="H113" i="8"/>
  <c r="F113" i="8" s="1"/>
  <c r="E113" i="8"/>
  <c r="H370" i="8"/>
  <c r="F370" i="8" s="1"/>
  <c r="E370" i="8"/>
  <c r="H35" i="8"/>
  <c r="F35" i="8" s="1"/>
  <c r="E35" i="8"/>
  <c r="E39" i="8"/>
  <c r="H39" i="8"/>
  <c r="F39" i="8" s="1"/>
  <c r="H136" i="8"/>
  <c r="E136" i="8"/>
  <c r="H125" i="8"/>
  <c r="F125" i="8" s="1"/>
  <c r="E125" i="8"/>
  <c r="H182" i="8"/>
  <c r="F182" i="8" s="1"/>
  <c r="E182" i="8"/>
  <c r="F112" i="7"/>
  <c r="E112" i="7" s="1"/>
  <c r="H158" i="8"/>
  <c r="E158" i="8"/>
  <c r="E448" i="6"/>
  <c r="H448" i="6"/>
  <c r="F448" i="6" s="1"/>
  <c r="H32" i="8"/>
  <c r="E32" i="8"/>
  <c r="E65" i="7"/>
  <c r="G117" i="8"/>
  <c r="G373" i="8"/>
  <c r="H373" i="8" s="1"/>
  <c r="H115" i="8"/>
  <c r="F115" i="8" s="1"/>
  <c r="E115" i="8"/>
  <c r="H372" i="8"/>
  <c r="F372" i="8" s="1"/>
  <c r="E372" i="8"/>
  <c r="E66" i="7"/>
  <c r="G374" i="8"/>
  <c r="G118" i="8"/>
  <c r="L373" i="8"/>
  <c r="L379" i="8" s="1"/>
  <c r="K27" i="9" s="1"/>
  <c r="L27" i="9" s="1"/>
  <c r="K26" i="9" s="1"/>
  <c r="L26" i="9" s="1"/>
  <c r="K25" i="9" s="1"/>
  <c r="L25" i="9" s="1"/>
  <c r="K6" i="9" s="1"/>
  <c r="L6" i="9" s="1"/>
  <c r="H293" i="8"/>
  <c r="E293" i="8"/>
  <c r="F187" i="8"/>
  <c r="E243" i="8"/>
  <c r="H243" i="8"/>
  <c r="E19" i="7"/>
  <c r="G24" i="8"/>
  <c r="E67" i="7"/>
  <c r="G119" i="8"/>
  <c r="H116" i="8"/>
  <c r="F116" i="8" s="1"/>
  <c r="E116" i="8"/>
  <c r="G30" i="9"/>
  <c r="F31" i="9"/>
  <c r="F449" i="6"/>
  <c r="H452" i="6"/>
  <c r="K5" i="9" l="1"/>
  <c r="L5" i="9" s="1"/>
  <c r="E11" i="13"/>
  <c r="E12" i="13"/>
  <c r="E21" i="13"/>
  <c r="E13" i="13"/>
  <c r="E20" i="13"/>
  <c r="E19" i="9"/>
  <c r="E373" i="8"/>
  <c r="E58" i="8"/>
  <c r="H58" i="8"/>
  <c r="F339" i="8"/>
  <c r="F354" i="8" s="1"/>
  <c r="H354" i="8"/>
  <c r="G24" i="9" s="1"/>
  <c r="H204" i="8"/>
  <c r="G18" i="9" s="1"/>
  <c r="E18" i="9" s="1"/>
  <c r="H41" i="9"/>
  <c r="E41" i="9"/>
  <c r="F204" i="8"/>
  <c r="F391" i="6"/>
  <c r="F62" i="7"/>
  <c r="F32" i="8"/>
  <c r="F54" i="8" s="1"/>
  <c r="H54" i="8"/>
  <c r="G10" i="9" s="1"/>
  <c r="F136" i="8"/>
  <c r="F154" i="8" s="1"/>
  <c r="H154" i="8"/>
  <c r="G15" i="9" s="1"/>
  <c r="F158" i="8"/>
  <c r="F179" i="8" s="1"/>
  <c r="H179" i="8"/>
  <c r="G16" i="9" s="1"/>
  <c r="G298" i="8"/>
  <c r="H298" i="8" s="1"/>
  <c r="F298" i="8" s="1"/>
  <c r="G248" i="8"/>
  <c r="F293" i="8"/>
  <c r="H119" i="8"/>
  <c r="F119" i="8" s="1"/>
  <c r="E119" i="8"/>
  <c r="E117" i="8"/>
  <c r="H117" i="8"/>
  <c r="F117" i="8" s="1"/>
  <c r="F373" i="8"/>
  <c r="E24" i="8"/>
  <c r="H24" i="8"/>
  <c r="F243" i="8"/>
  <c r="H279" i="8"/>
  <c r="G22" i="9" s="1"/>
  <c r="H248" i="8"/>
  <c r="F248" i="8" s="1"/>
  <c r="E248" i="8"/>
  <c r="E118" i="8"/>
  <c r="H118" i="8"/>
  <c r="F118" i="8" s="1"/>
  <c r="H374" i="8"/>
  <c r="F374" i="8" s="1"/>
  <c r="E374" i="8"/>
  <c r="H30" i="9"/>
  <c r="E30" i="9"/>
  <c r="F71" i="7"/>
  <c r="F452" i="6"/>
  <c r="E298" i="8" l="1"/>
  <c r="G40" i="9"/>
  <c r="F41" i="9"/>
  <c r="H24" i="9"/>
  <c r="F24" i="9" s="1"/>
  <c r="E24" i="9"/>
  <c r="G371" i="8"/>
  <c r="G114" i="8"/>
  <c r="E62" i="7"/>
  <c r="F58" i="8"/>
  <c r="F79" i="8" s="1"/>
  <c r="H79" i="8"/>
  <c r="G11" i="9" s="1"/>
  <c r="H18" i="9"/>
  <c r="F18" i="9" s="1"/>
  <c r="F329" i="8"/>
  <c r="E16" i="9"/>
  <c r="H16" i="9"/>
  <c r="F16" i="9" s="1"/>
  <c r="E15" i="9"/>
  <c r="H15" i="9"/>
  <c r="F15" i="9" s="1"/>
  <c r="H10" i="9"/>
  <c r="F10" i="9" s="1"/>
  <c r="E10" i="9"/>
  <c r="F24" i="8"/>
  <c r="F29" i="8" s="1"/>
  <c r="H29" i="8"/>
  <c r="G9" i="9" s="1"/>
  <c r="E71" i="7"/>
  <c r="G123" i="8"/>
  <c r="H22" i="9"/>
  <c r="E22" i="9"/>
  <c r="F279" i="8"/>
  <c r="H329" i="8"/>
  <c r="G23" i="9" s="1"/>
  <c r="G29" i="9"/>
  <c r="F30" i="9"/>
  <c r="H11" i="9" l="1"/>
  <c r="F11" i="9" s="1"/>
  <c r="E11" i="9"/>
  <c r="E114" i="8"/>
  <c r="H114" i="8"/>
  <c r="F114" i="8" s="1"/>
  <c r="E371" i="8"/>
  <c r="H371" i="8"/>
  <c r="G17" i="9"/>
  <c r="H17" i="9" s="1"/>
  <c r="F17" i="9" s="1"/>
  <c r="E40" i="9"/>
  <c r="H40" i="9"/>
  <c r="F40" i="9" s="1"/>
  <c r="E23" i="9"/>
  <c r="H23" i="9"/>
  <c r="F23" i="9" s="1"/>
  <c r="F22" i="9"/>
  <c r="E123" i="8"/>
  <c r="H123" i="8"/>
  <c r="H9" i="9"/>
  <c r="E9" i="9"/>
  <c r="H29" i="9"/>
  <c r="E29" i="9"/>
  <c r="E17" i="9" l="1"/>
  <c r="F371" i="8"/>
  <c r="F379" i="8" s="1"/>
  <c r="H379" i="8"/>
  <c r="G27" i="9" s="1"/>
  <c r="G21" i="9"/>
  <c r="E21" i="9" s="1"/>
  <c r="F9" i="9"/>
  <c r="G8" i="9"/>
  <c r="F123" i="8"/>
  <c r="F129" i="8" s="1"/>
  <c r="H129" i="8"/>
  <c r="G14" i="9" s="1"/>
  <c r="H21" i="9"/>
  <c r="F29" i="9"/>
  <c r="H27" i="9" l="1"/>
  <c r="E27" i="9"/>
  <c r="E14" i="9"/>
  <c r="H14" i="9"/>
  <c r="G20" i="9"/>
  <c r="F21" i="9"/>
  <c r="H8" i="9"/>
  <c r="E8" i="9"/>
  <c r="G26" i="9" l="1"/>
  <c r="F27" i="9"/>
  <c r="G7" i="9"/>
  <c r="F8" i="9"/>
  <c r="H20" i="9"/>
  <c r="F20" i="9" s="1"/>
  <c r="E20" i="9"/>
  <c r="G13" i="9"/>
  <c r="F14" i="9"/>
  <c r="H26" i="9" l="1"/>
  <c r="E26" i="9"/>
  <c r="E13" i="9"/>
  <c r="H13" i="9"/>
  <c r="H7" i="9"/>
  <c r="E7" i="9"/>
  <c r="F26" i="9" l="1"/>
  <c r="G25" i="9"/>
  <c r="F7" i="9"/>
  <c r="F13" i="9"/>
  <c r="G12" i="9"/>
  <c r="H25" i="9" l="1"/>
  <c r="F25" i="9" s="1"/>
  <c r="E25" i="9"/>
  <c r="H12" i="9"/>
  <c r="E12" i="9"/>
  <c r="F12" i="9" l="1"/>
  <c r="G6" i="9"/>
  <c r="H6" i="9" l="1"/>
  <c r="E4" i="13" s="1"/>
  <c r="E7" i="13" s="1"/>
  <c r="E6" i="9"/>
  <c r="E18" i="13" l="1"/>
  <c r="E19" i="13"/>
  <c r="E22" i="13"/>
  <c r="F6" i="9"/>
  <c r="G5" i="9"/>
  <c r="E23" i="13" l="1"/>
  <c r="H5" i="9"/>
  <c r="E5" i="9"/>
  <c r="E24" i="13" l="1"/>
  <c r="E25" i="13" s="1"/>
  <c r="E26" i="13" s="1"/>
  <c r="F5" i="9"/>
  <c r="E28" i="13" l="1"/>
  <c r="E29" i="13" s="1"/>
  <c r="E30" i="13" s="1"/>
  <c r="E31" i="13" l="1"/>
  <c r="M12" i="15"/>
  <c r="D12" i="15" s="1"/>
  <c r="D10" i="15" l="1"/>
  <c r="G10" i="15" s="1"/>
  <c r="G12" i="15"/>
</calcChain>
</file>

<file path=xl/sharedStrings.xml><?xml version="1.0" encoding="utf-8"?>
<sst xmlns="http://schemas.openxmlformats.org/spreadsheetml/2006/main" count="17501" uniqueCount="2433">
  <si>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</si>
  <si>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</si>
  <si>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</si>
  <si>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</si>
  <si>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</si>
  <si>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</si>
  <si>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</si>
  <si>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</si>
  <si>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</si>
  <si>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</si>
  <si>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</si>
  <si>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</si>
  <si>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</si>
  <si>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</si>
  <si>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</si>
  <si>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</si>
  <si>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</si>
  <si>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</si>
  <si>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</si>
  <si>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공 종 별 내 역 서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</si>
  <si>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</si>
  <si>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</si>
  <si>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</si>
  <si>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</si>
  <si>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</si>
  <si>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</si>
  <si>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</si>
  <si>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</si>
  <si>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</si>
  <si>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</si>
  <si>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</si>
  <si>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</si>
  <si>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</si>
  <si>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</si>
  <si>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</si>
  <si>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</si>
  <si>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</si>
  <si>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</si>
  <si>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</si>
  <si>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</si>
  <si>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</si>
  <si>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</si>
  <si>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</si>
  <si>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</si>
  <si>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</si>
  <si>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</si>
  <si>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</si>
  <si>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</si>
  <si>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</si>
  <si>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</si>
  <si>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</si>
  <si>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동부하수처리구역 차집관로 정비사업 기본 및 실시설계(전기및계측)</t>
  </si>
  <si>
    <t/>
  </si>
  <si>
    <t>01</t>
  </si>
  <si>
    <t>1. 도급공사</t>
  </si>
  <si>
    <t>0101</t>
  </si>
  <si>
    <t>1.1 신촌 중계펌프장</t>
  </si>
  <si>
    <t>010101</t>
  </si>
  <si>
    <t>1.1.1 전력간선 및 동력설비공사</t>
  </si>
  <si>
    <t>01010101</t>
  </si>
  <si>
    <t>1.1.1.1 설치공사</t>
  </si>
  <si>
    <t>0101010101</t>
  </si>
  <si>
    <t>1. 도급공사 1.1 신촌 중계펌프장 1.1.1 전력간선 및 동력설비공사</t>
    <phoneticPr fontId="1" type="noConversion"/>
  </si>
  <si>
    <t>1종금속제가요전선관-노출</t>
  </si>
  <si>
    <t>비닐피복, 36mm, 방수</t>
  </si>
  <si>
    <t>M</t>
  </si>
  <si>
    <t>호표 1</t>
  </si>
  <si>
    <t>505C016DC05253DCE07E94E19AB87A</t>
  </si>
  <si>
    <t>T</t>
  </si>
  <si>
    <t>F</t>
  </si>
  <si>
    <t>0101010101505C016DC05253DCE07E94E19AB87A</t>
  </si>
  <si>
    <t>비닐피복, 28mm, 방수</t>
  </si>
  <si>
    <t>호표 2</t>
  </si>
  <si>
    <t>505C016DC05253DCE07E94E19AB900</t>
  </si>
  <si>
    <t>0101010101505C016DC05253DCE07E94E19AB900</t>
  </si>
  <si>
    <t>비닐피복, 22mm, 방수</t>
  </si>
  <si>
    <t>호표 3</t>
  </si>
  <si>
    <t>505C016DC05253DCE07E94E19ABE82</t>
  </si>
  <si>
    <t>0101010101505C016DC05253DCE07E94E19ABE82</t>
  </si>
  <si>
    <t>1종금속제가요전선관</t>
  </si>
  <si>
    <t>1종금속제가요전선관, 박스커넥터-비닐, 36mm, 방수</t>
  </si>
  <si>
    <t>개</t>
  </si>
  <si>
    <t>57392168B22B5EDE007FC3802D3A4B79C420DE</t>
  </si>
  <si>
    <t>010101010157392168B22B5EDE007FC3802D3A4B79C420DE</t>
  </si>
  <si>
    <t>1종금속제가요전선관, 박스커넥터-비닐, 28mm, 방수</t>
  </si>
  <si>
    <t>57392168B22B5EDE007FC3802D3A4B79C420DF</t>
  </si>
  <si>
    <t>010101010157392168B22B5EDE007FC3802D3A4B79C420DF</t>
  </si>
  <si>
    <t>1종금속제가요전선관, 박스커넥터-비닐, 22mm, 방수</t>
  </si>
  <si>
    <t>57392168B22B5EDE007FC3802D3A4B79C420D0</t>
  </si>
  <si>
    <t>010101010157392168B22B5EDE007FC3802D3A4B79C420D0</t>
  </si>
  <si>
    <t>0.6/1kv 난연 전력케이블(F-CV)</t>
  </si>
  <si>
    <t>3C*6㎟</t>
  </si>
  <si>
    <t>호표 4</t>
  </si>
  <si>
    <t>505C016DC07D5170F07293E420FDCF</t>
  </si>
  <si>
    <t>0101010101505C016DC07D5170F07293E420FDCF</t>
  </si>
  <si>
    <t>0.6/1kv 난연 전력케이블(F-CV)-옥외</t>
  </si>
  <si>
    <t>4C*16㎟</t>
  </si>
  <si>
    <t>호표 5</t>
  </si>
  <si>
    <t>505C016DC07D5170F072948BAAA5E3</t>
  </si>
  <si>
    <t>0101010101505C016DC07D5170F072948BAAA5E3</t>
  </si>
  <si>
    <t>4C*4㎟</t>
  </si>
  <si>
    <t>호표 6</t>
  </si>
  <si>
    <t>505C016DC07D5170F072948BAAA107</t>
  </si>
  <si>
    <t>0101010101505C016DC07D5170F072948BAAA107</t>
  </si>
  <si>
    <t>0.6/1kv 트레이용 절연난연 제어용케이블(F-CVV)</t>
  </si>
  <si>
    <t>2C*2.5㎟</t>
  </si>
  <si>
    <t>호표 7</t>
  </si>
  <si>
    <t>505C016DC07D506C507419CC181E81</t>
  </si>
  <si>
    <t>0101010101505C016DC07D506C507419CC181E81</t>
  </si>
  <si>
    <t>3C*2.5㎟</t>
  </si>
  <si>
    <t>호표 8</t>
  </si>
  <si>
    <t>505C016DC07D506C507419CC181A26</t>
  </si>
  <si>
    <t>0101010101505C016DC07D506C507419CC181A26</t>
  </si>
  <si>
    <t>15C*2.5㎟</t>
  </si>
  <si>
    <t>호표 9</t>
  </si>
  <si>
    <t>505C016DC07D506C50741BF90D4DCB</t>
  </si>
  <si>
    <t>0101010101505C016DC07D506C50741BF90D4DCB</t>
  </si>
  <si>
    <t>30C*2.5㎟</t>
  </si>
  <si>
    <t>호표 10</t>
  </si>
  <si>
    <t>505C016DC07D506C50741BF90CA2E6</t>
  </si>
  <si>
    <t>0101010101505C016DC07D506C50741BF90CA2E6</t>
  </si>
  <si>
    <t>0.6/1kv 트레이용 제어용케이블(F-CVV-S)</t>
  </si>
  <si>
    <t>2C*1.5㎟</t>
  </si>
  <si>
    <t>호표 11</t>
  </si>
  <si>
    <t>505C016DC07D506F20799C41CF0C1E</t>
  </si>
  <si>
    <t>0101010101505C016DC07D506F20799C41CF0C1E</t>
  </si>
  <si>
    <t>난연 비닐절연접지용전선(F-GV)-관내</t>
  </si>
  <si>
    <t>0.6/1kv, 16㎟</t>
  </si>
  <si>
    <t>호표 12</t>
  </si>
  <si>
    <t>505C016DC06C5A01607F62360411AE</t>
  </si>
  <si>
    <t>0101010101505C016DC06C5A01607F62360411AE</t>
  </si>
  <si>
    <t>0.6/1kv, 6㎟</t>
  </si>
  <si>
    <t>호표 13</t>
  </si>
  <si>
    <t>505C016DC06C5A01607F6236041737</t>
  </si>
  <si>
    <t>0101010101505C016DC06C5A01607F6236041737</t>
  </si>
  <si>
    <t>0.6/1kv, 4㎟</t>
  </si>
  <si>
    <t>호표 14</t>
  </si>
  <si>
    <t>505C016DC06C5A01607F6236041610</t>
  </si>
  <si>
    <t>0101010101505C016DC06C5A01607F6236041610</t>
  </si>
  <si>
    <t>전력케이블 단말처리-저압(1 KV 이하)</t>
  </si>
  <si>
    <t>1C, 16㎟</t>
  </si>
  <si>
    <t>개소</t>
  </si>
  <si>
    <t>호표 15</t>
  </si>
  <si>
    <t>505C116B7AA854EC10724F7C541BE6</t>
  </si>
  <si>
    <t>0101010101505C116B7AA854EC10724F7C541BE6</t>
  </si>
  <si>
    <t>전기수전</t>
  </si>
  <si>
    <t>저압(42C)</t>
  </si>
  <si>
    <t>식</t>
  </si>
  <si>
    <t>호표 16</t>
  </si>
  <si>
    <t>505C016DC014580D60766011930BF9</t>
  </si>
  <si>
    <t>0101010101505C016DC014580D60766011930BF9</t>
  </si>
  <si>
    <t>[ 합           계 ]</t>
  </si>
  <si>
    <t>TOTAL</t>
  </si>
  <si>
    <t>1.1.1.2 철거공사</t>
  </si>
  <si>
    <t>0101010102</t>
  </si>
  <si>
    <t>강제전선관-철거</t>
  </si>
  <si>
    <t>아연도, 22mm</t>
  </si>
  <si>
    <t>호표 17</t>
  </si>
  <si>
    <t>505C016DC05253DDF0758A141E119A</t>
  </si>
  <si>
    <t>0101010102505C016DC05253DDF0758A141E119A</t>
  </si>
  <si>
    <t>0.6/1kv 난연 전력케이블(F-CV)-철거</t>
  </si>
  <si>
    <t>1C*16㎟</t>
  </si>
  <si>
    <t>호표 18</t>
  </si>
  <si>
    <t>505C016DC07D5170F0729137ACB6C7</t>
  </si>
  <si>
    <t>0101010102505C016DC07D5170F0729137ACB6C7</t>
  </si>
  <si>
    <t>호표 19</t>
  </si>
  <si>
    <t>505C016DC07D5170F07293E420FDCE</t>
  </si>
  <si>
    <t>0101010102505C016DC07D5170F07293E420FDCE</t>
  </si>
  <si>
    <t>0.6/1kv 난연 전력케이블(F-CV)-옥외-철거</t>
  </si>
  <si>
    <t>4C*25㎟</t>
  </si>
  <si>
    <t>호표 20</t>
  </si>
  <si>
    <t>505C016DC07D5170F072948BAAAA62</t>
  </si>
  <si>
    <t>0101010102505C016DC07D5170F072948BAAAA62</t>
  </si>
  <si>
    <t>호표 21</t>
  </si>
  <si>
    <t>505C016DC07D5170F072948BAAA106</t>
  </si>
  <si>
    <t>0101010102505C016DC07D5170F072948BAAA106</t>
  </si>
  <si>
    <t>0.6/1kv 트레이용 절연난연 제어용케이블(F-CVV)-철거</t>
  </si>
  <si>
    <t>호표 22</t>
  </si>
  <si>
    <t>505C016DC07D506C507419CC181E80</t>
  </si>
  <si>
    <t>0101010102505C016DC07D506C507419CC181E80</t>
  </si>
  <si>
    <t>호표 23</t>
  </si>
  <si>
    <t>505C016DC07D506C507419CC181A27</t>
  </si>
  <si>
    <t>0101010102505C016DC07D506C507419CC181A27</t>
  </si>
  <si>
    <t>호표 24</t>
  </si>
  <si>
    <t>505C016DC07D506C50741BF90D4DCA</t>
  </si>
  <si>
    <t>0101010102505C016DC07D506C50741BF90D4DCA</t>
  </si>
  <si>
    <t>호표 25</t>
  </si>
  <si>
    <t>505C016DC07D506C50741BF90CA2E7</t>
  </si>
  <si>
    <t>0101010102505C016DC07D506C50741BF90CA2E7</t>
  </si>
  <si>
    <t>0.6/1kv 트레이용 제어용케이블(F-CVV-S)-철거</t>
  </si>
  <si>
    <t>호표 26</t>
  </si>
  <si>
    <t>505C016DC07D506F20799C41CF0C1F</t>
  </si>
  <si>
    <t>0101010102505C016DC07D506F20799C41CF0C1F</t>
  </si>
  <si>
    <t>난연 비닐절연접지용전선(F-GV)-관내-철거</t>
  </si>
  <si>
    <t>호표 27</t>
  </si>
  <si>
    <t>505C016DC06C5A01607F62360411AF</t>
  </si>
  <si>
    <t>0101010102505C016DC06C5A01607F62360411AF</t>
  </si>
  <si>
    <t>호표 28</t>
  </si>
  <si>
    <t>505C016DC06C5A01607F6236041736</t>
  </si>
  <si>
    <t>0101010102505C016DC06C5A01607F6236041736</t>
  </si>
  <si>
    <t>호표 29</t>
  </si>
  <si>
    <t>505C016DC06C5A01607F6236041611</t>
  </si>
  <si>
    <t>0101010102505C016DC06C5A01607F6236041611</t>
  </si>
  <si>
    <t>1.1.1.3 임시발전기 케이블공사</t>
  </si>
  <si>
    <t>0101010103</t>
  </si>
  <si>
    <t>파상형경질폴리에틸렌전선관-임시발전기(품 50%적용)</t>
  </si>
  <si>
    <t>50㎜</t>
  </si>
  <si>
    <t>호표 30</t>
  </si>
  <si>
    <t>505C016DC05253DE907C73FEDA5033</t>
  </si>
  <si>
    <t>0101010103505C016DC05253DE907C73FEDA5033</t>
  </si>
  <si>
    <t>0.6/1kv 난연 전력케이블(F-CV)-임시발전기(품 50%적용)</t>
  </si>
  <si>
    <t>호표 31</t>
  </si>
  <si>
    <t>505C016DC07D5170F072948BAAAA61</t>
  </si>
  <si>
    <t>0101010103505C016DC07D5170F072948BAAAA61</t>
  </si>
  <si>
    <t>난연 비닐절연접지용전선(F-GV)-임시발전기(품 50%적용)</t>
  </si>
  <si>
    <t>0.6/1kv, 16㎟, 관내</t>
  </si>
  <si>
    <t>호표 32</t>
  </si>
  <si>
    <t>505C016DC06C5A01607F62360411AC</t>
  </si>
  <si>
    <t>0101010103505C016DC06C5A01607F62360411AC</t>
  </si>
  <si>
    <t>1C, 25㎟</t>
  </si>
  <si>
    <t>호표 33</t>
  </si>
  <si>
    <t>505C116B7AA854EC10724F7C541AC0</t>
  </si>
  <si>
    <t>0101010103505C116B7AA854EC10724F7C541AC0</t>
  </si>
  <si>
    <t>0101010103505C116B7AA854EC10724F7C541BE6</t>
  </si>
  <si>
    <t>1.2 조천 중계펌프장</t>
  </si>
  <si>
    <t>010102</t>
  </si>
  <si>
    <t>1.2.1 전력간선 및 동력설비공사</t>
  </si>
  <si>
    <t>01010201</t>
  </si>
  <si>
    <t>1.2.1.1 설치공사</t>
  </si>
  <si>
    <t>0101020101</t>
  </si>
  <si>
    <t>1. 도급공사 1.2 조천 중계펌프장 1.2.1 전력간선 및 동력설비공사</t>
    <phoneticPr fontId="1" type="noConversion"/>
  </si>
  <si>
    <t>합성수지제가요전선관-매입</t>
  </si>
  <si>
    <t>하이렉스-CD, 16㎜</t>
  </si>
  <si>
    <t>호표 34</t>
  </si>
  <si>
    <t>505C016DC05253DBC0789211742DAA</t>
  </si>
  <si>
    <t>0101020101505C016DC05253DBC0789211742DAA</t>
  </si>
  <si>
    <t>강제전선관-노출</t>
  </si>
  <si>
    <t>아연도, 28mm</t>
  </si>
  <si>
    <t>호표 35</t>
  </si>
  <si>
    <t>505C016DC05253DDF0758A141E1198</t>
  </si>
  <si>
    <t>0101020101505C016DC05253DDF0758A141E1198</t>
  </si>
  <si>
    <t>호표 36</t>
  </si>
  <si>
    <t>505C016DC05253DDF0758A141E10F1</t>
  </si>
  <si>
    <t>0101020101505C016DC05253DDF0758A141E10F1</t>
  </si>
  <si>
    <t>강재전선관용부품</t>
  </si>
  <si>
    <t>강재전선관용부품, 노말밴드후강전선관용, 아연도, 28mm</t>
  </si>
  <si>
    <t>57392168B22B5EDE007FCD84612FE0377B2236</t>
  </si>
  <si>
    <t>010102010157392168B22B5EDE007FCD84612FE0377B2236</t>
  </si>
  <si>
    <t>전선관 지지대</t>
  </si>
  <si>
    <t>28C</t>
  </si>
  <si>
    <t>호표 37</t>
  </si>
  <si>
    <t>505C016DC05253D1C0745C702AFC1B</t>
  </si>
  <si>
    <t>0101020101505C016DC05253D1C0745C702AFC1B</t>
  </si>
  <si>
    <t>22C</t>
  </si>
  <si>
    <t>호표 38</t>
  </si>
  <si>
    <t>505C016DC05253D1C0745C702AFC1A</t>
  </si>
  <si>
    <t>0101020101505C016DC05253D1C0745C702AFC1A</t>
  </si>
  <si>
    <t>22mm, 비방수</t>
  </si>
  <si>
    <t>호표 39</t>
  </si>
  <si>
    <t>505C016DC05253DCE07E94E19B40D3</t>
  </si>
  <si>
    <t>0101020101505C016DC05253DCE07E94E19B40D3</t>
  </si>
  <si>
    <t>1C*240㎟</t>
  </si>
  <si>
    <t>호표 40</t>
  </si>
  <si>
    <t>505C016DC07D5170F0729137AD52A7</t>
  </si>
  <si>
    <t>0101020101505C016DC07D5170F0729137AD52A7</t>
  </si>
  <si>
    <t>1C*70㎟</t>
  </si>
  <si>
    <t>호표 41</t>
  </si>
  <si>
    <t>505C016DC07D5170F0729137AD5727</t>
  </si>
  <si>
    <t>0101020101505C016DC07D5170F0729137AD5727</t>
  </si>
  <si>
    <t>4C*6㎟</t>
  </si>
  <si>
    <t>호표 42</t>
  </si>
  <si>
    <t>505C016DC07D5170F072948BAAA688</t>
  </si>
  <si>
    <t>0101020101505C016DC07D5170F072948BAAA688</t>
  </si>
  <si>
    <t>0101020101505C016DC07D5170F072948BAAA107</t>
  </si>
  <si>
    <t>0101020101505C016DC07D506C507419CC181E81</t>
  </si>
  <si>
    <t>0101020101505C016DC07D506C507419CC181A26</t>
  </si>
  <si>
    <t>0101020101505C016DC07D506C50741BF90D4DCB</t>
  </si>
  <si>
    <t>0101020101505C016DC07D506F20799C41CF0C1E</t>
  </si>
  <si>
    <t>꼬임케이블 포설 - RS-485</t>
  </si>
  <si>
    <t>호표 43</t>
  </si>
  <si>
    <t>5144E167278E594F4076B4F6519876</t>
  </si>
  <si>
    <t>01010201015144E167278E594F4076B4F6519876</t>
  </si>
  <si>
    <t>450/75OV 저독성난연가교폴리올레핀절연전선(HFIX)</t>
  </si>
  <si>
    <t>4㎟</t>
  </si>
  <si>
    <t>호표 44</t>
  </si>
  <si>
    <t>505C016DC06C5A03107C393AE2480F</t>
  </si>
  <si>
    <t>0101020101505C016DC06C5A03107C393AE2480F</t>
  </si>
  <si>
    <t>2.5㎟</t>
  </si>
  <si>
    <t>호표 45</t>
  </si>
  <si>
    <t>505C016DC06C5A03107C393AE24916</t>
  </si>
  <si>
    <t>0101020101505C016DC06C5A03107C393AE24916</t>
  </si>
  <si>
    <t>0.6/1kv, 120㎟</t>
  </si>
  <si>
    <t>호표 46</t>
  </si>
  <si>
    <t>505C016DC06C5A01607F6236053B0C</t>
  </si>
  <si>
    <t>0101020101505C016DC06C5A01607F6236053B0C</t>
  </si>
  <si>
    <t>0.6/1kv, 35㎟</t>
  </si>
  <si>
    <t>호표 47</t>
  </si>
  <si>
    <t>505C016DC06C5A01607F623604135C</t>
  </si>
  <si>
    <t>0101020101505C016DC06C5A01607F623604135C</t>
  </si>
  <si>
    <t>0101020101505C016DC06C5A01607F6236041737</t>
  </si>
  <si>
    <t>0101020101505C016DC06C5A01607F6236041610</t>
  </si>
  <si>
    <t>1C, 240㎟</t>
  </si>
  <si>
    <t>호표 48</t>
  </si>
  <si>
    <t>505C116B7AA854EC10724F7C553F3C</t>
  </si>
  <si>
    <t>0101020101505C116B7AA854EC10724F7C553F3C</t>
  </si>
  <si>
    <t>1C, 120㎟</t>
  </si>
  <si>
    <t>호표 49</t>
  </si>
  <si>
    <t>505C116B7AA854EC10724F7C5411E5</t>
  </si>
  <si>
    <t>0101020101505C116B7AA854EC10724F7C5411E5</t>
  </si>
  <si>
    <t>1C, 70㎟</t>
  </si>
  <si>
    <t>호표 50</t>
  </si>
  <si>
    <t>505C116B7AA854EC10724F7C541F43</t>
  </si>
  <si>
    <t>0101020101505C116B7AA854EC10724F7C541F43</t>
  </si>
  <si>
    <t>1C, 35㎟</t>
  </si>
  <si>
    <t>호표 51</t>
  </si>
  <si>
    <t>505C116B7AA854EC10724F7C541D94</t>
  </si>
  <si>
    <t>0101020101505C116B7AA854EC10724F7C541D94</t>
  </si>
  <si>
    <t>풀박스(천장면)-노출</t>
  </si>
  <si>
    <t>600*600*300mm</t>
  </si>
  <si>
    <t>호표 52</t>
  </si>
  <si>
    <t>505C016DC0D759B0907FAB38865171</t>
  </si>
  <si>
    <t>0101020101505C016DC0D759B0907FAB38865171</t>
  </si>
  <si>
    <t>150*150*150mm</t>
  </si>
  <si>
    <t>호표 53</t>
  </si>
  <si>
    <t>505C016DC0D759B0907FAB38877BEE</t>
  </si>
  <si>
    <t>0101020101505C016DC0D759B0907FAB38877BEE</t>
  </si>
  <si>
    <t>아우트렛박스-매입</t>
  </si>
  <si>
    <t>중형 4각, 54㎜</t>
  </si>
  <si>
    <t>호표 54</t>
  </si>
  <si>
    <t>5144916F022C5B6B307844DFE486B7</t>
  </si>
  <si>
    <t>01010201015144916F022C5B6B307844DFE486B7</t>
  </si>
  <si>
    <t>8각, 54mm</t>
  </si>
  <si>
    <t>호표 55</t>
  </si>
  <si>
    <t>5144916F022C5B6B307844DFE48135</t>
  </si>
  <si>
    <t>01010201015144916F022C5B6B307844DFE48135</t>
  </si>
  <si>
    <t>콘센트(접지극부)</t>
  </si>
  <si>
    <t>15A, 2P, 2구, 콘센트 포함</t>
  </si>
  <si>
    <t>호표 56</t>
  </si>
  <si>
    <t>505C016AF9745C3D407FD20DF2F238</t>
  </si>
  <si>
    <t>0101020101505C016AF9745C3D407FD20DF2F238</t>
  </si>
  <si>
    <t>스위치박스-매입</t>
  </si>
  <si>
    <t>1개용 54 mm</t>
  </si>
  <si>
    <t>호표 57</t>
  </si>
  <si>
    <t>505C016DC0D759B0907FAA1285AEDC</t>
  </si>
  <si>
    <t>0101020101505C016DC0D759B0907FAA1285AEDC</t>
  </si>
  <si>
    <t>단로 스위치</t>
  </si>
  <si>
    <t>1구</t>
  </si>
  <si>
    <t>호표 58</t>
  </si>
  <si>
    <t>505C016DC0D759B2407C7F6887C71E</t>
  </si>
  <si>
    <t>0101020101505C016DC0D759B2407C7F6887C71E</t>
  </si>
  <si>
    <t>배관용 구멍뚫기(코어드릴)-Con,c</t>
  </si>
  <si>
    <t>두께 30cm 이하 ∮100mm, 벽, 비트포함</t>
  </si>
  <si>
    <t>호표 59</t>
  </si>
  <si>
    <t>505C016AF9DD5402807FAF7A19AA9E</t>
  </si>
  <si>
    <t>0101020101505C016AF9DD5402807FAF7A19AA9E</t>
  </si>
  <si>
    <t>두께 20cm 이하 ∮100mm, 벽, 비트포함</t>
  </si>
  <si>
    <t>호표 60</t>
  </si>
  <si>
    <t>505C016AF9DD5402807FAF7A19AA9B</t>
  </si>
  <si>
    <t>0101020101505C016AF9DD5402807FAF7A19AA9B</t>
  </si>
  <si>
    <t>두께 15cm 이하 ∮100mm, 벽, 비트포함</t>
  </si>
  <si>
    <t>호표 61</t>
  </si>
  <si>
    <t>505C016AF9DD5402807FAF7A19AA9F</t>
  </si>
  <si>
    <t>0101020101505C016AF9DD5402807FAF7A19AA9F</t>
  </si>
  <si>
    <t>콘크리트 복구</t>
  </si>
  <si>
    <t>배관용 구멍뚫기용, Con,c 두께 300mm</t>
  </si>
  <si>
    <t>M2</t>
  </si>
  <si>
    <t>호표 62</t>
  </si>
  <si>
    <t>501A216C02B45AEBB078863E88FC2A</t>
  </si>
  <si>
    <t>0101020101501A216C02B45AEBB078863E88FC2A</t>
  </si>
  <si>
    <t>배관용 구멍뚫기용, Con,c 두께 200mm</t>
  </si>
  <si>
    <t>호표 63</t>
  </si>
  <si>
    <t>501A216C02B45AEBB078863E88FC28</t>
  </si>
  <si>
    <t>0101020101501A216C02B45AEBB078863E88FC28</t>
  </si>
  <si>
    <t>배관용 구멍뚫기용, Con,c 두께 150mm</t>
  </si>
  <si>
    <t>호표 64</t>
  </si>
  <si>
    <t>501A216C02B45AEBB078863E88FC2B</t>
  </si>
  <si>
    <t>0101020101501A216C02B45AEBB078863E88FC2B</t>
  </si>
  <si>
    <t>LED 등기구 설치</t>
  </si>
  <si>
    <t>펜던트, 40W</t>
  </si>
  <si>
    <t>호표 65</t>
  </si>
  <si>
    <t>505C016AF91253BBE071DA90C8E5BE</t>
  </si>
  <si>
    <t>0101020101505C016AF91253BBE071DA90C8E5BE</t>
  </si>
  <si>
    <t>피난구 유도등(고휘도-LED)</t>
  </si>
  <si>
    <t>소형(단면) 60분용</t>
  </si>
  <si>
    <t>호표 66</t>
  </si>
  <si>
    <t>505C016DFDC15580107F3B84428EE6</t>
  </si>
  <si>
    <t>0101020101505C016DFDC15580107F3B84428EE6</t>
  </si>
  <si>
    <t>탈취기 분전반 설치</t>
  </si>
  <si>
    <t>호표 67</t>
  </si>
  <si>
    <t>505C016DFD945122E07659A86BABFB</t>
  </si>
  <si>
    <t>0101020101505C016DFD945122E07659A86BABFB</t>
  </si>
  <si>
    <t>저압(104C)</t>
  </si>
  <si>
    <t>호표 68</t>
  </si>
  <si>
    <t>505C016DC014580D60766011930AD9</t>
  </si>
  <si>
    <t>0101020101505C016DC014580D60766011930AD9</t>
  </si>
  <si>
    <t>전력량계</t>
  </si>
  <si>
    <t>이설</t>
  </si>
  <si>
    <t>호표 69</t>
  </si>
  <si>
    <t>505C016AF9595E4040789C93C5F8B5</t>
  </si>
  <si>
    <t>0101020101505C016AF9595E4040789C93C5F8B5</t>
  </si>
  <si>
    <t>전력량계함</t>
  </si>
  <si>
    <t>설치, W1000*H1600*D500</t>
  </si>
  <si>
    <t>호표 70</t>
  </si>
  <si>
    <t>505C016AF9595E4040789C93C5F22A</t>
  </si>
  <si>
    <t>0101020101505C016AF9595E4040789C93C5F22A</t>
  </si>
  <si>
    <t>1.2.1.2 철거공사</t>
  </si>
  <si>
    <t>0101020102</t>
  </si>
  <si>
    <t>강제전선관-노출-철거</t>
  </si>
  <si>
    <t>아연도, 92mm</t>
  </si>
  <si>
    <t>호표 71</t>
  </si>
  <si>
    <t>505C016DC05253DDF0758A141E1B9A</t>
  </si>
  <si>
    <t>0101020102505C016DC05253DDF0758A141E1B9A</t>
  </si>
  <si>
    <t>1종금속제가요전선관-노출-철거</t>
  </si>
  <si>
    <t>호표 72</t>
  </si>
  <si>
    <t>505C016DC05253DCE07E94E19AB901</t>
  </si>
  <si>
    <t>0101020102505C016DC05253DCE07E94E19AB901</t>
  </si>
  <si>
    <t>호표 73</t>
  </si>
  <si>
    <t>505C016DC05253DCE07E94E19ABE83</t>
  </si>
  <si>
    <t>0101020102505C016DC05253DCE07E94E19ABE83</t>
  </si>
  <si>
    <t>호표 74</t>
  </si>
  <si>
    <t>505C016DC07D5170F0729137AD52A4</t>
  </si>
  <si>
    <t>0101020102505C016DC07D5170F0729137AD52A4</t>
  </si>
  <si>
    <t>호표 75</t>
  </si>
  <si>
    <t>505C016DC07D5170F0729137AD5726</t>
  </si>
  <si>
    <t>0101020102505C016DC07D5170F0729137AD5726</t>
  </si>
  <si>
    <t>0101020102505C016DC07D5170F072948BAAA106</t>
  </si>
  <si>
    <t>0101020102505C016DC07D506C507419CC181E80</t>
  </si>
  <si>
    <t>0101020102505C016DC07D506C507419CC181A27</t>
  </si>
  <si>
    <t>0101020102505C016DC07D506C50741BF90D4DCA</t>
  </si>
  <si>
    <t>0101020102505C016DC07D506F20799C41CF0C1F</t>
  </si>
  <si>
    <t>호표 76</t>
  </si>
  <si>
    <t>505C016DC06C5A01607F6236053B0D</t>
  </si>
  <si>
    <t>0101020102505C016DC06C5A01607F6236053B0D</t>
  </si>
  <si>
    <t>호표 77</t>
  </si>
  <si>
    <t>505C016DC06C5A01607F623604135D</t>
  </si>
  <si>
    <t>0101020102505C016DC06C5A01607F623604135D</t>
  </si>
  <si>
    <t>0101020102505C016DC06C5A01607F6236041611</t>
  </si>
  <si>
    <t>풀박스(천장면)-노출-철거</t>
  </si>
  <si>
    <t>500*500*400mm</t>
  </si>
  <si>
    <t>호표 78</t>
  </si>
  <si>
    <t>505C016DC0D759B0907FAB38865170</t>
  </si>
  <si>
    <t>0101020102505C016DC0D759B0907FAB38865170</t>
  </si>
  <si>
    <t>1.2.1.3 임시발전기 케이블공사</t>
  </si>
  <si>
    <t>0101020103</t>
  </si>
  <si>
    <t>100㎜</t>
  </si>
  <si>
    <t>호표 79</t>
  </si>
  <si>
    <t>505C016DC05253DE907C73FEDA55B5</t>
  </si>
  <si>
    <t>0101020103505C016DC05253DE907C73FEDA55B5</t>
  </si>
  <si>
    <t>1C*185㎟</t>
  </si>
  <si>
    <t>호표 80</t>
  </si>
  <si>
    <t>505C016DC07D5170F0729137AD534E</t>
  </si>
  <si>
    <t>0101020103505C016DC07D5170F0729137AD534E</t>
  </si>
  <si>
    <t>0.6/1kv, 95㎟, 관내</t>
  </si>
  <si>
    <t>호표 81</t>
  </si>
  <si>
    <t>505C016DC06C5A01607F6236053A67</t>
  </si>
  <si>
    <t>0101020103505C016DC06C5A01607F6236053A67</t>
  </si>
  <si>
    <t>1C, 185㎟</t>
  </si>
  <si>
    <t>호표 82</t>
  </si>
  <si>
    <t>505C116B7AA854EC10724F7C5410DC</t>
  </si>
  <si>
    <t>0101020103505C116B7AA854EC10724F7C5410DC</t>
  </si>
  <si>
    <t>1C, 95㎟</t>
  </si>
  <si>
    <t>호표 83</t>
  </si>
  <si>
    <t>505C116B7AA854EC10724F7C541EBD</t>
  </si>
  <si>
    <t>0101020103505C116B7AA854EC10724F7C541EBD</t>
  </si>
  <si>
    <t>1.2.2 케이블트레이공사</t>
  </si>
  <si>
    <t>01010202</t>
  </si>
  <si>
    <t>1.2.2.1 설치공사</t>
  </si>
  <si>
    <t>0101020201</t>
  </si>
  <si>
    <t>1. 도급공사 1.2 조천 중계펌프장 1.2.2 케이블트레이공사</t>
    <phoneticPr fontId="1" type="noConversion"/>
  </si>
  <si>
    <t>ST 케이블트레이-Straight</t>
  </si>
  <si>
    <t>600*100*t2.3mm</t>
  </si>
  <si>
    <t>호표 84</t>
  </si>
  <si>
    <t>505C016DC00A52A4F07DD08188F9FC</t>
  </si>
  <si>
    <t>0101020201505C016DC00A52A4F07DD08188F9FC</t>
  </si>
  <si>
    <t>ST 케이블트레이-Straight-4m이상</t>
  </si>
  <si>
    <t>호표 85</t>
  </si>
  <si>
    <t>505C016DC00A52A4F07DD08188F9FD</t>
  </si>
  <si>
    <t>0101020201505C016DC00A52A4F07DD08188F9FD</t>
  </si>
  <si>
    <t>ST 케이블트레이-Straight-COVER</t>
  </si>
  <si>
    <t>600*t2.3mm</t>
  </si>
  <si>
    <t>호표 86</t>
  </si>
  <si>
    <t>505C016DC00A52A4F07DD08188F9FE</t>
  </si>
  <si>
    <t>0101020201505C016DC00A52A4F07DD08188F9FE</t>
  </si>
  <si>
    <t>ST 케이블트레이-VER. ELBOW</t>
  </si>
  <si>
    <t>호표 87</t>
  </si>
  <si>
    <t>505C016DC00A52A4F07DD08188F9FF</t>
  </si>
  <si>
    <t>0101020201505C016DC00A52A4F07DD08188F9FF</t>
  </si>
  <si>
    <t>ST 케이블트레이-VER. ELBOW-COVER</t>
  </si>
  <si>
    <t>호표 88</t>
  </si>
  <si>
    <t>505C016DC00A52A4F07DD08188F9F8</t>
  </si>
  <si>
    <t>0101020201505C016DC00A52A4F07DD08188F9F8</t>
  </si>
  <si>
    <t>트레이지지대-1단</t>
  </si>
  <si>
    <t>W:600</t>
  </si>
  <si>
    <t>호표 89</t>
  </si>
  <si>
    <t>505C016DC05253D1C0745C7029D46B</t>
  </si>
  <si>
    <t>0101020201505C016DC05253D1C0745C7029D46B</t>
  </si>
  <si>
    <t>0101020201505C016DC06C5A01607F6236053B0C</t>
  </si>
  <si>
    <t>케이블트레이부속품</t>
  </si>
  <si>
    <t>케이블트레이부속품, Joint connector, 아연도, 100*t2.3mm</t>
  </si>
  <si>
    <t>57392168B22B5EDE007FC0CC662C17A0145E15</t>
  </si>
  <si>
    <t>010102020157392168B22B5EDE007FC0CC662C17A0145E15</t>
  </si>
  <si>
    <t>케이블트레이부속품, Bonding jumper, 38㎟</t>
  </si>
  <si>
    <t>57392168B22B5EDE007FC0CC662C17A0145D73</t>
  </si>
  <si>
    <t>010102020157392168B22B5EDE007FC0CC662C17A0145D73</t>
  </si>
  <si>
    <t>케이블트레이부속품, Shank bolt and nut, 스테인리스</t>
  </si>
  <si>
    <t>57392168B22B5EDE007FC0CC662C17A0145D76</t>
  </si>
  <si>
    <t>010102020157392168B22B5EDE007FC0CC662C17A0145D76</t>
  </si>
  <si>
    <t>케이블트레이부속품, Hold down clamp, 아연도</t>
  </si>
  <si>
    <t>57392168B22B5EDE007FC0CC662C17A0145D72</t>
  </si>
  <si>
    <t>010102020157392168B22B5EDE007FC0CC662C17A0145D72</t>
  </si>
  <si>
    <t>케이블트레이피팅및액세서리</t>
  </si>
  <si>
    <t>덕트형케이블트레이부속품, Z Hold cover clamp</t>
  </si>
  <si>
    <t>57392168B22B5EDE007FC0CC662C17A0118C6A</t>
  </si>
  <si>
    <t>010102020157392168B22B5EDE007FC0CC662C17A0118C6A</t>
  </si>
  <si>
    <t>1.2.2.2 철거공사</t>
  </si>
  <si>
    <t>0101020202</t>
  </si>
  <si>
    <t>ST 케이블트레이-Straight-철거</t>
  </si>
  <si>
    <t>450*75*t2.3mm</t>
  </si>
  <si>
    <t>호표 90</t>
  </si>
  <si>
    <t>505C016DC00A52A4F07DD081899662</t>
  </si>
  <si>
    <t>0101020202505C016DC00A52A4F07DD081899662</t>
  </si>
  <si>
    <t>ST 케이블트레이-Straight-4m이상-철거</t>
  </si>
  <si>
    <t>호표 91</t>
  </si>
  <si>
    <t>505C016DC00A52A4F07DD081899661</t>
  </si>
  <si>
    <t>0101020202505C016DC00A52A4F07DD081899661</t>
  </si>
  <si>
    <t>ST 케이블트레이-Straight-COVER-철거</t>
  </si>
  <si>
    <t>450*t2.3mm</t>
  </si>
  <si>
    <t>호표 92</t>
  </si>
  <si>
    <t>505C016DC00A52A4F07DD081899660</t>
  </si>
  <si>
    <t>0101020202505C016DC00A52A4F07DD081899660</t>
  </si>
  <si>
    <t>ST 케이블트레이-VER. ELBOW-철거</t>
  </si>
  <si>
    <t>호표 93</t>
  </si>
  <si>
    <t>505C016DC00A52A4F07DD081899667</t>
  </si>
  <si>
    <t>0101020202505C016DC00A52A4F07DD081899667</t>
  </si>
  <si>
    <t>ST 케이블트레이-VER. ELBOW-COVER-철거</t>
  </si>
  <si>
    <t>호표 94</t>
  </si>
  <si>
    <t>505C016DC00A52A4F07DD081899666</t>
  </si>
  <si>
    <t>0101020202505C016DC00A52A4F07DD081899666</t>
  </si>
  <si>
    <t>0101020202505C016DC06C5A01607F6236053B0D</t>
  </si>
  <si>
    <t>1.3 제수밸브</t>
  </si>
  <si>
    <t>010103</t>
  </si>
  <si>
    <t>1.3.1 전력간선 및 동력설비공사</t>
  </si>
  <si>
    <t>01010301</t>
  </si>
  <si>
    <t>1.3.1.1 제수밸브 #1 설치공사</t>
  </si>
  <si>
    <t>0101030101</t>
  </si>
  <si>
    <t>2.2kW</t>
  </si>
  <si>
    <t>1. 도급공사 1.3 제수밸브 1.3.1 전력간선 및 동력설비공사</t>
    <phoneticPr fontId="1" type="noConversion"/>
  </si>
  <si>
    <t>파상형경질폴리에틸렌전선관-지중포설</t>
  </si>
  <si>
    <t>40㎜</t>
  </si>
  <si>
    <t>호표 95</t>
  </si>
  <si>
    <t>505C016DC05253DE907C73FEDA51D9</t>
  </si>
  <si>
    <t>0101030101505C016DC05253DE907C73FEDA51D9</t>
  </si>
  <si>
    <t>30㎜</t>
  </si>
  <si>
    <t>호표 96</t>
  </si>
  <si>
    <t>505C016DC05253DE907C73FEDA52E0</t>
  </si>
  <si>
    <t>0101030101505C016DC05253DE907C73FEDA52E0</t>
  </si>
  <si>
    <t>36mm, 비방수</t>
  </si>
  <si>
    <t>호표 97</t>
  </si>
  <si>
    <t>505C016DC05253DCE07E94E19B4280</t>
  </si>
  <si>
    <t>0101030101505C016DC05253DCE07E94E19B4280</t>
  </si>
  <si>
    <t>28mm, 비방수</t>
  </si>
  <si>
    <t>호표 98</t>
  </si>
  <si>
    <t>505C016DC05253DCE07E94E19B41F9</t>
  </si>
  <si>
    <t>0101030101505C016DC05253DCE07E94E19B41F9</t>
  </si>
  <si>
    <t>1종금속제가요전선관, 박스커넥터, 36mm, 비방수</t>
  </si>
  <si>
    <t>57392168B22B5EDE007FC3802D3A4B79C42701</t>
  </si>
  <si>
    <t>010103010157392168B22B5EDE007FC3802D3A4B79C42701</t>
  </si>
  <si>
    <t>1종금속제가요전선관, 박스커넥터, 28mm, 비방수</t>
  </si>
  <si>
    <t>57392168B22B5EDE007FC3802D3A4B79C42700</t>
  </si>
  <si>
    <t>010103010157392168B22B5EDE007FC3802D3A4B79C42700</t>
  </si>
  <si>
    <t>4C*10㎟</t>
  </si>
  <si>
    <t>호표 99</t>
  </si>
  <si>
    <t>505C016DC07D5170F072948BAAA7AE</t>
  </si>
  <si>
    <t>0101030101505C016DC07D5170F072948BAAA7AE</t>
  </si>
  <si>
    <t>호표 100</t>
  </si>
  <si>
    <t>505C016DC07D5170F072948BAAA105</t>
  </si>
  <si>
    <t>0101030101505C016DC07D5170F072948BAAA105</t>
  </si>
  <si>
    <t>2C*4㎟</t>
  </si>
  <si>
    <t>호표 101</t>
  </si>
  <si>
    <t>505C016DC07D5170F07292DED56869</t>
  </si>
  <si>
    <t>0101030101505C016DC07D5170F07292DED56869</t>
  </si>
  <si>
    <t>0.6/1kv 트레이용 절연난연 제어용케이블(F-CVV)-옥외</t>
  </si>
  <si>
    <t>10C*1.5㎟</t>
  </si>
  <si>
    <t>호표 102</t>
  </si>
  <si>
    <t>505C016DC07D506C50741AD262405F</t>
  </si>
  <si>
    <t>0101030101505C016DC07D506C50741AD262405F</t>
  </si>
  <si>
    <t>5C*2.5㎟</t>
  </si>
  <si>
    <t>호표 103</t>
  </si>
  <si>
    <t>505C016DC07D506C507419CC1927A1</t>
  </si>
  <si>
    <t>0101030101505C016DC07D506C507419CC1927A1</t>
  </si>
  <si>
    <t>0.6/1kv 트레이용 동편조차폐 제어용케이블(F-CVV-SB)-옥외</t>
  </si>
  <si>
    <t>호표 104</t>
  </si>
  <si>
    <t>505C016DC07D506E0072F27FFE0F53</t>
  </si>
  <si>
    <t>0101030101505C016DC07D506E0072F27FFE0F53</t>
  </si>
  <si>
    <t>난연 비닐절연접지용전선(F-GV)-직매</t>
  </si>
  <si>
    <t>0.6/1kv, 10㎟</t>
  </si>
  <si>
    <t>호표 105</t>
  </si>
  <si>
    <t>505C016DC06C5A01607F612F12586D</t>
  </si>
  <si>
    <t>0101030101505C016DC06C5A01607F612F12586D</t>
  </si>
  <si>
    <t>0101030101505C016DC06C5A01607F6236041610</t>
  </si>
  <si>
    <t>접지봉 3본 연결</t>
  </si>
  <si>
    <t>3본, Φ14x1,000㎜</t>
  </si>
  <si>
    <t>호표 106</t>
  </si>
  <si>
    <t>505C016DC0375607D0798B643940E9</t>
  </si>
  <si>
    <t>0101030101505C016DC0375607D0798B643940E9</t>
  </si>
  <si>
    <t>1C, 10㎟</t>
  </si>
  <si>
    <t>호표 107</t>
  </si>
  <si>
    <t>505C116B7AA854EC10724F7C541813</t>
  </si>
  <si>
    <t>0101030101505C116B7AA854EC10724F7C541813</t>
  </si>
  <si>
    <t>300*300*150mm</t>
  </si>
  <si>
    <t>호표 108</t>
  </si>
  <si>
    <t>505C016DC0D759B0907FAB38865947</t>
  </si>
  <si>
    <t>0101030101505C016DC0D759B0907FAB38865947</t>
  </si>
  <si>
    <t>저압(36C)</t>
  </si>
  <si>
    <t>호표 109</t>
  </si>
  <si>
    <t>505C016DC014580D60766011930BFA</t>
  </si>
  <si>
    <t>0101030101505C016DC014580D60766011930BFA</t>
  </si>
  <si>
    <t>전력량계 및 부속장치 설치</t>
  </si>
  <si>
    <t>전력량계 3ø 4W용, 한전지급품</t>
  </si>
  <si>
    <t>대</t>
  </si>
  <si>
    <t>호표 110</t>
  </si>
  <si>
    <t>505C016AF9595E4040789C93C5F8B6</t>
  </si>
  <si>
    <t>0101030101505C016AF9595E4040789C93C5F8B6</t>
  </si>
  <si>
    <t>아스팔트 포장 절단, 깨기 및 복구</t>
  </si>
  <si>
    <t>호표 111</t>
  </si>
  <si>
    <t>570C616619B75589A07CFE76EEB80F</t>
  </si>
  <si>
    <t>0101030101570C616619B75589A07CFE76EEB80F</t>
  </si>
  <si>
    <t>터파기/토사</t>
  </si>
  <si>
    <t>보통, 굴삭기 0.7m3 90%, 인력10%</t>
  </si>
  <si>
    <t>M3</t>
  </si>
  <si>
    <t>산근 1</t>
  </si>
  <si>
    <t>503F316550D3566BA07E3852B5C613</t>
  </si>
  <si>
    <t>0101030101503F316550D3566BA07E3852B5C613</t>
  </si>
  <si>
    <t>되메우기/토사, 두께 10cm</t>
  </si>
  <si>
    <t>보통, 굴삭기 0.7m3+플레이트콤팩터 1.5ton+인력 10%</t>
  </si>
  <si>
    <t>산근 2</t>
  </si>
  <si>
    <t>503F31658C1B5A15907CE3FF38E558</t>
  </si>
  <si>
    <t>0101030101503F31658C1B5A15907CE3FF38E558</t>
  </si>
  <si>
    <t>잔토처리</t>
  </si>
  <si>
    <t>인력 (현장 내 소운반 깔고 고르기)</t>
  </si>
  <si>
    <t>호표 112</t>
  </si>
  <si>
    <t>503F316550D3566BA07FC08B0CC72F</t>
  </si>
  <si>
    <t>0101030101503F316550D3566BA07FC08B0CC72F</t>
  </si>
  <si>
    <t>경고테이프 포설</t>
  </si>
  <si>
    <t>저압용</t>
  </si>
  <si>
    <t>호표 113</t>
  </si>
  <si>
    <t>505C016DC014580D6076674108B861</t>
  </si>
  <si>
    <t>0101030101505C016DC014580D6076674108B861</t>
  </si>
  <si>
    <t>1.3.1.2 제수밸브 #2 설치공사</t>
  </si>
  <si>
    <t>0101030102</t>
  </si>
  <si>
    <t>0101030102505C016DC05253DE907C73FEDA51D9</t>
  </si>
  <si>
    <t>0101030102505C016DC05253DE907C73FEDA52E0</t>
  </si>
  <si>
    <t>0101030102505C016DC05253DCE07E94E19B4280</t>
  </si>
  <si>
    <t>0101030102505C016DC05253DCE07E94E19B41F9</t>
  </si>
  <si>
    <t>010103010257392168B22B5EDE007FC3802D3A4B79C42701</t>
  </si>
  <si>
    <t>010103010257392168B22B5EDE007FC3802D3A4B79C42700</t>
  </si>
  <si>
    <t>0101030102505C016DC07D5170F072948BAAA7AE</t>
  </si>
  <si>
    <t>0101030102505C016DC07D5170F072948BAAA105</t>
  </si>
  <si>
    <t>0101030102505C016DC07D5170F07292DED56869</t>
  </si>
  <si>
    <t>0101030102505C016DC07D506C50741AD262405F</t>
  </si>
  <si>
    <t>0101030102505C016DC07D506C507419CC1927A1</t>
  </si>
  <si>
    <t>0101030102505C016DC07D506E0072F27FFE0F53</t>
  </si>
  <si>
    <t>0101030102505C016DC06C5A01607F612F12586D</t>
  </si>
  <si>
    <t>0101030102505C016DC06C5A01607F6236041610</t>
  </si>
  <si>
    <t>0101030102505C016DC0375607D0798B643940E9</t>
  </si>
  <si>
    <t>0101030102505C116B7AA854EC10724F7C541813</t>
  </si>
  <si>
    <t>0101030102505C016DC0D759B0907FAB38865947</t>
  </si>
  <si>
    <t>0101030102505C016DC014580D60766011930BFA</t>
  </si>
  <si>
    <t>0101030102505C016AF9595E4040789C93C5F8B6</t>
  </si>
  <si>
    <t>0101030102570C616619B75589A07CFE76EEB80F</t>
  </si>
  <si>
    <t>0101030102503F316550D3566BA07E3852B5C613</t>
  </si>
  <si>
    <t>0101030102503F31658C1B5A15907CE3FF38E558</t>
  </si>
  <si>
    <t>0101030102503F316550D3566BA07FC08B0CC72F</t>
  </si>
  <si>
    <t>0101030102505C016DC014580D6076674108B861</t>
  </si>
  <si>
    <t>1.3.1.3 제수밸브 #3 설치공사</t>
  </si>
  <si>
    <t>0101030103</t>
  </si>
  <si>
    <t>1.5kW</t>
  </si>
  <si>
    <t>0101030103505C016DC05253DE907C73FEDA52E0</t>
  </si>
  <si>
    <t>0101030103505C016DC05253DCE07E94E19B4280</t>
  </si>
  <si>
    <t>0101030103505C016DC05253DCE07E94E19B41F9</t>
  </si>
  <si>
    <t>010103010357392168B22B5EDE007FC3802D3A4B79C42701</t>
  </si>
  <si>
    <t>010103010357392168B22B5EDE007FC3802D3A4B79C42700</t>
  </si>
  <si>
    <t>0101030103505C016DC07D5170F072948BAAA105</t>
  </si>
  <si>
    <t>0101030103505C016DC07D5170F07292DED56869</t>
  </si>
  <si>
    <t>0101030103505C016DC07D506C50741AD262405F</t>
  </si>
  <si>
    <t>0101030103505C016DC07D506C507419CC1927A1</t>
  </si>
  <si>
    <t>0101030103505C016DC07D506E0072F27FFE0F53</t>
  </si>
  <si>
    <t>0101030103505C016DC06C5A01607F6236041610</t>
  </si>
  <si>
    <t>0101030103505C016DC0D759B0907FAB38865947</t>
  </si>
  <si>
    <t>0101030103570C616619B75589A07CFE76EEB80F</t>
  </si>
  <si>
    <t>0101030103503F316550D3566BA07E3852B5C613</t>
  </si>
  <si>
    <t>0101030103503F31658C1B5A15907CE3FF38E558</t>
  </si>
  <si>
    <t>0101030103503F316550D3566BA07FC08B0CC72F</t>
  </si>
  <si>
    <t>0101030103505C016DC014580D6076674108B861</t>
  </si>
  <si>
    <t>1.4 삼양2 중계펌프장</t>
  </si>
  <si>
    <t>010104</t>
  </si>
  <si>
    <t>1.4.1 전력간선 및 동력설비공사</t>
  </si>
  <si>
    <t>01010401</t>
  </si>
  <si>
    <t>1.4.1.1 설치공사</t>
  </si>
  <si>
    <t>0101040101</t>
  </si>
  <si>
    <t>1. 도급공사 1.4 삼양2 중계펌프장 1.4.1 전력간선 및 동력설비공사</t>
    <phoneticPr fontId="1" type="noConversion"/>
  </si>
  <si>
    <t>0101040101505C016DC05253DBC0789211742DAA</t>
  </si>
  <si>
    <t>0101040101505C016DC05253DDF0758A141E1198</t>
  </si>
  <si>
    <t>010104010157392168B22B5EDE007FCD84612FE0377B2236</t>
  </si>
  <si>
    <t>0101040101505C016DC05253D1C0745C702AFC1B</t>
  </si>
  <si>
    <t>0101040101505C016DC07D5170F072948BAAA688</t>
  </si>
  <si>
    <t>01010401015144E167278E594F4076B4F6519876</t>
  </si>
  <si>
    <t>0101040101505C016DC06C5A03107C393AE2480F</t>
  </si>
  <si>
    <t>0101040101505C016DC06C5A03107C393AE24916</t>
  </si>
  <si>
    <t>0101040101505C016DC06C5A01607F6236041737</t>
  </si>
  <si>
    <t>0101040101505C016DC0D759B0907FAB38877BEE</t>
  </si>
  <si>
    <t>01010401015144916F022C5B6B307844DFE486B7</t>
  </si>
  <si>
    <t>01010401015144916F022C5B6B307844DFE48135</t>
  </si>
  <si>
    <t>0101040101505C016AF9745C3D407FD20DF2F238</t>
  </si>
  <si>
    <t>0101040101505C016DC0D759B0907FAA1285AEDC</t>
  </si>
  <si>
    <t>0101040101505C016DC0D759B2407C7F6887C71E</t>
  </si>
  <si>
    <t>0101040101505C016AF9DD5402807FAF7A19AA9E</t>
  </si>
  <si>
    <t>0101040101505C016AF9DD5402807FAF7A19AA9B</t>
  </si>
  <si>
    <t>0101040101501A216C02B45AEBB078863E88FC2A</t>
  </si>
  <si>
    <t>0101040101501A216C02B45AEBB078863E88FC28</t>
  </si>
  <si>
    <t>0101040101505C016AF91253BBE071DA90C8E5BE</t>
  </si>
  <si>
    <t>0101040101505C016DFDC15580107F3B84428EE6</t>
  </si>
  <si>
    <t>0101040101505C016DFD945122E07659A86BABFB</t>
  </si>
  <si>
    <t>1.5 폐기물처리비</t>
  </si>
  <si>
    <t>010105</t>
  </si>
  <si>
    <t>1. 도급공사</t>
    <phoneticPr fontId="1" type="noConversion"/>
  </si>
  <si>
    <t>폐아스팔트콘크리트</t>
  </si>
  <si>
    <t>이물질이 없는 순수한 폐아스팔트콘크리트</t>
  </si>
  <si>
    <t>TON</t>
  </si>
  <si>
    <t>501AB16E181052F6B0712AEE28C49C</t>
  </si>
  <si>
    <t>010105501AB16E181052F6B0712AEE28C49C</t>
  </si>
  <si>
    <t>건설폐재류 상차비 및 운반비</t>
  </si>
  <si>
    <t>24톤 덤프트럭, 30km</t>
  </si>
  <si>
    <t>501AB16E181052F75076E72FFDE3B2</t>
  </si>
  <si>
    <t>010105501AB16E181052F75076E72FFDE3B2</t>
  </si>
  <si>
    <t>2. 관급자재</t>
  </si>
  <si>
    <t>0102</t>
  </si>
  <si>
    <t>2.1 관급자관급</t>
  </si>
  <si>
    <t>010201</t>
  </si>
  <si>
    <t>2.1.1 수배전반</t>
  </si>
  <si>
    <t>01020101</t>
  </si>
  <si>
    <t>2.1.1.1 설치</t>
  </si>
  <si>
    <t>0102010101</t>
  </si>
  <si>
    <t>부가가치세 포함</t>
  </si>
  <si>
    <t>2. 관급자재 2.1 관급자관급 2.1.1 수배전반</t>
    <phoneticPr fontId="1" type="noConversion"/>
  </si>
  <si>
    <t>LP-M(조천)</t>
  </si>
  <si>
    <t>W800*H2550*D1500</t>
  </si>
  <si>
    <t>면</t>
  </si>
  <si>
    <t>5754D163BA465C29A07EEE0A3AF13580A103D5</t>
  </si>
  <si>
    <t>01020101015754D163BA465C29A07EEE0A3AF13580A103D5</t>
  </si>
  <si>
    <t>MCC-MP-31(신촌)</t>
  </si>
  <si>
    <t>W800*H1900*D600</t>
  </si>
  <si>
    <t>5754D163BA465C29A07EEE0A3AF13580A103D7</t>
  </si>
  <si>
    <t>01020101015754D163BA465C29A07EEE0A3AF13580A103D7</t>
  </si>
  <si>
    <t>MCC-MP-32(조천)</t>
  </si>
  <si>
    <t>W600*H2350*D600(5)</t>
  </si>
  <si>
    <t>5754D163BA465C29A07EEE0A3AF13580A103D0</t>
  </si>
  <si>
    <t>01020101015754D163BA465C29A07EEE0A3AF13580A103D0</t>
  </si>
  <si>
    <t>수배전반 설치비</t>
  </si>
  <si>
    <t>5754D163BA465C29A07EEE0A3AF13580A103DC</t>
  </si>
  <si>
    <t>01020101015754D163BA465C29A07EEE0A3AF13580A103DC</t>
  </si>
  <si>
    <t>전동기제어반 설치비</t>
  </si>
  <si>
    <t>5754D163BA465C29A07EEE0A3AF13580A103DD</t>
  </si>
  <si>
    <t>01020101015754D163BA465C29A07EEE0A3AF13580A103DD</t>
  </si>
  <si>
    <t>조달수수료</t>
  </si>
  <si>
    <t>5천만원초과 ~ 1억원까지, 1.07%</t>
  </si>
  <si>
    <t>5103F16E1D12535A407E8F404786001</t>
  </si>
  <si>
    <t>01020101015103F16E1D12535A407E8F404785002</t>
  </si>
  <si>
    <t>2.1.1.2 철거</t>
  </si>
  <si>
    <t>0102010102</t>
  </si>
  <si>
    <t>신촌 철거비</t>
  </si>
  <si>
    <t>MCC-MP-31</t>
  </si>
  <si>
    <t>5754D163BA465C29A07EEE0A3AF13580A102CB</t>
  </si>
  <si>
    <t>01020101025754D163BA465C29A07EEE0A3AF13580A102CB</t>
  </si>
  <si>
    <t>조천 철거비</t>
  </si>
  <si>
    <t>LP-M, MCC-MP-32, 전력량계함</t>
  </si>
  <si>
    <t>5754D163BA465C29A07EEE0A3AF13580A102CA</t>
  </si>
  <si>
    <t>01020101025754D163BA465C29A07EEE0A3AF13580A102CA</t>
  </si>
  <si>
    <t>운반비</t>
  </si>
  <si>
    <t>5754D163BA465C29A07EEE0A3AF13580A102C4</t>
  </si>
  <si>
    <t>01020101025754D163BA465C29A07EEE0A3AF13580A102C4</t>
  </si>
  <si>
    <t>부가가치세</t>
  </si>
  <si>
    <t>주재료비의 10%</t>
  </si>
  <si>
    <t>01020101025103F16E1D12535A407E8F404786001</t>
  </si>
  <si>
    <t>2.1.2 감시제어</t>
  </si>
  <si>
    <t>01020102</t>
  </si>
  <si>
    <t>2. 관급자재 2.1 관급자관급</t>
    <phoneticPr fontId="1" type="noConversion"/>
  </si>
  <si>
    <t>신촌 중계펌프장 원격감시제어반 제작 설치</t>
  </si>
  <si>
    <t>제어반 및 변환기반 철거,고재비 포함</t>
  </si>
  <si>
    <t>57669163BEA95B2020738477C8B4F5CE330892</t>
  </si>
  <si>
    <t>0102010257669163BEA95B2020738477C8B4F5CE330892</t>
  </si>
  <si>
    <t>조천 중계펌프장 원격감시제어반 개량</t>
  </si>
  <si>
    <t>57669163BEA95B2020738477C8B4F5CE330893</t>
  </si>
  <si>
    <t>0102010257669163BEA95B2020738477C8B4F5CE330893</t>
  </si>
  <si>
    <t>제수밸브 제어반 #1</t>
  </si>
  <si>
    <t>57669163BEA95B2020738477C8B4F5CE330891</t>
  </si>
  <si>
    <t>0102010257669163BEA95B2020738477C8B4F5CE330891</t>
  </si>
  <si>
    <t>제수밸브 제어반 #2,#3</t>
  </si>
  <si>
    <t>57669163BEA95B2020738477C8B4F5CE33089E</t>
  </si>
  <si>
    <t>0102010257669163BEA95B2020738477C8B4F5CE33089E</t>
  </si>
  <si>
    <t>삼양2 중계 탈취기 제어반 감시</t>
  </si>
  <si>
    <t>57669163BEA95B2020738477C8B4F5CE33089F</t>
  </si>
  <si>
    <t>0102010257669163BEA95B2020738477C8B4F5CE33089F</t>
  </si>
  <si>
    <t>010201025103F16E1D12535A407E8F404786001</t>
  </si>
  <si>
    <t>5103F16E1D12535A407E8F404785002</t>
  </si>
  <si>
    <t>010201025103F16E1D12535A407E8F404784003</t>
  </si>
  <si>
    <t>2.1.3 UPS</t>
  </si>
  <si>
    <t>01020103</t>
  </si>
  <si>
    <t>UPS(조천)</t>
  </si>
  <si>
    <t>10kVA, 3Φ4W 380-220V 60Hz</t>
  </si>
  <si>
    <t>577711631C7558CDD07CF56C0592B6A3D51658</t>
  </si>
  <si>
    <t>01020103577711631C7558CDD07CF56C0592B6A3D51658</t>
  </si>
  <si>
    <t>2천만원까지</t>
  </si>
  <si>
    <t>572F61628F9357317074D4EB2C6CCC64C64FE6</t>
  </si>
  <si>
    <t>01020103572F61628F9357317074D4EB2C6CCC64C64FE6</t>
  </si>
  <si>
    <t>2.2 도급자관급</t>
  </si>
  <si>
    <t>010202</t>
  </si>
  <si>
    <t>2.2.1 분전반</t>
  </si>
  <si>
    <t>01020201</t>
  </si>
  <si>
    <t>2. 관급자재 2.2 도급자관급</t>
    <phoneticPr fontId="1" type="noConversion"/>
  </si>
  <si>
    <t>WHM(조천)</t>
  </si>
  <si>
    <t>W1200*H1900*D300</t>
  </si>
  <si>
    <t>5754D163BA465C29A07EEE0A3AF13580A103D2</t>
  </si>
  <si>
    <t>010202015754D163BA465C29A07EEE0A3AF13580A103D2</t>
  </si>
  <si>
    <t>탈취기 분전반</t>
  </si>
  <si>
    <t>W600*H600*D180</t>
  </si>
  <si>
    <t>5754D163BA465C29A07EEE0A3AF13580A10123</t>
  </si>
  <si>
    <t>010202015754D163BA465C29A07EEE0A3AF13580A10123</t>
  </si>
  <si>
    <t>01020201572F61628F9357317074D4EB2C6CCC64C64FE6</t>
  </si>
  <si>
    <t>2.2.2 임대발전기</t>
  </si>
  <si>
    <t>01020202</t>
  </si>
  <si>
    <t>방음형 발전기</t>
  </si>
  <si>
    <t>130kW, 임대기간 30일(신촌)</t>
  </si>
  <si>
    <t>5754D163BA465C29A07EEE0A3AF13580A10127</t>
  </si>
  <si>
    <t>010202025754D163BA465C29A07EEE0A3AF13580A10127</t>
  </si>
  <si>
    <t>550kW, 임대기간 30일(조천)</t>
  </si>
  <si>
    <t>5754D163BA465C29A07EEE0A3AF13580A10125</t>
  </si>
  <si>
    <t>010202025754D163BA465C29A07EEE0A3AF13580A10125</t>
  </si>
  <si>
    <t>010202025103F16E1D12535A407E8F404786001</t>
  </si>
  <si>
    <t>01020202572F61628F9357317074D4EB2C6CCC64C64FE6</t>
  </si>
  <si>
    <t>2.2.3 조명기구</t>
  </si>
  <si>
    <t>01020203</t>
  </si>
  <si>
    <t>LED 40W</t>
  </si>
  <si>
    <t>파이프펜던트</t>
  </si>
  <si>
    <t>5792A16B53BD5FA3607EBACF495284F85B0CFB</t>
  </si>
  <si>
    <t>010202035792A16B53BD5FA3607EBACF495284F85B0CFB</t>
  </si>
  <si>
    <t>01020203572F61628F9357317074D4EB2C6CCC64C64FE6</t>
  </si>
  <si>
    <t>3. 한전수탁비</t>
  </si>
  <si>
    <t>0103</t>
  </si>
  <si>
    <t>3.1 표준시설부담금</t>
  </si>
  <si>
    <t>010301</t>
  </si>
  <si>
    <t>3.1.1 신촌 중계펌프장</t>
  </si>
  <si>
    <t>01030101</t>
  </si>
  <si>
    <t>기존 계약전력 25kW</t>
  </si>
  <si>
    <t>3. 한전수탁비 3.1 표준시설부담금</t>
    <phoneticPr fontId="1" type="noConversion"/>
  </si>
  <si>
    <t>표준시설부담금(저압)</t>
  </si>
  <si>
    <t>공중공급, 계약전력 5kW 초과분의 매 1kW에 대하여</t>
  </si>
  <si>
    <t>571EC16651B65467B07C8AD6C30E267D520FE8</t>
  </si>
  <si>
    <t>01030101571EC16651B65467B07C8AD6C30E267D520FE8</t>
  </si>
  <si>
    <t>010301015103F16E1D12535A407E8F404786001</t>
  </si>
  <si>
    <t>3.1.2 조천 중계펌프장</t>
  </si>
  <si>
    <t>01030102</t>
  </si>
  <si>
    <t>기존 계약전력 200kW</t>
  </si>
  <si>
    <t>01030102571EC16651B65467B07C8AD6C30E267D520FE8</t>
  </si>
  <si>
    <t>010301025103F16E1D12535A407E8F404786001</t>
  </si>
  <si>
    <t>3.1.3 제수밸브 #1</t>
  </si>
  <si>
    <t>01030103</t>
  </si>
  <si>
    <t>공중공급, 매 계약에 대하여 계약전력 5kW까지</t>
  </si>
  <si>
    <t>571EC16651B65467B07C8AD6C30E267D520FEF</t>
  </si>
  <si>
    <t>01030103571EC16651B65467B07C8AD6C30E267D520FEF</t>
  </si>
  <si>
    <t>01030103571EC16651B65467B07C8AD6C30E267D520FE8</t>
  </si>
  <si>
    <t>010301035103F16E1D12535A407E8F404785002</t>
  </si>
  <si>
    <t>3.1.4 제수밸브 #2,#3</t>
  </si>
  <si>
    <t>01030104</t>
  </si>
  <si>
    <t>01030104571EC16651B65467B07C8AD6C30E267D520FEF</t>
  </si>
  <si>
    <t>01030104571EC16651B65467B07C8AD6C30E267D520FE8</t>
  </si>
  <si>
    <t>010301045103F16E1D12535A407E8F404785002</t>
  </si>
  <si>
    <t>3.2 사용전검사 수수료</t>
  </si>
  <si>
    <t>010302</t>
  </si>
  <si>
    <t>3.2.1 조천 중계펌프장</t>
  </si>
  <si>
    <t>01030201</t>
  </si>
  <si>
    <t>3. 한전수탁비 3.2 사용전검사 수수료</t>
    <phoneticPr fontId="1" type="noConversion"/>
  </si>
  <si>
    <t>사용전검사 수수료</t>
  </si>
  <si>
    <t>저압, 기본료</t>
  </si>
  <si>
    <t>571EC16651B65467B07C8AD6C30E267D520FED</t>
  </si>
  <si>
    <t>01030201571EC16651B65467B07C8AD6C30E267D520FED</t>
  </si>
  <si>
    <t>저압, kW당 요금</t>
  </si>
  <si>
    <t>571EC16651B65467B07C8AD6C30E267D520FEE</t>
  </si>
  <si>
    <t>01030201571EC16651B65467B07C8AD6C30E267D520FEE</t>
  </si>
  <si>
    <t>010302015103F16E1D12535A407E8F404786001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</si>
  <si>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</si>
  <si>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</si>
  <si>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</si>
  <si>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</si>
  <si>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</si>
  <si>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</si>
  <si>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</si>
  <si>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</si>
  <si>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</si>
  <si>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</si>
  <si>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장비일위</t>
  </si>
  <si>
    <t>일 위 대 가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</si>
  <si>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</si>
  <si>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</si>
  <si>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</si>
  <si>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</si>
  <si>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</si>
  <si>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</si>
  <si>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</si>
  <si>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</si>
  <si>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할증체크</t>
  </si>
  <si>
    <t>1종금속제가요전선관-노출  비닐피복, 36mm, 방수  M  전기 5-1   ( 호표 1 )</t>
  </si>
  <si>
    <t>전기 5-1</t>
  </si>
  <si>
    <t>1종금속제가요전선관, 비닐피복, 36mm, 방수</t>
  </si>
  <si>
    <t>57392168B22B5EDE007FC3802D3A4B79C4267A</t>
  </si>
  <si>
    <t>505C016DC05253DCE07E94E19AB87A57392168B22B5EDE007FC3802D3A4B79C4267A</t>
  </si>
  <si>
    <t>잡재료비</t>
  </si>
  <si>
    <t>배관배선의 2%</t>
  </si>
  <si>
    <t>505C016DC05253DCE07E94E19AB87A5103F16E1D12535A407E8F404785002</t>
  </si>
  <si>
    <t>내선전공</t>
  </si>
  <si>
    <t>일반공사 직종</t>
  </si>
  <si>
    <t>인</t>
  </si>
  <si>
    <t>50CE4165153F515D00703BA1C8F8C6FA93812B</t>
  </si>
  <si>
    <t>505C016DC05253DCE07E94E19AB87A50CE4165153F515D00703BA1C8F8C6FA93812B</t>
  </si>
  <si>
    <t>공구손료</t>
  </si>
  <si>
    <t>인력품의 3%</t>
  </si>
  <si>
    <t>505C016DC05253DCE07E94E19AB87A5103F16E1D12535A407E8F404784003</t>
  </si>
  <si>
    <t xml:space="preserve"> [ 합          계 ]</t>
  </si>
  <si>
    <t>1종금속제가요전선관-노출  비닐피복, 28mm, 방수  M  전기 5-1   ( 호표 2 )</t>
  </si>
  <si>
    <t>1종금속제가요전선관, 비닐피복, 28mm, 방수</t>
  </si>
  <si>
    <t>57392168B22B5EDE007FC3802D3A4B79C4267B</t>
  </si>
  <si>
    <t>505C016DC05253DCE07E94E19AB90057392168B22B5EDE007FC3802D3A4B79C4267B</t>
  </si>
  <si>
    <t>505C016DC05253DCE07E94E19AB9005103F16E1D12535A407E8F404785002</t>
  </si>
  <si>
    <t>505C016DC05253DCE07E94E19AB90050CE4165153F515D00703BA1C8F8C6FA93812B</t>
  </si>
  <si>
    <t>505C016DC05253DCE07E94E19AB9005103F16E1D12535A407E8F404784003</t>
  </si>
  <si>
    <t>1종금속제가요전선관-노출  비닐피복, 22mm, 방수  M  전기 5-1   ( 호표 3 )</t>
  </si>
  <si>
    <t>1종금속제가요전선관, 비닐피복, 22mm, 방수</t>
  </si>
  <si>
    <t>57392168B22B5EDE007FC3802D3A4B79C4267C</t>
  </si>
  <si>
    <t>505C016DC05253DCE07E94E19ABE8257392168B22B5EDE007FC3802D3A4B79C4267C</t>
  </si>
  <si>
    <t>505C016DC05253DCE07E94E19ABE825103F16E1D12535A407E8F404785002</t>
  </si>
  <si>
    <t>505C016DC05253DCE07E94E19ABE8250CE4165153F515D00703BA1C8F8C6FA93812B</t>
  </si>
  <si>
    <t>505C016DC05253DCE07E94E19ABE825103F16E1D12535A407E8F404784003</t>
  </si>
  <si>
    <t>0.6/1kv 난연 전력케이블(F-CV)  3C*6㎟  M  전기 5-13   ( 호표 4 )</t>
  </si>
  <si>
    <t>전기 5-13</t>
  </si>
  <si>
    <t>600V폴리에틸렌케이블</t>
  </si>
  <si>
    <t>600V폴리에틸렌케이블, 0.6/1kv, F-CV, 3C*6㎟</t>
  </si>
  <si>
    <t>572F2164E3095918A0770FD923B73CE1244FF7</t>
  </si>
  <si>
    <t>505C016DC07D5170F07293E420FDCF572F2164E3095918A0770FD923B73CE1244FF7</t>
  </si>
  <si>
    <t>505C016DC07D5170F07293E420FDCF5103F16E1D12535A407E8F404786001</t>
  </si>
  <si>
    <t>저압케이블전공</t>
  </si>
  <si>
    <t>50CE4165153F515D00703BA1C8F8C6FA938126</t>
  </si>
  <si>
    <t>505C016DC07D5170F07293E420FDCF50CE4165153F515D00703BA1C8F8C6FA938126</t>
  </si>
  <si>
    <t>505C016DC07D5170F07293E420FDCF5103F16E1D12535A407E8F404785002</t>
  </si>
  <si>
    <t>0.6/1kv 난연 전력케이블(F-CV)-옥외  4C*16㎟  M  전기 4-34   ( 호표 5 )</t>
  </si>
  <si>
    <t>전기 4-34</t>
  </si>
  <si>
    <t>600V폴리에틸렌케이블-옥외</t>
  </si>
  <si>
    <t>600V폴리에틸렌케이블, 0.6/1kv, F-CV, 4C*16㎟</t>
  </si>
  <si>
    <t>572F2164E3095918A0770FD923B73CE124484D</t>
  </si>
  <si>
    <t>505C016DC07D5170F072948BAAA5E3572F2164E3095918A0770FD923B73CE124484D</t>
  </si>
  <si>
    <t>505C016DC07D5170F072948BAAA5E35103F16E1D12535A407E8F404786001</t>
  </si>
  <si>
    <t>보통인부</t>
  </si>
  <si>
    <t>0.00528*2.6</t>
  </si>
  <si>
    <t>50CE4165153F515D00703BA1C8F8C6FA938692</t>
  </si>
  <si>
    <t>505C016DC07D5170F072948BAAA5E350CE4165153F515D00703BA1C8F8C6FA938692</t>
  </si>
  <si>
    <t>505C016DC07D5170F072948BAAA5E350CE4165153F515D00703BA1C8F8C6FA938126</t>
  </si>
  <si>
    <t>505C016DC07D5170F072948BAAA5E35103F16E1D12535A407E8F404785002</t>
  </si>
  <si>
    <t>0.6/1kv 난연 전력케이블(F-CV)  4C*4㎟  M  전기 5-13   ( 호표 6 )</t>
  </si>
  <si>
    <t>600V폴리에틸렌케이블, 0.6/1kv, F-CV, 4C*4㎟</t>
  </si>
  <si>
    <t>572F2164E3095918A0770FD923B73CE1244968</t>
  </si>
  <si>
    <t>505C016DC07D5170F072948BAAA107572F2164E3095918A0770FD923B73CE1244968</t>
  </si>
  <si>
    <t>505C016DC07D5170F072948BAAA1075103F16E1D12535A407E8F404786001</t>
  </si>
  <si>
    <t>505C016DC07D5170F072948BAAA10750CE4165153F515D00703BA1C8F8C6FA938126</t>
  </si>
  <si>
    <t>505C016DC07D5170F072948BAAA1075103F16E1D12535A407E8F404785002</t>
  </si>
  <si>
    <t>0.6/1kv 트레이용 절연난연 제어용케이블(F-CVV)  2C*2.5㎟  M  전기 5-13   ( 호표 7 )</t>
  </si>
  <si>
    <t>제어케이블</t>
  </si>
  <si>
    <t>제어케이블, 0.6/1kv, TFR-CVV, 2C*2.5㎟</t>
  </si>
  <si>
    <t>572F2164E3095918A0755BD51E98D6D48D1294</t>
  </si>
  <si>
    <t>505C016DC07D506C507419CC181E81572F2164E3095918A0755BD51E98D6D48D1294</t>
  </si>
  <si>
    <t>505C016DC07D506C507419CC181E815103F16E1D12535A407E8F404786001</t>
  </si>
  <si>
    <t>505C016DC07D506C507419CC181E8150CE4165153F515D00703BA1C8F8C6FA938126</t>
  </si>
  <si>
    <t>505C016DC07D506C507419CC181E815103F16E1D12535A407E8F404785002</t>
  </si>
  <si>
    <t>0.6/1kv 트레이용 절연난연 제어용케이블(F-CVV)  3C*2.5㎟  M  전기 5-13   ( 호표 8 )</t>
  </si>
  <si>
    <t>제어케이블, 0.6/1kv, TFR-CVV, 3C*2.5㎟</t>
  </si>
  <si>
    <t>572F2164E3095918A0755BD51E98D6D48D13B9</t>
  </si>
  <si>
    <t>505C016DC07D506C507419CC181A26572F2164E3095918A0755BD51E98D6D48D13B9</t>
  </si>
  <si>
    <t>505C016DC07D506C507419CC181A265103F16E1D12535A407E8F404786001</t>
  </si>
  <si>
    <t>505C016DC07D506C507419CC181A2650CE4165153F515D00703BA1C8F8C6FA938126</t>
  </si>
  <si>
    <t>505C016DC07D506C507419CC181A265103F16E1D12535A407E8F404785002</t>
  </si>
  <si>
    <t>0.6/1kv 트레이용 절연난연 제어용케이블(F-CVV)  15C*2.5㎟  M  전기 5-13   ( 호표 9 )</t>
  </si>
  <si>
    <t>제어케이블, 0.6/1kv, TFR-CVV, 15C*2.5㎟</t>
  </si>
  <si>
    <t>572F2164E3095918A0755BD51E98D6D48D160F</t>
  </si>
  <si>
    <t>505C016DC07D506C50741BF90D4DCB572F2164E3095918A0755BD51E98D6D48D160F</t>
  </si>
  <si>
    <t>505C016DC07D506C50741BF90D4DCB5103F16E1D12535A407E8F404786001</t>
  </si>
  <si>
    <t>505C016DC07D506C50741BF90D4DCB50CE4165153F515D00703BA1C8F8C6FA938126</t>
  </si>
  <si>
    <t>505C016DC07D506C50741BF90D4DCB5103F16E1D12535A407E8F404785002</t>
  </si>
  <si>
    <t>0.6/1kv 트레이용 절연난연 제어용케이블(F-CVV)  30C*2.5㎟  M  전기 5-13   ( 호표 10 )</t>
  </si>
  <si>
    <t>제어케이블, 0.6/1kv, TFR-CVV, 30C*2.5㎟</t>
  </si>
  <si>
    <t>572F2164E3095918A0755BD51E98D6D48D1715</t>
  </si>
  <si>
    <t>505C016DC07D506C50741BF90CA2E6572F2164E3095918A0755BD51E98D6D48D1715</t>
  </si>
  <si>
    <t>505C016DC07D506C50741BF90CA2E65103F16E1D12535A407E8F404786001</t>
  </si>
  <si>
    <t>505C016DC07D506C50741BF90CA2E650CE4165153F515D00703BA1C8F8C6FA938126</t>
  </si>
  <si>
    <t>505C016DC07D506C50741BF90CA2E65103F16E1D12535A407E8F404785002</t>
  </si>
  <si>
    <t>0.6/1kv 트레이용 제어용케이블(F-CVV-S)  2C*1.5㎟  M  전기 5-13   ( 호표 11 )</t>
  </si>
  <si>
    <t>제어케이블, 0.6/1kv, TFR-CVV-S, 2C*1.5㎟</t>
  </si>
  <si>
    <t>572F2164E3095918A0755BD51E98D6D48C0D64</t>
  </si>
  <si>
    <t>505C016DC07D506F20799C41CF0C1E572F2164E3095918A0755BD51E98D6D48C0D64</t>
  </si>
  <si>
    <t>505C016DC07D506F20799C41CF0C1E5103F16E1D12535A407E8F404786001</t>
  </si>
  <si>
    <t>0.014*1.2</t>
  </si>
  <si>
    <t>505C016DC07D506F20799C41CF0C1E50CE4165153F515D00703BA1C8F8C6FA938126</t>
  </si>
  <si>
    <t>505C016DC07D506F20799C41CF0C1E5103F16E1D12535A407E8F404785002</t>
  </si>
  <si>
    <t>난연 비닐절연접지용전선(F-GV)-관내  0.6/1kv, 16㎟  M  전기 3-38   ( 호표 12 )</t>
  </si>
  <si>
    <t>전기 3-38</t>
  </si>
  <si>
    <t>접지용비닐절연전선</t>
  </si>
  <si>
    <t>접지용비닐절연전선, F-GV, 16㎟</t>
  </si>
  <si>
    <t>572F2164E309591B707BE1E0B4FC5B6EE6D019</t>
  </si>
  <si>
    <t>505C016DC06C5A01607F62360411AE572F2164E309591B707BE1E0B4FC5B6EE6D019</t>
  </si>
  <si>
    <t>505C016DC06C5A01607F62360411AE5103F16E1D12535A407E8F404786001</t>
  </si>
  <si>
    <t>0.007*1.5</t>
  </si>
  <si>
    <t>505C016DC06C5A01607F62360411AE50CE4165153F515D00703BA1C8F8C6FA93812B</t>
  </si>
  <si>
    <t>505C016DC06C5A01607F62360411AE5103F16E1D12535A407E8F404785002</t>
  </si>
  <si>
    <t>난연 비닐절연접지용전선(F-GV)-관내  0.6/1kv, 6㎟  M  전기 3-38   ( 호표 13 )</t>
  </si>
  <si>
    <t>접지용비닐절연전선, F-GV, 6㎟</t>
  </si>
  <si>
    <t>572F2164E309591B707BE1E0B4FC5B6EE6D017</t>
  </si>
  <si>
    <t>505C016DC06C5A01607F6236041737572F2164E309591B707BE1E0B4FC5B6EE6D017</t>
  </si>
  <si>
    <t>505C016DC06C5A01607F62360417375103F16E1D12535A407E8F404786001</t>
  </si>
  <si>
    <t>0.006*1.5</t>
  </si>
  <si>
    <t>505C016DC06C5A01607F623604173750CE4165153F515D00703BA1C8F8C6FA93812B</t>
  </si>
  <si>
    <t>505C016DC06C5A01607F62360417375103F16E1D12535A407E8F404785002</t>
  </si>
  <si>
    <t>난연 비닐절연접지용전선(F-GV)-관내  0.6/1kv, 4㎟  M  전기 3-38   ( 호표 14 )</t>
  </si>
  <si>
    <t>접지용비닐절연전선, F-GV, 4㎟</t>
  </si>
  <si>
    <t>572F2164E309591B707BE1E0B4FC5B6EE6D016</t>
  </si>
  <si>
    <t>505C016DC06C5A01607F6236041610572F2164E309591B707BE1E0B4FC5B6EE6D016</t>
  </si>
  <si>
    <t>505C016DC06C5A01607F62360416105103F16E1D12535A407E8F404786001</t>
  </si>
  <si>
    <t>505C016DC06C5A01607F623604161050CE4165153F515D00703BA1C8F8C6FA93812B</t>
  </si>
  <si>
    <t>505C016DC06C5A01607F62360416105103F16E1D12535A407E8F404785002</t>
  </si>
  <si>
    <t>전력케이블 단말처리-저압(1 KV 이하)  1C, 16㎟  개소  전기 4-37   ( 호표 15 )</t>
  </si>
  <si>
    <t>전기 4-37</t>
  </si>
  <si>
    <t>압착단자</t>
  </si>
  <si>
    <t>압착단자, 터미널, 16㎟</t>
  </si>
  <si>
    <t>57392168B234575DA07042F0769414A97021BD</t>
  </si>
  <si>
    <t>505C116B7AA854EC10724F7C541BE657392168B234575DA07042F0769414A97021BD</t>
  </si>
  <si>
    <t>0.27*0.3</t>
  </si>
  <si>
    <t>505C116B7AA854EC10724F7C541BE650CE4165153F515D00703BA1C8F8C6FA938126</t>
  </si>
  <si>
    <t>505C116B7AA854EC10724F7C541BE65103F16E1D12535A407E8F404786001</t>
  </si>
  <si>
    <t>전기수전  저압(42C)  식  전기 4-29, 전기 5-29   ( 호표 16 )</t>
  </si>
  <si>
    <t>전기 4-29, 전기 5-29</t>
  </si>
  <si>
    <t>강제전선관-노출-옥외</t>
  </si>
  <si>
    <t>아연도, 42mm</t>
  </si>
  <si>
    <t>호표 114</t>
  </si>
  <si>
    <t>505C016DC05253DDF0758A141F394B</t>
  </si>
  <si>
    <t>505C016DC014580D60766011930BF9505C016DC05253DDF0758A141F394B</t>
  </si>
  <si>
    <t>관구밀폐기-전기수전용</t>
  </si>
  <si>
    <t>관구밀폐기, 이종연결관, ∮40mm</t>
  </si>
  <si>
    <t>57392168B22B5EDE007FCD84612792AAA4C17F</t>
  </si>
  <si>
    <t>505C016DC014580D60766011930BF957392168B22B5EDE007FCD84612792AAA4C17F</t>
  </si>
  <si>
    <t>엔트런스 캡</t>
  </si>
  <si>
    <t>2 1/4" (42mm)</t>
  </si>
  <si>
    <t>호표 115</t>
  </si>
  <si>
    <t>505C016AF9DD5400C072202CB7EBD0</t>
  </si>
  <si>
    <t>505C016DC014580D60766011930BF9505C016AF9DD5400C072202CB7EBD0</t>
  </si>
  <si>
    <t>필름밴드</t>
  </si>
  <si>
    <t>1,420mm(대)</t>
  </si>
  <si>
    <t>8/2</t>
  </si>
  <si>
    <t>5792A16B53BD5FA3607EBAC665F11D70EAD86B</t>
  </si>
  <si>
    <t>505C016DC014580D60766011930BF95792A16B53BD5FA3607EBAC665F11D70EAD86B</t>
  </si>
  <si>
    <t>강제전선관-철거  아연도, 22mm  M  전기 5-1   ( 호표 17 )</t>
  </si>
  <si>
    <t>0.11*1.2*0.3</t>
  </si>
  <si>
    <t>505C016DC05253DDF0758A141E119A50CE4165153F515D00703BA1C8F8C6FA93812B</t>
  </si>
  <si>
    <t>505C016DC05253DDF0758A141E119A5103F16E1D12535A407E8F404784003</t>
  </si>
  <si>
    <t>0.6/1kv 난연 전력케이블(F-CV)-철거  1C*16㎟  M  전기 5-11   ( 호표 18 )</t>
  </si>
  <si>
    <t>전기 5-11</t>
  </si>
  <si>
    <t>0.023*0.5</t>
  </si>
  <si>
    <t>505C016DC07D5170F0729137ACB6C750CE4165153F515D00703BA1C8F8C6FA938126</t>
  </si>
  <si>
    <t>505C016DC07D5170F0729137ACB6C75103F16E1D12535A407E8F404785002</t>
  </si>
  <si>
    <t>0.6/1kv 난연 전력케이블(F-CV)-철거  3C*6㎟  M  전기 5-13   ( 호표 19 )</t>
  </si>
  <si>
    <t>0.026*0.5</t>
  </si>
  <si>
    <t>505C016DC07D5170F07293E420FDCE50CE4165153F515D00703BA1C8F8C6FA938126</t>
  </si>
  <si>
    <t>505C016DC07D5170F07293E420FDCE5103F16E1D12535A407E8F404785002</t>
  </si>
  <si>
    <t>0.6/1kv 난연 전력케이블(F-CV)-옥외-철거  4C*25㎟  M  전기 4-34   ( 호표 20 )</t>
  </si>
  <si>
    <t>0.00609*2.6*0.5</t>
  </si>
  <si>
    <t>505C016DC07D5170F072948BAAAA6250CE4165153F515D00703BA1C8F8C6FA938126</t>
  </si>
  <si>
    <t>505C016DC07D5170F072948BAAAA6250CE4165153F515D00703BA1C8F8C6FA938692</t>
  </si>
  <si>
    <t>505C016DC07D5170F072948BAAAA625103F16E1D12535A407E8F404785002</t>
  </si>
  <si>
    <t>0.6/1kv 난연 전력케이블(F-CV)-철거  4C*4㎟  M  전기 5-13   ( 호표 21 )</t>
  </si>
  <si>
    <t>0.029*0.5</t>
  </si>
  <si>
    <t>505C016DC07D5170F072948BAAA10650CE4165153F515D00703BA1C8F8C6FA938126</t>
  </si>
  <si>
    <t>505C016DC07D5170F072948BAAA1065103F16E1D12535A407E8F404785002</t>
  </si>
  <si>
    <t>0.6/1kv 트레이용 절연난연 제어용케이블(F-CVV)-철거  2C*2.5㎟  M  전기 5-13   ( 호표 22 )</t>
  </si>
  <si>
    <t>0.014*0.5</t>
  </si>
  <si>
    <t>505C016DC07D506C507419CC181E8050CE4165153F515D00703BA1C8F8C6FA938126</t>
  </si>
  <si>
    <t>505C016DC07D506C507419CC181E805103F16E1D12535A407E8F404785002</t>
  </si>
  <si>
    <t>0.6/1kv 트레이용 절연난연 제어용케이블(F-CVV)-철거  3C*2.5㎟  M  전기 5-13   ( 호표 23 )</t>
  </si>
  <si>
    <t>0.019*0.5</t>
  </si>
  <si>
    <t>505C016DC07D506C507419CC181A2750CE4165153F515D00703BA1C8F8C6FA938126</t>
  </si>
  <si>
    <t>505C016DC07D506C507419CC181A275103F16E1D12535A407E8F404785002</t>
  </si>
  <si>
    <t>0.6/1kv 트레이용 절연난연 제어용케이블(F-CVV)-철거  15C*2.5㎟  M  전기 5-13   ( 호표 24 )</t>
  </si>
  <si>
    <t>0.062*0.5</t>
  </si>
  <si>
    <t>505C016DC07D506C50741BF90D4DCA50CE4165153F515D00703BA1C8F8C6FA938126</t>
  </si>
  <si>
    <t>505C016DC07D506C50741BF90D4DCA5103F16E1D12535A407E8F404785002</t>
  </si>
  <si>
    <t>0.6/1kv 트레이용 절연난연 제어용케이블(F-CVV)-철거  30C*2.5㎟  M  전기 5-13   ( 호표 25 )</t>
  </si>
  <si>
    <t>0.098*0.5</t>
  </si>
  <si>
    <t>505C016DC07D506C50741BF90CA2E750CE4165153F515D00703BA1C8F8C6FA938126</t>
  </si>
  <si>
    <t>505C016DC07D506C50741BF90CA2E75103F16E1D12535A407E8F404785002</t>
  </si>
  <si>
    <t>0.6/1kv 트레이용 제어용케이블(F-CVV-S)-철거  2C*1.5㎟  M  전기 5-13   ( 호표 26 )</t>
  </si>
  <si>
    <t>0.014*1.2*0.5</t>
  </si>
  <si>
    <t>505C016DC07D506F20799C41CF0C1F50CE4165153F515D00703BA1C8F8C6FA938126</t>
  </si>
  <si>
    <t>505C016DC07D506F20799C41CF0C1F5103F16E1D12535A407E8F404785002</t>
  </si>
  <si>
    <t>난연 비닐절연접지용전선(F-GV)-관내-철거  0.6/1kv, 16㎟  M  전기 3-38   ( 호표 27 )</t>
  </si>
  <si>
    <t>0.007*1.5*0.5</t>
  </si>
  <si>
    <t>505C016DC06C5A01607F62360411AF50CE4165153F515D00703BA1C8F8C6FA93812B</t>
  </si>
  <si>
    <t>505C016DC06C5A01607F62360411AF5103F16E1D12535A407E8F404785002</t>
  </si>
  <si>
    <t>난연 비닐절연접지용전선(F-GV)-관내-철거  0.6/1kv, 6㎟  M  전기 3-38   ( 호표 28 )</t>
  </si>
  <si>
    <t>0.006*1.5*0.5</t>
  </si>
  <si>
    <t>505C016DC06C5A01607F623604173650CE4165153F515D00703BA1C8F8C6FA93812B</t>
  </si>
  <si>
    <t>505C016DC06C5A01607F62360417365103F16E1D12535A407E8F404785002</t>
  </si>
  <si>
    <t>난연 비닐절연접지용전선(F-GV)-관내-철거  0.6/1kv, 4㎟  M  전기 3-38   ( 호표 29 )</t>
  </si>
  <si>
    <t>505C016DC06C5A01607F623604161150CE4165153F515D00703BA1C8F8C6FA93812B</t>
  </si>
  <si>
    <t>505C016DC06C5A01607F62360416115103F16E1D12535A407E8F404785002</t>
  </si>
  <si>
    <t>파상형경질폴리에틸렌전선관-임시발전기(품 50%적용)  50㎜  M  전기 4-31   ( 호표 30 )</t>
  </si>
  <si>
    <t>전기 4-31</t>
  </si>
  <si>
    <t>파상형경질폴리에틸렌전선관</t>
  </si>
  <si>
    <t>파상형경질폴리에틸렌전선관, ELP, 50mm</t>
  </si>
  <si>
    <t>57392168B22B5EDE007FC383E1A00F36E61197</t>
  </si>
  <si>
    <t>505C016DC05253DE907C73FEDA503357392168B22B5EDE007FC383E1A00F36E61197</t>
  </si>
  <si>
    <t>전선관부속품비</t>
  </si>
  <si>
    <t>전선관의 15%</t>
  </si>
  <si>
    <t>505C016DC05253DE907C73FEDA50335103F16E1D12535A407E8F404786001</t>
  </si>
  <si>
    <t>505C016DC05253DE907C73FEDA50335103F16E1D12535A407E8F404785002</t>
  </si>
  <si>
    <t>배전전공</t>
  </si>
  <si>
    <t>0.007*0.5</t>
  </si>
  <si>
    <t>50CE4165153F515D00703BA1C8F8C6FA938EE7</t>
  </si>
  <si>
    <t>505C016DC05253DE907C73FEDA503350CE4165153F515D00703BA1C8F8C6FA938EE7</t>
  </si>
  <si>
    <t>0.018*0.5</t>
  </si>
  <si>
    <t>505C016DC05253DE907C73FEDA503350CE4165153F515D00703BA1C8F8C6FA938692</t>
  </si>
  <si>
    <t>5103F16E1D12535A407E8F404784003</t>
  </si>
  <si>
    <t>505C016DC05253DE907C73FEDA50335103F16E1D12535A407E8F404784003</t>
  </si>
  <si>
    <t>0.6/1kv 난연 전력케이블(F-CV)-임시발전기(품 50%적용)  4C*25㎟  M  전기 5-11   ( 호표 31 )</t>
  </si>
  <si>
    <t>600V폴리에틸렌케이블, 0.6/1kv, F-CV, 4C*25㎟</t>
  </si>
  <si>
    <t>572F2164E3095918A0770FD923B73CE1244964</t>
  </si>
  <si>
    <t>505C016DC07D5170F072948BAAAA61572F2164E3095918A0770FD923B73CE1244964</t>
  </si>
  <si>
    <t>505C016DC07D5170F072948BAAAA615103F16E1D12535A407E8F404786001</t>
  </si>
  <si>
    <t>0.03*2.6*0.5</t>
  </si>
  <si>
    <t>505C016DC07D5170F072948BAAAA6150CE4165153F515D00703BA1C8F8C6FA938126</t>
  </si>
  <si>
    <t>505C016DC07D5170F072948BAAAA615103F16E1D12535A407E8F404785002</t>
  </si>
  <si>
    <t>난연 비닐절연접지용전선(F-GV)-임시발전기(품 50%적용)  0.6/1kv, 16㎟, 관내  M  전기 3-38   ( 호표 32 )</t>
  </si>
  <si>
    <t>505C016DC06C5A01607F62360411AC572F2164E309591B707BE1E0B4FC5B6EE6D019</t>
  </si>
  <si>
    <t>505C016DC06C5A01607F62360411AC5103F16E1D12535A407E8F404786001</t>
  </si>
  <si>
    <t>505C016DC06C5A01607F62360411AC50CE4165153F515D00703BA1C8F8C6FA93812B</t>
  </si>
  <si>
    <t>505C016DC06C5A01607F62360411AC5103F16E1D12535A407E8F404785002</t>
  </si>
  <si>
    <t>전력케이블 단말처리-저압(1 KV 이하)  1C, 25㎟  개소  전기 4-37   ( 호표 33 )</t>
  </si>
  <si>
    <t>압착단자, 터미널, 25㎟</t>
  </si>
  <si>
    <t>57392168B234575DA07042F0769414A97021BE</t>
  </si>
  <si>
    <t>505C116B7AA854EC10724F7C541AC057392168B234575DA07042F0769414A97021BE</t>
  </si>
  <si>
    <t>0.33*0.3</t>
  </si>
  <si>
    <t>505C116B7AA854EC10724F7C541AC050CE4165153F515D00703BA1C8F8C6FA938126</t>
  </si>
  <si>
    <t>505C116B7AA854EC10724F7C541AC05103F16E1D12535A407E8F404786001</t>
  </si>
  <si>
    <t>합성수지제가요전선관-매입  하이렉스-CD, 16㎜  M  전기 5-1   ( 호표 34 )</t>
  </si>
  <si>
    <t>합성수지제가요전선관</t>
  </si>
  <si>
    <t>합성수지제가요전선관, HL-CD16, 하이렉스-CD, 16mm</t>
  </si>
  <si>
    <t>57392168B22B5EDE007FC383E1A00F36E6146D</t>
  </si>
  <si>
    <t>505C016DC05253DBC0789211742DAA57392168B22B5EDE007FC383E1A00F36E6146D</t>
  </si>
  <si>
    <t>505C016DC05253DBC0789211742DAA5103F16E1D12535A407E8F404786001</t>
  </si>
  <si>
    <t>CD 관의 40%</t>
  </si>
  <si>
    <t>505C016DC05253DBC0789211742DAA5103F16E1D12535A407E8F404785002</t>
  </si>
  <si>
    <t>505C016DC05253DBC0789211742DAA50CE4165153F515D00703BA1C8F8C6FA93812B</t>
  </si>
  <si>
    <t>505C016DC05253DBC0789211742DAA5103F16E1D12535A407E8F404784003</t>
  </si>
  <si>
    <t>강제전선관-노출  아연도, 28mm  M  전기 5-1   ( 호표 35 )</t>
  </si>
  <si>
    <t>강제전선관</t>
  </si>
  <si>
    <t>강제전선관, 후강전선관, 아연도, 28mm</t>
  </si>
  <si>
    <t>57392168B22B5EDE007FC383E1A00F378F493D</t>
  </si>
  <si>
    <t>505C016DC05253DDF0758A141E119857392168B22B5EDE007FC383E1A00F378F493D</t>
  </si>
  <si>
    <t>505C016DC05253DDF0758A141E11985103F16E1D12535A407E8F404786001</t>
  </si>
  <si>
    <t>505C016DC05253DDF0758A141E11985103F16E1D12535A407E8F404785002</t>
  </si>
  <si>
    <t>505C016DC05253DDF0758A141E119850CE4165153F515D00703BA1C8F8C6FA93812B</t>
  </si>
  <si>
    <t>505C016DC05253DDF0758A141E11985103F16E1D12535A407E8F404784003</t>
  </si>
  <si>
    <t>강제전선관-노출  아연도, 22mm  M  전기 5-1   ( 호표 36 )</t>
  </si>
  <si>
    <t>강제전선관, 후강전선관, 아연도, 22mm</t>
  </si>
  <si>
    <t>57392168B22B5EDE007FC383E1A00F378F493A</t>
  </si>
  <si>
    <t>505C016DC05253DDF0758A141E10F157392168B22B5EDE007FC383E1A00F378F493A</t>
  </si>
  <si>
    <t>505C016DC05253DDF0758A141E10F15103F16E1D12535A407E8F404786001</t>
  </si>
  <si>
    <t>505C016DC05253DDF0758A141E10F15103F16E1D12535A407E8F404785002</t>
  </si>
  <si>
    <t>0.11*1.2</t>
  </si>
  <si>
    <t>505C016DC05253DDF0758A141E10F150CE4165153F515D00703BA1C8F8C6FA93812B</t>
  </si>
  <si>
    <t>505C016DC05253DDF0758A141E10F15103F16E1D12535A407E8F404784003</t>
  </si>
  <si>
    <t>전선관 지지대  28C  개  전기품셈 5-29   ( 호표 37 )</t>
  </si>
  <si>
    <t>전기품셈 5-29</t>
  </si>
  <si>
    <t>케이블트레이부속품, U Channel, 41*41*t2.6mm</t>
  </si>
  <si>
    <t>57392168B22B5EDE007FC0CC662C17A0145D7F</t>
  </si>
  <si>
    <t>505C016DC05253D1C0745C702AFC1B57392168B22B5EDE007FC0CC662C17A0145D7F</t>
  </si>
  <si>
    <t>세트앵커</t>
  </si>
  <si>
    <t>세트앵커, M10*L75mm</t>
  </si>
  <si>
    <t>5739A16C1E4A5790707BFF4B71163E8CCECE14</t>
  </si>
  <si>
    <t>505C016DC05253D1C0745C702AFC1B5739A16C1E4A5790707BFF4B71163E8CCECE14</t>
  </si>
  <si>
    <t>육각너트</t>
  </si>
  <si>
    <t>육각너트, M10</t>
  </si>
  <si>
    <t>5739A16C1E4A54DA8075CA09C6ABBE969D1BA0</t>
  </si>
  <si>
    <t>505C016DC05253D1C0745C702AFC1B5739A16C1E4A54DA8075CA09C6ABBE969D1BA0</t>
  </si>
  <si>
    <t>스프링와셔</t>
  </si>
  <si>
    <t>스프링와셔, 용융아연도, 호칭경 10mm</t>
  </si>
  <si>
    <t>5739A16C1E4A54D50074DAB9F5778B0DA098D2</t>
  </si>
  <si>
    <t>505C016DC05253D1C0745C702AFC1B5739A16C1E4A54D50074DAB9F5778B0DA098D2</t>
  </si>
  <si>
    <t>강재전선관용부품, 파이프크램프, 28C</t>
  </si>
  <si>
    <t>57392168B22B5EDE007FCD87358C7A78897342</t>
  </si>
  <si>
    <t>505C016DC05253D1C0745C702AFC1B57392168B22B5EDE007FCD87358C7A78897342</t>
  </si>
  <si>
    <t>0.036*2</t>
  </si>
  <si>
    <t>505C016DC05253D1C0745C702AFC1B50CE4165153F515D00703BA1C8F8C6FA93812B</t>
  </si>
  <si>
    <t>505C016DC05253D1C0745C702AFC1B5103F16E1D12535A407E8F404786001</t>
  </si>
  <si>
    <t>전선관 지지대  22C  개  전기품셈 5-29   ( 호표 38 )</t>
  </si>
  <si>
    <t>505C016DC05253D1C0745C702AFC1A57392168B22B5EDE007FC0CC662C17A0145D7F</t>
  </si>
  <si>
    <t>505C016DC05253D1C0745C702AFC1A5739A16C1E4A5790707BFF4B71163E8CCECE14</t>
  </si>
  <si>
    <t>505C016DC05253D1C0745C702AFC1A5739A16C1E4A54DA8075CA09C6ABBE969D1BA0</t>
  </si>
  <si>
    <t>505C016DC05253D1C0745C702AFC1A5739A16C1E4A54D50074DAB9F5778B0DA098D2</t>
  </si>
  <si>
    <t>강재전선관용부품, 파이프크램프, 22C</t>
  </si>
  <si>
    <t>57392168B22B5EDE007FCD87358C7A78897341</t>
  </si>
  <si>
    <t>505C016DC05253D1C0745C702AFC1A57392168B22B5EDE007FCD87358C7A78897341</t>
  </si>
  <si>
    <t>505C016DC05253D1C0745C702AFC1A50CE4165153F515D00703BA1C8F8C6FA93812B</t>
  </si>
  <si>
    <t>505C016DC05253D1C0745C702AFC1A5103F16E1D12535A407E8F404786001</t>
  </si>
  <si>
    <t>1종금속제가요전선관-노출  22mm, 비방수  M  전기 5-1   ( 호표 39 )</t>
  </si>
  <si>
    <t>1종금속제가요전선관, 22mm, 비방수</t>
  </si>
  <si>
    <t>57392168B22B5EDE007FC3802D3A4B79C42559</t>
  </si>
  <si>
    <t>505C016DC05253DCE07E94E19B40D357392168B22B5EDE007FC3802D3A4B79C42559</t>
  </si>
  <si>
    <t>505C016DC05253DCE07E94E19B40D35103F16E1D12535A407E8F404785002</t>
  </si>
  <si>
    <t>505C016DC05253DCE07E94E19B40D350CE4165153F515D00703BA1C8F8C6FA93812B</t>
  </si>
  <si>
    <t>505C016DC05253DCE07E94E19B40D35103F16E1D12535A407E8F404784003</t>
  </si>
  <si>
    <t>0.6/1kv 난연 전력케이블(F-CV)-옥외  1C*240㎟  M  전기 4-34   ( 호표 40 )</t>
  </si>
  <si>
    <t>600V폴리에틸렌케이블, 0.6/1kv, F-CV, 1C*240㎟</t>
  </si>
  <si>
    <t>572F2164E3095918A0770FD923B73CE1244DC6</t>
  </si>
  <si>
    <t>505C016DC07D5170F0729137AD52A7572F2164E3095918A0770FD923B73CE1244DC6</t>
  </si>
  <si>
    <t>505C016DC07D5170F0729137AD52A75103F16E1D12535A407E8F404786001</t>
  </si>
  <si>
    <t>18.5*0.001*3.4/4</t>
  </si>
  <si>
    <t>505C016DC07D5170F0729137AD52A750CE4165153F515D00703BA1C8F8C6FA938126</t>
  </si>
  <si>
    <t>505C016DC07D5170F0729137AD52A750CE4165153F515D00703BA1C8F8C6FA938692</t>
  </si>
  <si>
    <t>505C016DC07D5170F0729137AD52A75103F16E1D12535A407E8F404785002</t>
  </si>
  <si>
    <t>0.6/1kv 난연 전력케이블(F-CV)  1C*70㎟  M  전기 5-11   ( 호표 41 )</t>
  </si>
  <si>
    <t>600V폴리에틸렌케이블, 0.6/1kv, F-CV, 1C*70㎟</t>
  </si>
  <si>
    <t>572F2164E3095918A0770FD923B73CE1255D15</t>
  </si>
  <si>
    <t>505C016DC07D5170F0729137AD5727572F2164E3095918A0770FD923B73CE1255D15</t>
  </si>
  <si>
    <t>505C016DC07D5170F0729137AD57275103F16E1D12535A407E8F404786001</t>
  </si>
  <si>
    <t>505C016DC07D5170F0729137AD572750CE4165153F515D00703BA1C8F8C6FA938126</t>
  </si>
  <si>
    <t>505C016DC07D5170F0729137AD57275103F16E1D12535A407E8F404785002</t>
  </si>
  <si>
    <t>0.6/1kv 난연 전력케이블(F-CV)  4C*6㎟  M  전기 5-13   ( 호표 42 )</t>
  </si>
  <si>
    <t>600V폴리에틸렌케이블, 0.6/1kv, F-CV, 4C*6㎟</t>
  </si>
  <si>
    <t>572F2164E3095918A0770FD923B73CE1244969</t>
  </si>
  <si>
    <t>505C016DC07D5170F072948BAAA688572F2164E3095918A0770FD923B73CE1244969</t>
  </si>
  <si>
    <t>505C016DC07D5170F072948BAAA6885103F16E1D12535A407E8F404786001</t>
  </si>
  <si>
    <t>505C016DC07D5170F072948BAAA68850CE4165153F515D00703BA1C8F8C6FA938126</t>
  </si>
  <si>
    <t>505C016DC07D5170F072948BAAA6885103F16E1D12535A407E8F404785002</t>
  </si>
  <si>
    <t>꼬임케이블 포설 - RS-485    M  통신 4-3-1   ( 호표 43 )</t>
  </si>
  <si>
    <t>통신 4-3-1</t>
  </si>
  <si>
    <t>통신케이블어셈블리</t>
  </si>
  <si>
    <t>통신케이블어셈블리, 24AWG, 표준형, 다목적형, 4심, 마이크케이블</t>
  </si>
  <si>
    <t>572F2164E309591940759AF6CC90666A93E718</t>
  </si>
  <si>
    <t>5144E167278E594F4076B4F6519876572F2164E309591940759AF6CC90666A93E718</t>
  </si>
  <si>
    <t>통신케이블공</t>
  </si>
  <si>
    <t>50CE4165153F515D00703BA1C8F8C6FA938EEF</t>
  </si>
  <si>
    <t>5144E167278E594F4076B4F651987650CE4165153F515D00703BA1C8F8C6FA938EEF</t>
  </si>
  <si>
    <t>5144E167278E594F4076B4F65198765103F16E1D12535A407E8F404786001</t>
  </si>
  <si>
    <t>450/75OV 저독성난연가교폴리올레핀절연전선(HFIX)  4㎟  M  전기 5-10   ( 호표 44 )</t>
  </si>
  <si>
    <t>전기 5-10</t>
  </si>
  <si>
    <t>저독성난연케이블</t>
  </si>
  <si>
    <t>HFIX, 4㎟</t>
  </si>
  <si>
    <t>572F2164E3095918A0770FD92184B0AED24E45</t>
  </si>
  <si>
    <t>505C016DC06C5A03107C393AE2480F572F2164E3095918A0770FD92184B0AED24E45</t>
  </si>
  <si>
    <t>505C016DC06C5A03107C393AE2480F5103F16E1D12535A407E8F404786001</t>
  </si>
  <si>
    <t>505C016DC06C5A03107C393AE2480F50CE4165153F515D00703BA1C8F8C6FA93812B</t>
  </si>
  <si>
    <t>505C016DC06C5A03107C393AE2480F5103F16E1D12535A407E8F404785002</t>
  </si>
  <si>
    <t>450/75OV 저독성난연가교폴리올레핀절연전선(HFIX)  2.5㎟  M  전기 5-10   ( 호표 45 )</t>
  </si>
  <si>
    <t>HFIX, 2.5㎟</t>
  </si>
  <si>
    <t>572F2164E3095918A0770FD92184B0AED24F65</t>
  </si>
  <si>
    <t>505C016DC06C5A03107C393AE24916572F2164E3095918A0770FD92184B0AED24F65</t>
  </si>
  <si>
    <t>505C016DC06C5A03107C393AE249165103F16E1D12535A407E8F404786001</t>
  </si>
  <si>
    <t>505C016DC06C5A03107C393AE2491650CE4165153F515D00703BA1C8F8C6FA93812B</t>
  </si>
  <si>
    <t>505C016DC06C5A03107C393AE249165103F16E1D12535A407E8F404785002</t>
  </si>
  <si>
    <t>난연 비닐절연접지용전선(F-GV)-관내  0.6/1kv, 120㎟  M  전기 3-38   ( 호표 46 )</t>
  </si>
  <si>
    <t>접지용비닐절연전선, F-GV, 120㎟</t>
  </si>
  <si>
    <t>572F2164E309591B707BE1E0B4FC5B6EE7FF0A</t>
  </si>
  <si>
    <t>505C016DC06C5A01607F6236053B0C572F2164E309591B707BE1E0B4FC5B6EE7FF0A</t>
  </si>
  <si>
    <t>505C016DC06C5A01607F6236053B0C5103F16E1D12535A407E8F404786001</t>
  </si>
  <si>
    <t>0.011*1.5</t>
  </si>
  <si>
    <t>505C016DC06C5A01607F6236053B0C50CE4165153F515D00703BA1C8F8C6FA93812B</t>
  </si>
  <si>
    <t>505C016DC06C5A01607F6236053B0C5103F16E1D12535A407E8F404785002</t>
  </si>
  <si>
    <t>난연 비닐절연접지용전선(F-GV)-관내  0.6/1kv, 35㎟  M  전기 3-38   ( 호표 47 )</t>
  </si>
  <si>
    <t>접지용비닐절연전선, F-GV, 35㎟</t>
  </si>
  <si>
    <t>572F2164E309591B707BE1E0B4FC5B6EE7FF0E</t>
  </si>
  <si>
    <t>505C016DC06C5A01607F623604135C572F2164E309591B707BE1E0B4FC5B6EE7FF0E</t>
  </si>
  <si>
    <t>505C016DC06C5A01607F623604135C5103F16E1D12535A407E8F404786001</t>
  </si>
  <si>
    <t>505C016DC06C5A01607F623604135C50CE4165153F515D00703BA1C8F8C6FA93812B</t>
  </si>
  <si>
    <t>505C016DC06C5A01607F623604135C5103F16E1D12535A407E8F404785002</t>
  </si>
  <si>
    <t>전력케이블 단말처리-저압(1 KV 이하)  1C, 240㎟  개소  전기 4-37   ( 호표 48 )</t>
  </si>
  <si>
    <t>러그단자</t>
  </si>
  <si>
    <t>러그단자, 동관단자, 2홀, 240㎟</t>
  </si>
  <si>
    <t>57392168B234575DA07042F11FCBAEB5C319BE</t>
  </si>
  <si>
    <t>505C116B7AA854EC10724F7C553F3C57392168B234575DA07042F11FCBAEB5C319BE</t>
  </si>
  <si>
    <t>0.77*0.3</t>
  </si>
  <si>
    <t>505C116B7AA854EC10724F7C553F3C50CE4165153F515D00703BA1C8F8C6FA938126</t>
  </si>
  <si>
    <t>505C116B7AA854EC10724F7C553F3C5103F16E1D12535A407E8F404786001</t>
  </si>
  <si>
    <t>전력케이블 단말처리-저압(1 KV 이하)  1C, 120㎟  개소  전기 4-37   ( 호표 49 )</t>
  </si>
  <si>
    <t>러그단자, 동관단자, 2홀, 120㎟</t>
  </si>
  <si>
    <t>57392168B234575DA07042F11FCBAEB5C31A41</t>
  </si>
  <si>
    <t>505C116B7AA854EC10724F7C5411E557392168B234575DA07042F11FCBAEB5C31A41</t>
  </si>
  <si>
    <t>0.57*0.3</t>
  </si>
  <si>
    <t>505C116B7AA854EC10724F7C5411E550CE4165153F515D00703BA1C8F8C6FA938126</t>
  </si>
  <si>
    <t>505C116B7AA854EC10724F7C5411E55103F16E1D12535A407E8F404786001</t>
  </si>
  <si>
    <t>전력케이블 단말처리-저압(1 KV 이하)  1C, 70㎟  개소  전기 4-37   ( 호표 50 )</t>
  </si>
  <si>
    <t>러그단자, 동관단자, 2홀, 70㎟</t>
  </si>
  <si>
    <t>57392168B234575DA07042F11FCBAEB5C31A45</t>
  </si>
  <si>
    <t>505C116B7AA854EC10724F7C541F4357392168B234575DA07042F11FCBAEB5C31A45</t>
  </si>
  <si>
    <t>0.47*0.3</t>
  </si>
  <si>
    <t>505C116B7AA854EC10724F7C541F4350CE4165153F515D00703BA1C8F8C6FA938126</t>
  </si>
  <si>
    <t>505C116B7AA854EC10724F7C541F435103F16E1D12535A407E8F404786001</t>
  </si>
  <si>
    <t>전력케이블 단말처리-저압(1 KV 이하)  1C, 35㎟  개소  전기 4-37   ( 호표 51 )</t>
  </si>
  <si>
    <t>압착단자, 터미널, 35㎟</t>
  </si>
  <si>
    <t>57392168B234575DA07042F0769414A97021BF</t>
  </si>
  <si>
    <t>505C116B7AA854EC10724F7C541D9457392168B234575DA07042F0769414A97021BF</t>
  </si>
  <si>
    <t>0.36*0.3</t>
  </si>
  <si>
    <t>505C116B7AA854EC10724F7C541D9450CE4165153F515D00703BA1C8F8C6FA938126</t>
  </si>
  <si>
    <t>505C116B7AA854EC10724F7C541D945103F16E1D12535A407E8F404786001</t>
  </si>
  <si>
    <t>풀박스(천장면)-노출  600*600*300mm  개  전기 5-4   ( 호표 52 )</t>
  </si>
  <si>
    <t>전기 5-4</t>
  </si>
  <si>
    <t>풀박스</t>
  </si>
  <si>
    <t>풀박스, 600*600*300mm</t>
  </si>
  <si>
    <t>57392168B234575AE07F6E5155C7E4B83255BE</t>
  </si>
  <si>
    <t>505C016DC0D759B0907FAB3886517157392168B234575AE07F6E5155C7E4B83255BE</t>
  </si>
  <si>
    <t>0.66*1.2</t>
  </si>
  <si>
    <t>505C016DC0D759B0907FAB3886517150CE4165153F515D00703BA1C8F8C6FA93812B</t>
  </si>
  <si>
    <t>505C016DC0D759B0907FAB388651715103F16E1D12535A407E8F404786001</t>
  </si>
  <si>
    <t>풀박스(천장면)-노출  150*150*150mm  개  전기 5-4   ( 호표 53 )</t>
  </si>
  <si>
    <t>풀박스, 150*150*150mm</t>
  </si>
  <si>
    <t>57392168B234575AE07F6E515428F7E86054F1</t>
  </si>
  <si>
    <t>505C016DC0D759B0907FAB38877BEE57392168B234575AE07F6E515428F7E86054F1</t>
  </si>
  <si>
    <t>0.22*1.2</t>
  </si>
  <si>
    <t>505C016DC0D759B0907FAB38877BEE50CE4165153F515D00703BA1C8F8C6FA93812B</t>
  </si>
  <si>
    <t>505C016DC0D759B0907FAB38877BEE5103F16E1D12535A407E8F404786001</t>
  </si>
  <si>
    <t>아우트렛박스-매입  중형 4각, 54㎜  개  통신 3-2-1   ( 호표 54 )</t>
  </si>
  <si>
    <t>통신 3-2-1</t>
  </si>
  <si>
    <t>아웃렛박스</t>
  </si>
  <si>
    <t>아웃렛박스, 중형4각, 54mm</t>
  </si>
  <si>
    <t>57392168B234575AE07F6576D831E47F63C5D0</t>
  </si>
  <si>
    <t>5144916F022C5B6B307844DFE486B757392168B234575AE07F6576D831E47F63C5D0</t>
  </si>
  <si>
    <t>통신내선공</t>
  </si>
  <si>
    <t>50CE4165153F515D00703BA1C8F8C6FA938EE0</t>
  </si>
  <si>
    <t>5144916F022C5B6B307844DFE486B750CE4165153F515D00703BA1C8F8C6FA938EE0</t>
  </si>
  <si>
    <t>5144916F022C5B6B307844DFE486B75103F16E1D12535A407E8F404786001</t>
  </si>
  <si>
    <t>아우트렛박스-매입  8각, 54mm  개  통신 3-2-1   ( 호표 55 )</t>
  </si>
  <si>
    <t>아웃렛박스, 8각, 54mm</t>
  </si>
  <si>
    <t>57392168B234575AE07F6576D831E47F63C5D3</t>
  </si>
  <si>
    <t>5144916F022C5B6B307844DFE4813557392168B234575AE07F6576D831E47F63C5D3</t>
  </si>
  <si>
    <t>5144916F022C5B6B307844DFE4813550CE4165153F515D00703BA1C8F8C6FA938EE0</t>
  </si>
  <si>
    <t>5144916F022C5B6B307844DFE481355103F16E1D12535A407E8F404786001</t>
  </si>
  <si>
    <t>콘센트(접지극부)  15A, 2P, 2구, 콘센트 포함  개  전기 5-23.가   ( 호표 56 )</t>
  </si>
  <si>
    <t>전기 5-23.가</t>
  </si>
  <si>
    <t>콘센트</t>
  </si>
  <si>
    <t>콘센트, 2구, 15A, 250V, 매입형, 접지</t>
  </si>
  <si>
    <t>57392168B234575DA07312F71B402EE9B704D0</t>
  </si>
  <si>
    <t>505C016AF9745C3D407FD20DF2F23857392168B234575DA07312F71B402EE9B704D0</t>
  </si>
  <si>
    <t>505C016AF9745C3D407FD20DF2F23850CE4165153F515D00703BA1C8F8C6FA93812B</t>
  </si>
  <si>
    <t>505C016AF9745C3D407FD20DF2F2385103F16E1D12535A407E8F404786001</t>
  </si>
  <si>
    <t>스위치박스-매입  1개용 54 mm  개  전기 5-3   ( 호표 57 )</t>
  </si>
  <si>
    <t>전기 5-3</t>
  </si>
  <si>
    <t>스위치박스</t>
  </si>
  <si>
    <t>스위치박스, 1개용, 54mm</t>
  </si>
  <si>
    <t>57392168B234575AE07F6B9EB5C209B80B1B12</t>
  </si>
  <si>
    <t>505C016DC0D759B0907FAA1285AEDC57392168B234575AE07F6B9EB5C209B80B1B12</t>
  </si>
  <si>
    <t>505C016DC0D759B0907FAA1285AEDC50CE4165153F515D00703BA1C8F8C6FA93812B</t>
  </si>
  <si>
    <t>505C016DC0D759B0907FAA1285AEDC5103F16E1D12535A407E8F404786001</t>
  </si>
  <si>
    <t>단로 스위치  1구  개  전기 5-23.2   ( 호표 58 )</t>
  </si>
  <si>
    <t>전기 5-23.2</t>
  </si>
  <si>
    <t>와이드스위치</t>
  </si>
  <si>
    <t>단로, 15A 250V,  1구</t>
  </si>
  <si>
    <t>57392168B2345FA6407B5CC8FDBC74323470F0</t>
  </si>
  <si>
    <t>505C016DC0D759B2407C7F6887C71E57392168B2345FA6407B5CC8FDBC74323470F0</t>
  </si>
  <si>
    <t>505C016DC0D759B2407C7F6887C71E50CE4165153F515D00703BA1C8F8C6FA93812B</t>
  </si>
  <si>
    <t>505C016DC0D759B2407C7F6887C71E5103F16E1D12535A407E8F404786001</t>
  </si>
  <si>
    <t>배관용 구멍뚫기(코어드릴)-Con,c  두께 30cm 이하 ∮100mm, 벽, 비트포함  개소  전기 5-29-2.나   ( 호표 59 )</t>
  </si>
  <si>
    <t>전기 5-29-2.나</t>
  </si>
  <si>
    <t>다이아몬드 비트</t>
  </si>
  <si>
    <t>Φ100, 두께 30cm</t>
  </si>
  <si>
    <t>Set</t>
  </si>
  <si>
    <t>호표 116</t>
  </si>
  <si>
    <t>505C016AF9DD5402807FAF7A19AA9A</t>
  </si>
  <si>
    <t>505C016AF9DD5402807FAF7A19AA9E505C016AF9DD5402807FAF7A19AA9A</t>
  </si>
  <si>
    <t>코아드릴</t>
  </si>
  <si>
    <t>15.24cm</t>
  </si>
  <si>
    <t>HR</t>
  </si>
  <si>
    <t>호표 117</t>
  </si>
  <si>
    <t>570C616619B75124B07BB0AD1B09606952A265A4</t>
  </si>
  <si>
    <t>505C016AF9DD5402807FAF7A19AA9E570C616619B75124B07BB0AD1B09606952A265A4</t>
  </si>
  <si>
    <t>착암공</t>
  </si>
  <si>
    <t>50CE4165153F515D00703BA1C8F8C6FA9387B2</t>
  </si>
  <si>
    <t>505C016AF9DD5402807FAF7A19AA9E50CE4165153F515D00703BA1C8F8C6FA9387B2</t>
  </si>
  <si>
    <t>505C016AF9DD5402807FAF7A19AA9E50CE4165153F515D00703BA1C8F8C6FA938692</t>
  </si>
  <si>
    <t>505C016AF9DD5402807FAF7A19AA9E5103F16E1D12535A407E8F404786001</t>
  </si>
  <si>
    <t>배관용 구멍뚫기(코어드릴)-Con,c  두께 20cm 이하 ∮100mm, 벽, 비트포함  개소  전기 5-29-2.나   ( 호표 60 )</t>
  </si>
  <si>
    <t>Φ100, 두께 20cm</t>
  </si>
  <si>
    <t>호표 118</t>
  </si>
  <si>
    <t>505C016AF9DD5402807FAF7A19AA9C</t>
  </si>
  <si>
    <t>505C016AF9DD5402807FAF7A19AA9B505C016AF9DD5402807FAF7A19AA9C</t>
  </si>
  <si>
    <t>505C016AF9DD5402807FAF7A19AA9B570C616619B75124B07BB0AD1B09606952A265A4</t>
  </si>
  <si>
    <t>505C016AF9DD5402807FAF7A19AA9B50CE4165153F515D00703BA1C8F8C6FA9387B2</t>
  </si>
  <si>
    <t>505C016AF9DD5402807FAF7A19AA9B50CE4165153F515D00703BA1C8F8C6FA938692</t>
  </si>
  <si>
    <t>505C016AF9DD5402807FAF7A19AA9B5103F16E1D12535A407E8F404786001</t>
  </si>
  <si>
    <t>배관용 구멍뚫기(코어드릴)-Con,c  두께 15cm 이하 ∮100mm, 벽, 비트포함  개소  전기 5-29-2.나   ( 호표 61 )</t>
  </si>
  <si>
    <t>Φ100, 두께 15cm</t>
  </si>
  <si>
    <t>호표 119</t>
  </si>
  <si>
    <t>505C016AF9DD5402807FAF7A19AA9D</t>
  </si>
  <si>
    <t>505C016AF9DD5402807FAF7A19AA9F505C016AF9DD5402807FAF7A19AA9D</t>
  </si>
  <si>
    <t>505C016AF9DD5402807FAF7A19AA9F570C616619B75124B07BB0AD1B09606952A265A4</t>
  </si>
  <si>
    <t>505C016AF9DD5402807FAF7A19AA9F50CE4165153F515D00703BA1C8F8C6FA9387B2</t>
  </si>
  <si>
    <t>505C016AF9DD5402807FAF7A19AA9F50CE4165153F515D00703BA1C8F8C6FA938692</t>
  </si>
  <si>
    <t>505C016AF9DD5402807FAF7A19AA9F5103F16E1D12535A407E8F404786001</t>
  </si>
  <si>
    <t>콘크리트 복구  배관용 구멍뚫기용, Con,c 두께 300mm  M2  건축 6-4-1   ( 호표 62 )</t>
  </si>
  <si>
    <t>건축 6-4-1</t>
  </si>
  <si>
    <t>모르타르 배합(배합품 포함)</t>
  </si>
  <si>
    <t>배합용적비 1:3, 시멘트, 모래 포함</t>
  </si>
  <si>
    <t>호표 120</t>
  </si>
  <si>
    <t>501AD163249E50C6207221920D733B</t>
  </si>
  <si>
    <t>501A216C02B45AEBB078863E88FC2A501AD163249E50C6207221920D733B</t>
  </si>
  <si>
    <t>방수공</t>
  </si>
  <si>
    <t>50CE4165153F515D00703BA1C8F8C6FA9384E4</t>
  </si>
  <si>
    <t>501A216C02B45AEBB078863E88FC2A50CE4165153F515D00703BA1C8F8C6FA9384E4</t>
  </si>
  <si>
    <t>501A216C02B45AEBB078863E88FC2A50CE4165153F515D00703BA1C8F8C6FA938692</t>
  </si>
  <si>
    <t>501A216C02B45AEBB078863E88FC2A5103F16E1D12535A407E8F404786001</t>
  </si>
  <si>
    <t>콘크리트 복구  배관용 구멍뚫기용, Con,c 두께 200mm  M2  건축 6-4-1   ( 호표 63 )</t>
  </si>
  <si>
    <t>501A216C02B45AEBB078863E88FC28501AD163249E50C6207221920D733B</t>
  </si>
  <si>
    <t>501A216C02B45AEBB078863E88FC2850CE4165153F515D00703BA1C8F8C6FA9384E4</t>
  </si>
  <si>
    <t>501A216C02B45AEBB078863E88FC2850CE4165153F515D00703BA1C8F8C6FA938692</t>
  </si>
  <si>
    <t>501A216C02B45AEBB078863E88FC285103F16E1D12535A407E8F404786001</t>
  </si>
  <si>
    <t>콘크리트 복구  배관용 구멍뚫기용, Con,c 두께 150mm  M2  건축 6-4-1   ( 호표 64 )</t>
  </si>
  <si>
    <t>501A216C02B45AEBB078863E88FC2B501AD163249E50C6207221920D733B</t>
  </si>
  <si>
    <t>501A216C02B45AEBB078863E88FC2B50CE4165153F515D00703BA1C8F8C6FA9384E4</t>
  </si>
  <si>
    <t>501A216C02B45AEBB078863E88FC2B50CE4165153F515D00703BA1C8F8C6FA938692</t>
  </si>
  <si>
    <t>501A216C02B45AEBB078863E88FC2B5103F16E1D12535A407E8F404786001</t>
  </si>
  <si>
    <t>LED 등기구 설치  펜던트, 40W  개  전기 5-25-3   ( 호표 65 )</t>
  </si>
  <si>
    <t>전기 5-25-3</t>
  </si>
  <si>
    <t>505C016AF91253BBE071DA90C8E5BE50CE4165153F515D00703BA1C8F8C6FA93812B</t>
  </si>
  <si>
    <t>505C016AF91253BBE071DA90C8E5BE5103F16E1D12535A407E8F404786001</t>
  </si>
  <si>
    <t>피난구 유도등(고휘도-LED)  소형(단면) 60분용  개  전기 10-3-1   ( 호표 66 )</t>
  </si>
  <si>
    <t>전기 10-3-1</t>
  </si>
  <si>
    <t>유도등</t>
  </si>
  <si>
    <t>유도등, 소형(단면), 60분용, 피난구유도등, 고휘도, LED</t>
  </si>
  <si>
    <t>57392168B20F531E507CEA0376332B08A8CA58</t>
  </si>
  <si>
    <t>505C016DFDC15580107F3B84428EE657392168B20F531E507CEA0376332B08A8CA58</t>
  </si>
  <si>
    <t>505C016DFDC15580107F3B84428EE650CE4165153F515D00703BA1C8F8C6FA93812B</t>
  </si>
  <si>
    <t>505C016DFDC15580107F3B84428EE65103F16E1D12535A407E8F404786001</t>
  </si>
  <si>
    <t>탈취기 분전반 설치    식  전기 6-1   ( 호표 67 )</t>
  </si>
  <si>
    <t>전기 6-1</t>
  </si>
  <si>
    <t>계장공</t>
  </si>
  <si>
    <t>50CE4165153F515D00703BA1C8F8C6FA938EE2</t>
  </si>
  <si>
    <t>505C016DFD945122E07659A86BABFB50CE4165153F515D00703BA1C8F8C6FA938EE2</t>
  </si>
  <si>
    <t>505C016DFD945122E07659A86BABFB50CE4165153F515D00703BA1C8F8C6FA938692</t>
  </si>
  <si>
    <t>505C016DFD945122E07659A86BABFB5103F16E1D12535A407E8F404786001</t>
  </si>
  <si>
    <t>전기수전  저압(104C)  식  전기 4-29, 전기 5-29   ( 호표 68 )</t>
  </si>
  <si>
    <t>아연도, 104mm</t>
  </si>
  <si>
    <t>호표 121</t>
  </si>
  <si>
    <t>505C016DC05253DDF0758A141F394F</t>
  </si>
  <si>
    <t>505C016DC014580D60766011930AD9505C016DC05253DDF0758A141F394F</t>
  </si>
  <si>
    <t>이종연결관</t>
  </si>
  <si>
    <t>125mm</t>
  </si>
  <si>
    <t>호표 122</t>
  </si>
  <si>
    <t>505C016DC05253DE907C73FEDB7C5D</t>
  </si>
  <si>
    <t>505C016DC014580D60766011930AD9505C016DC05253DE907C73FEDB7C5D</t>
  </si>
  <si>
    <t>2 1/4" (104mm)</t>
  </si>
  <si>
    <t>호표 123</t>
  </si>
  <si>
    <t>505C016AF9DD5400C072202CB7EBD4</t>
  </si>
  <si>
    <t>505C016DC014580D60766011930AD9505C016AF9DD5400C072202CB7EBD4</t>
  </si>
  <si>
    <t>505C016DC014580D60766011930AD95792A16B53BD5FA3607EBAC665F11D70EAD86B</t>
  </si>
  <si>
    <t>전력량계  이설  개  전기 5-21   ( 호표 69 )</t>
  </si>
  <si>
    <t>전기 5-21</t>
  </si>
  <si>
    <t>0.32*1.5</t>
  </si>
  <si>
    <t>505C016AF9595E4040789C93C5F8B550CE4165153F515D00703BA1C8F8C6FA93812B</t>
  </si>
  <si>
    <t>505C016AF9595E4040789C93C5F8B55103F16E1D12535A407E8F404786001</t>
  </si>
  <si>
    <t>전력량계함  설치, W1000*H1600*D500  개소  전기 5-21   ( 호표 70 )</t>
  </si>
  <si>
    <t>505C016AF9595E4040789C93C5F22A50CE4165153F515D00703BA1C8F8C6FA93812B</t>
  </si>
  <si>
    <t>505C016AF9595E4040789C93C5F22A5103F16E1D12535A407E8F404786001</t>
  </si>
  <si>
    <t>강제전선관-노출-철거  아연도, 92mm  M  전기 5-1   ( 호표 71 )</t>
  </si>
  <si>
    <t>0.6*1.2*0.5</t>
  </si>
  <si>
    <t>505C016DC05253DDF0758A141E1B9A50CE4165153F515D00703BA1C8F8C6FA93812B</t>
  </si>
  <si>
    <t>505C016DC05253DDF0758A141E1B9A5103F16E1D12535A407E8F404784003</t>
  </si>
  <si>
    <t>1종금속제가요전선관-노출-철거  비닐피복, 28mm, 방수  M  전기 5-1   ( 호표 72 )</t>
  </si>
  <si>
    <t>0.072*1.2*0.3</t>
  </si>
  <si>
    <t>505C016DC05253DCE07E94E19AB90150CE4165153F515D00703BA1C8F8C6FA93812B</t>
  </si>
  <si>
    <t>505C016DC05253DCE07E94E19AB9015103F16E1D12535A407E8F404784003</t>
  </si>
  <si>
    <t>1종금속제가요전선관-노출-철거  비닐피복, 22mm, 방수  M  전기 5-1   ( 호표 73 )</t>
  </si>
  <si>
    <t>0.059*1.2*0.3</t>
  </si>
  <si>
    <t>505C016DC05253DCE07E94E19ABE8350CE4165153F515D00703BA1C8F8C6FA93812B</t>
  </si>
  <si>
    <t>505C016DC05253DCE07E94E19ABE835103F16E1D12535A407E8F404784003</t>
  </si>
  <si>
    <t>0.6/1kv 난연 전력케이블(F-CV)-옥외-철거  1C*240㎟  M  전기 4-34   ( 호표 74 )</t>
  </si>
  <si>
    <t>0.0185*0.5</t>
  </si>
  <si>
    <t>505C016DC07D5170F0729137AD52A450CE4165153F515D00703BA1C8F8C6FA938126</t>
  </si>
  <si>
    <t>505C016DC07D5170F0729137AD52A450CE4165153F515D00703BA1C8F8C6FA938692</t>
  </si>
  <si>
    <t>505C016DC07D5170F0729137AD52A45103F16E1D12535A407E8F404785002</t>
  </si>
  <si>
    <t>0.6/1kv 난연 전력케이블(F-CV)-철거  1C*70㎟  M  전기 5-11   ( 호표 75 )</t>
  </si>
  <si>
    <t>0.057*0.5</t>
  </si>
  <si>
    <t>505C016DC07D5170F0729137AD572650CE4165153F515D00703BA1C8F8C6FA938126</t>
  </si>
  <si>
    <t>505C016DC07D5170F0729137AD57265103F16E1D12535A407E8F404785002</t>
  </si>
  <si>
    <t>난연 비닐절연접지용전선(F-GV)-관내-철거  0.6/1kv, 120㎟  M  전기 3-38   ( 호표 76 )</t>
  </si>
  <si>
    <t>0.011*1.5*0.5</t>
  </si>
  <si>
    <t>505C016DC06C5A01607F6236053B0D50CE4165153F515D00703BA1C8F8C6FA93812B</t>
  </si>
  <si>
    <t>505C016DC06C5A01607F6236053B0D5103F16E1D12535A407E8F404785002</t>
  </si>
  <si>
    <t>난연 비닐절연접지용전선(F-GV)-관내-철거  0.6/1kv, 35㎟  M  전기 3-38   ( 호표 77 )</t>
  </si>
  <si>
    <t>505C016DC06C5A01607F623604135D50CE4165153F515D00703BA1C8F8C6FA93812B</t>
  </si>
  <si>
    <t>505C016DC06C5A01607F623604135D5103F16E1D12535A407E8F404785002</t>
  </si>
  <si>
    <t>풀박스(천장면)-노출-철거  500*500*400mm  개  전기 5-4   ( 호표 78 )</t>
  </si>
  <si>
    <t>0.66*1.2*0.3</t>
  </si>
  <si>
    <t>505C016DC0D759B0907FAB3886517050CE4165153F515D00703BA1C8F8C6FA93812B</t>
  </si>
  <si>
    <t>505C016DC0D759B0907FAB388651705103F16E1D12535A407E8F404786001</t>
  </si>
  <si>
    <t>파상형경질폴리에틸렌전선관-임시발전기(품 50%적용)  100㎜  M  전기 4-31   ( 호표 79 )</t>
  </si>
  <si>
    <t>파상형경질폴리에틸렌전선관, ELP, 100mm</t>
  </si>
  <si>
    <t>57392168B22B5EDE007FC383E1A00F36E61192</t>
  </si>
  <si>
    <t>505C016DC05253DE907C73FEDA55B557392168B22B5EDE007FC383E1A00F36E61192</t>
  </si>
  <si>
    <t>505C016DC05253DE907C73FEDA55B55103F16E1D12535A407E8F404786001</t>
  </si>
  <si>
    <t>505C016DC05253DE907C73FEDA55B55103F16E1D12535A407E8F404785002</t>
  </si>
  <si>
    <t>0.012*0.5</t>
  </si>
  <si>
    <t>505C016DC05253DE907C73FEDA55B550CE4165153F515D00703BA1C8F8C6FA938EE7</t>
  </si>
  <si>
    <t>0.036*0.5</t>
  </si>
  <si>
    <t>505C016DC05253DE907C73FEDA55B550CE4165153F515D00703BA1C8F8C6FA938692</t>
  </si>
  <si>
    <t>505C016DC05253DE907C73FEDA55B55103F16E1D12535A407E8F404784003</t>
  </si>
  <si>
    <t>0.6/1kv 난연 전력케이블(F-CV)-임시발전기(품 50%적용)  1C*185㎟  M  전기 5-11   ( 호표 80 )</t>
  </si>
  <si>
    <t>600V폴리에틸렌케이블, 0.6/1kv, F-CV, 1C*185㎟</t>
  </si>
  <si>
    <t>572F2164E3095918A0770FD923B73CE1255D11</t>
  </si>
  <si>
    <t>505C016DC07D5170F0729137AD534E572F2164E3095918A0770FD923B73CE1255D11</t>
  </si>
  <si>
    <t>505C016DC07D5170F0729137AD534E5103F16E1D12535A407E8F404786001</t>
  </si>
  <si>
    <t>0.108*3.4/4*0.5</t>
  </si>
  <si>
    <t>505C016DC07D5170F0729137AD534E50CE4165153F515D00703BA1C8F8C6FA938126</t>
  </si>
  <si>
    <t>505C016DC07D5170F0729137AD534E5103F16E1D12535A407E8F404785002</t>
  </si>
  <si>
    <t>난연 비닐절연접지용전선(F-GV)-임시발전기(품 50%적용)  0.6/1kv, 95㎟, 관내  M  전기 3-38   ( 호표 81 )</t>
  </si>
  <si>
    <t>접지용비닐절연전선, F-GV, 95㎟</t>
  </si>
  <si>
    <t>572F2164E309591B707BE1E0B4FC5B6EE7FF0B</t>
  </si>
  <si>
    <t>505C016DC06C5A01607F6236053A67572F2164E309591B707BE1E0B4FC5B6EE7FF0B</t>
  </si>
  <si>
    <t>505C016DC06C5A01607F6236053A675103F16E1D12535A407E8F404786001</t>
  </si>
  <si>
    <t>0.008*0.5</t>
  </si>
  <si>
    <t>505C016DC06C5A01607F6236053A6750CE4165153F515D00703BA1C8F8C6FA93812B</t>
  </si>
  <si>
    <t>505C016DC06C5A01607F6236053A675103F16E1D12535A407E8F404785002</t>
  </si>
  <si>
    <t>전력케이블 단말처리-저압(1 KV 이하)  1C, 185㎟  개소  전기 4-37   ( 호표 82 )</t>
  </si>
  <si>
    <t>러그단자, 동관단자, 2홀, 185㎟</t>
  </si>
  <si>
    <t>57392168B234575DA07042F11FCBAEB5C31A4D</t>
  </si>
  <si>
    <t>505C116B7AA854EC10724F7C5410DC57392168B234575DA07042F11FCBAEB5C31A4D</t>
  </si>
  <si>
    <t>0.68*0.3</t>
  </si>
  <si>
    <t>505C116B7AA854EC10724F7C5410DC50CE4165153F515D00703BA1C8F8C6FA938126</t>
  </si>
  <si>
    <t>505C116B7AA854EC10724F7C5410DC5103F16E1D12535A407E8F404786001</t>
  </si>
  <si>
    <t>전력케이블 단말처리-저압(1 KV 이하)  1C, 95㎟  개소  전기 4-37   ( 호표 83 )</t>
  </si>
  <si>
    <t>러그단자, 동관단자, 2홀, 95㎟</t>
  </si>
  <si>
    <t>57392168B234575DA07042F11FCBAEB5C31A47</t>
  </si>
  <si>
    <t>505C116B7AA854EC10724F7C541EBD57392168B234575DA07042F11FCBAEB5C31A47</t>
  </si>
  <si>
    <t>0.5*0.3</t>
  </si>
  <si>
    <t>505C116B7AA854EC10724F7C541EBD50CE4165153F515D00703BA1C8F8C6FA938126</t>
  </si>
  <si>
    <t>505C116B7AA854EC10724F7C541EBD5103F16E1D12535A407E8F404786001</t>
  </si>
  <si>
    <t>ST 케이블트레이-Straight  600*100*t2.3mm  M  전기 5-8   ( 호표 84 )</t>
  </si>
  <si>
    <t>전기 5-8</t>
  </si>
  <si>
    <t>케이블트레이</t>
  </si>
  <si>
    <t>케이블트레이, Straight, 스틸, 600*100*t2.3mm</t>
  </si>
  <si>
    <t>57392168B22B5EDE007FC1D733B5E6F4D315B2</t>
  </si>
  <si>
    <t>505C016DC00A52A4F07DD08188F9FC57392168B22B5EDE007FC1D733B5E6F4D315B2</t>
  </si>
  <si>
    <t>505C016DC00A52A4F07DD08188F9FC50CE4165153F515D00703BA1C8F8C6FA93812B</t>
  </si>
  <si>
    <t>505C016DC00A52A4F07DD08188F9FC5103F16E1D12535A407E8F404786001</t>
  </si>
  <si>
    <t>ST 케이블트레이-Straight-4m이상  600*100*t2.3mm  M  전기 5-8   ( 호표 85 )</t>
  </si>
  <si>
    <t>505C016DC00A52A4F07DD08188F9FD57392168B22B5EDE007FC1D733B5E6F4D315B2</t>
  </si>
  <si>
    <t>0.36*1.2</t>
  </si>
  <si>
    <t>505C016DC00A52A4F07DD08188F9FD50CE4165153F515D00703BA1C8F8C6FA93812B</t>
  </si>
  <si>
    <t>505C016DC00A52A4F07DD08188F9FD5103F16E1D12535A407E8F404786001</t>
  </si>
  <si>
    <t>ST 케이블트레이-Straight-COVER  600*t2.3mm  M  전기 5-8   ( 호표 86 )</t>
  </si>
  <si>
    <t>케이블트레이-COVER</t>
  </si>
  <si>
    <t>케이블트레이, Straight, 스틸, 600*t2.3mm</t>
  </si>
  <si>
    <t>57392168B22B5EDE007FC1D733B5E6F4D31658</t>
  </si>
  <si>
    <t>505C016DC00A52A4F07DD08188F9FE57392168B22B5EDE007FC1D733B5E6F4D31658</t>
  </si>
  <si>
    <t>0.36*0.2</t>
  </si>
  <si>
    <t>505C016DC00A52A4F07DD08188F9FE50CE4165153F515D00703BA1C8F8C6FA93812B</t>
  </si>
  <si>
    <t>505C016DC00A52A4F07DD08188F9FE5103F16E1D12535A407E8F404786001</t>
  </si>
  <si>
    <t>ST 케이블트레이-VER. ELBOW  600*100*t2.3mm  M  전기 5-8   ( 호표 87 )</t>
  </si>
  <si>
    <t>케이블트레이부속품, Vertical elbow, 스틸, 600*100*t2.3mm</t>
  </si>
  <si>
    <t>57392168B22B5EDE007FC0CC662C17A015608B</t>
  </si>
  <si>
    <t>505C016DC00A52A4F07DD08188F9FF57392168B22B5EDE007FC0CC662C17A015608B</t>
  </si>
  <si>
    <t>505C016DC00A52A4F07DD08188F9FF50CE4165153F515D00703BA1C8F8C6FA93812B</t>
  </si>
  <si>
    <t>505C016DC00A52A4F07DD08188F9FF5103F16E1D12535A407E8F404786001</t>
  </si>
  <si>
    <t>ST 케이블트레이-VER. ELBOW-COVER  600*t2.3mm  M  전기 5-8   ( 호표 88 )</t>
  </si>
  <si>
    <t>케이블트레이부속품-COVER</t>
  </si>
  <si>
    <t>케이블트레이부속품, Vertical elbow, 스틸, 600*t2.3mm</t>
  </si>
  <si>
    <t>57392168B22B5EDE007FC0CC662C17A0145D7E</t>
  </si>
  <si>
    <t>505C016DC00A52A4F07DD08188F9F857392168B22B5EDE007FC0CC662C17A0145D7E</t>
  </si>
  <si>
    <t>505C016DC00A52A4F07DD08188F9F850CE4165153F515D00703BA1C8F8C6FA93812B</t>
  </si>
  <si>
    <t>505C016DC00A52A4F07DD08188F9F85103F16E1D12535A407E8F404786001</t>
  </si>
  <si>
    <t>트레이지지대-1단  W:600  개소  전기 5-29   ( 호표 89 )</t>
  </si>
  <si>
    <t>전기 5-29</t>
  </si>
  <si>
    <t>505C016DC05253D1C0745C7029D46B57392168B22B5EDE007FC0CC662C17A0145D7F</t>
  </si>
  <si>
    <t>505C016DC05253D1C0745C7029D46B5739A16C1E4A5790707BFF4B71163E8CCECE14</t>
  </si>
  <si>
    <t>505C016DC05253D1C0745C7029D46B5739A16C1E4A54DA8075CA09C6ABBE969D1BA0</t>
  </si>
  <si>
    <t>505C016DC05253D1C0745C7029D46B5739A16C1E4A54D50074DAB9F5778B0DA098D2</t>
  </si>
  <si>
    <t>505C016DC05253D1C0745C7029D46B50CE4165153F515D00703BA1C8F8C6FA93812B</t>
  </si>
  <si>
    <t>505C016DC05253D1C0745C7029D46B5103F16E1D12535A407E8F404786001</t>
  </si>
  <si>
    <t>ST 케이블트레이-Straight-철거  450*75*t2.3mm  M  전기 5-8   ( 호표 90 )</t>
  </si>
  <si>
    <t>0.3*0.5</t>
  </si>
  <si>
    <t>505C016DC00A52A4F07DD08189966250CE4165153F515D00703BA1C8F8C6FA93812B</t>
  </si>
  <si>
    <t>505C016DC00A52A4F07DD0818996625103F16E1D12535A407E8F404786001</t>
  </si>
  <si>
    <t>ST 케이블트레이-Straight-4m이상-철거  450*75*t2.3mm  M  전기 5-8   ( 호표 91 )</t>
  </si>
  <si>
    <t>0.3*1.2*0.5</t>
  </si>
  <si>
    <t>505C016DC00A52A4F07DD08189966150CE4165153F515D00703BA1C8F8C6FA93812B</t>
  </si>
  <si>
    <t>505C016DC00A52A4F07DD0818996615103F16E1D12535A407E8F404786001</t>
  </si>
  <si>
    <t>ST 케이블트레이-Straight-COVER-철거  450*t2.3mm  M  전기 5-8   ( 호표 92 )</t>
  </si>
  <si>
    <t>505C016DC00A52A4F07DD08189966050CE4165153F515D00703BA1C8F8C6FA93812B</t>
  </si>
  <si>
    <t>505C016DC00A52A4F07DD0818996605103F16E1D12535A407E8F404786001</t>
  </si>
  <si>
    <t>ST 케이블트레이-VER. ELBOW-철거  450*75*t2.3mm  M  전기 5-8   ( 호표 93 )</t>
  </si>
  <si>
    <t>505C016DC00A52A4F07DD08189966750CE4165153F515D00703BA1C8F8C6FA93812B</t>
  </si>
  <si>
    <t>505C016DC00A52A4F07DD0818996675103F16E1D12535A407E8F404786001</t>
  </si>
  <si>
    <t>ST 케이블트레이-VER. ELBOW-COVER-철거  450*t2.3mm  M  전기 5-8   ( 호표 94 )</t>
  </si>
  <si>
    <t>505C016DC00A52A4F07DD08189966650CE4165153F515D00703BA1C8F8C6FA93812B</t>
  </si>
  <si>
    <t>505C016DC00A52A4F07DD0818996665103F16E1D12535A407E8F404786001</t>
  </si>
  <si>
    <t>파상형경질폴리에틸렌전선관-지중포설  40㎜  M  전기 4-31   ( 호표 95 )</t>
  </si>
  <si>
    <t>파상형경질폴리에틸렌전선관, ELP, 40mm</t>
  </si>
  <si>
    <t>57392168B22B5EDE007FC383E1A00F36E61196</t>
  </si>
  <si>
    <t>505C016DC05253DE907C73FEDA51D957392168B22B5EDE007FC383E1A00F36E61196</t>
  </si>
  <si>
    <t>505C016DC05253DE907C73FEDA51D95103F16E1D12535A407E8F404786001</t>
  </si>
  <si>
    <t>505C016DC05253DE907C73FEDA51D95103F16E1D12535A407E8F404785002</t>
  </si>
  <si>
    <t>505C016DC05253DE907C73FEDA51D950CE4165153F515D00703BA1C8F8C6FA938EE7</t>
  </si>
  <si>
    <t>505C016DC05253DE907C73FEDA51D950CE4165153F515D00703BA1C8F8C6FA938692</t>
  </si>
  <si>
    <t>505C016DC05253DE907C73FEDA51D95103F16E1D12535A407E8F404784003</t>
  </si>
  <si>
    <t>파상형경질폴리에틸렌전선관-지중포설  30㎜  M  전기 4-31   ( 호표 96 )</t>
  </si>
  <si>
    <t>파상형경질폴리에틸렌전선관, ELP, 30mm</t>
  </si>
  <si>
    <t>57392168B22B5EDE007FC383E1A00F36E61195</t>
  </si>
  <si>
    <t>505C016DC05253DE907C73FEDA52E057392168B22B5EDE007FC383E1A00F36E61195</t>
  </si>
  <si>
    <t>505C016DC05253DE907C73FEDA52E05103F16E1D12535A407E8F404786001</t>
  </si>
  <si>
    <t>505C016DC05253DE907C73FEDA52E05103F16E1D12535A407E8F404785002</t>
  </si>
  <si>
    <t>505C016DC05253DE907C73FEDA52E050CE4165153F515D00703BA1C8F8C6FA938EE7</t>
  </si>
  <si>
    <t>505C016DC05253DE907C73FEDA52E050CE4165153F515D00703BA1C8F8C6FA938692</t>
  </si>
  <si>
    <t>505C016DC05253DE907C73FEDA52E05103F16E1D12535A407E8F404784003</t>
  </si>
  <si>
    <t>1종금속제가요전선관-노출  36mm, 비방수  M  전기 5-1   ( 호표 97 )</t>
  </si>
  <si>
    <t>1종금속제가요전선관, 36mm, 비방수</t>
  </si>
  <si>
    <t>57392168B22B5EDE007FC3802D3A4B79C4255B</t>
  </si>
  <si>
    <t>505C016DC05253DCE07E94E19B428057392168B22B5EDE007FC3802D3A4B79C4255B</t>
  </si>
  <si>
    <t>505C016DC05253DCE07E94E19B42805103F16E1D12535A407E8F404785002</t>
  </si>
  <si>
    <t>505C016DC05253DCE07E94E19B428050CE4165153F515D00703BA1C8F8C6FA93812B</t>
  </si>
  <si>
    <t>505C016DC05253DCE07E94E19B42805103F16E1D12535A407E8F404784003</t>
  </si>
  <si>
    <t>1종금속제가요전선관-노출  28mm, 비방수  M  전기 5-1   ( 호표 98 )</t>
  </si>
  <si>
    <t>1종금속제가요전선관, 28mm, 비방수</t>
  </si>
  <si>
    <t>57392168B22B5EDE007FC3802D3A4B79C4255A</t>
  </si>
  <si>
    <t>505C016DC05253DCE07E94E19B41F957392168B22B5EDE007FC3802D3A4B79C4255A</t>
  </si>
  <si>
    <t>505C016DC05253DCE07E94E19B41F95103F16E1D12535A407E8F404785002</t>
  </si>
  <si>
    <t>505C016DC05253DCE07E94E19B41F950CE4165153F515D00703BA1C8F8C6FA93812B</t>
  </si>
  <si>
    <t>505C016DC05253DCE07E94E19B41F95103F16E1D12535A407E8F404784003</t>
  </si>
  <si>
    <t>0.6/1kv 난연 전력케이블(F-CV)-옥외  4C*10㎟  M  전기 5-13   ( 호표 99 )</t>
  </si>
  <si>
    <t>600V폴리에틸렌케이블, 0.6/1kv, F-CV, 4C*10㎟</t>
  </si>
  <si>
    <t>572F2164E3095918A0770FD923B73CE124484C</t>
  </si>
  <si>
    <t>505C016DC07D5170F072948BAAA7AE572F2164E3095918A0770FD923B73CE124484C</t>
  </si>
  <si>
    <t>505C016DC07D5170F072948BAAA7AE5103F16E1D12535A407E8F404786001</t>
  </si>
  <si>
    <t>505C016DC07D5170F072948BAAA7AE50CE4165153F515D00703BA1C8F8C6FA938126</t>
  </si>
  <si>
    <t>505C016DC07D5170F072948BAAA7AE5103F16E1D12535A407E8F404785002</t>
  </si>
  <si>
    <t>0.6/1kv 난연 전력케이블(F-CV)-옥외  4C*4㎟  M  전기 5-13   ( 호표 100 )</t>
  </si>
  <si>
    <t>572F2164E3095918A0770FD923B73CE1244B19</t>
  </si>
  <si>
    <t>505C016DC07D5170F072948BAAA105572F2164E3095918A0770FD923B73CE1244B19</t>
  </si>
  <si>
    <t>505C016DC07D5170F072948BAAA1055103F16E1D12535A407E8F404786001</t>
  </si>
  <si>
    <t>505C016DC07D5170F072948BAAA10550CE4165153F515D00703BA1C8F8C6FA938126</t>
  </si>
  <si>
    <t>505C016DC07D5170F072948BAAA1055103F16E1D12535A407E8F404785002</t>
  </si>
  <si>
    <t>0.6/1kv 난연 전력케이블(F-CV)-옥외  2C*4㎟  M  전기 5-13   ( 호표 101 )</t>
  </si>
  <si>
    <t>600V폴리에틸렌케이블, 0.6/1kv, F-CV, 2C*4㎟</t>
  </si>
  <si>
    <t>572F2164E3095918A0770FD923B73CE1244DC4</t>
  </si>
  <si>
    <t>505C016DC07D5170F07292DED56869572F2164E3095918A0770FD923B73CE1244DC4</t>
  </si>
  <si>
    <t>505C016DC07D5170F07292DED568695103F16E1D12535A407E8F404786001</t>
  </si>
  <si>
    <t>505C016DC07D5170F07292DED5686950CE4165153F515D00703BA1C8F8C6FA938126</t>
  </si>
  <si>
    <t>505C016DC07D5170F07292DED568695103F16E1D12535A407E8F404785002</t>
  </si>
  <si>
    <t>0.6/1kv 트레이용 절연난연 제어용케이블(F-CVV)-옥외  10C*1.5㎟  M  전기 5-13   ( 호표 102 )</t>
  </si>
  <si>
    <t>제어케이블, 0.6/1kv, TFR-CVV, 10C*1.5㎟</t>
  </si>
  <si>
    <t>572F2164E3095918A0755BD51E98D6D48D1561</t>
  </si>
  <si>
    <t>505C016DC07D506C50741AD262405F572F2164E3095918A0755BD51E98D6D48D1561</t>
  </si>
  <si>
    <t>505C016DC07D506C50741AD262405F5103F16E1D12535A407E8F404786001</t>
  </si>
  <si>
    <t>505C016DC07D506C50741AD262405F50CE4165153F515D00703BA1C8F8C6FA938126</t>
  </si>
  <si>
    <t>505C016DC07D506C50741AD262405F5103F16E1D12535A407E8F404785002</t>
  </si>
  <si>
    <t>0.6/1kv 트레이용 절연난연 제어용케이블(F-CVV)-옥외  5C*2.5㎟  M  전기 5-13   ( 호표 103 )</t>
  </si>
  <si>
    <t>제어케이블, 0.6/1kv, TFR-CVV, 5C*2.5㎟</t>
  </si>
  <si>
    <t>572F2164E3095918A0755BD51E98D6D48D13B1</t>
  </si>
  <si>
    <t>505C016DC07D506C507419CC1927A1572F2164E3095918A0755BD51E98D6D48D13B1</t>
  </si>
  <si>
    <t>505C016DC07D506C507419CC1927A15103F16E1D12535A407E8F404786001</t>
  </si>
  <si>
    <t>505C016DC07D506C507419CC1927A150CE4165153F515D00703BA1C8F8C6FA938126</t>
  </si>
  <si>
    <t>505C016DC07D506C507419CC1927A15103F16E1D12535A407E8F404785002</t>
  </si>
  <si>
    <t>0.6/1kv 트레이용 동편조차폐 제어용케이블(F-CVV-SB)-옥외  2C*1.5㎟  M  전기 5-13   ( 호표 104 )</t>
  </si>
  <si>
    <t>제어케이블-옥외</t>
  </si>
  <si>
    <t>제어케이블, 0.6/1kv, TFR-CVV-SB, 2C*1.5㎟</t>
  </si>
  <si>
    <t>572F2164E3095918A0755BD51E98D6D48B6B66</t>
  </si>
  <si>
    <t>505C016DC07D506E0072F27FFE0F53572F2164E3095918A0755BD51E98D6D48B6B66</t>
  </si>
  <si>
    <t>505C016DC07D506E0072F27FFE0F535103F16E1D12535A407E8F404786001</t>
  </si>
  <si>
    <t>505C016DC07D506E0072F27FFE0F5350CE4165153F515D00703BA1C8F8C6FA938126</t>
  </si>
  <si>
    <t>505C016DC07D506E0072F27FFE0F535103F16E1D12535A407E8F404785002</t>
  </si>
  <si>
    <t>난연 비닐절연접지용전선(F-GV)-직매  0.6/1kv, 10㎟  M  전기 3-38   ( 호표 105 )</t>
  </si>
  <si>
    <t>접지용비닐절연전선, F-GV, 10㎟</t>
  </si>
  <si>
    <t>572F2164E309591B707BE1E0B4FC5B6EE6D018</t>
  </si>
  <si>
    <t>505C016DC06C5A01607F612F12586D572F2164E309591B707BE1E0B4FC5B6EE6D018</t>
  </si>
  <si>
    <t>505C016DC06C5A01607F612F12586D5103F16E1D12535A407E8F404786001</t>
  </si>
  <si>
    <t>505C016DC06C5A01607F612F12586D50CE4165153F515D00703BA1C8F8C6FA93812B</t>
  </si>
  <si>
    <t>505C016DC06C5A01607F612F12586D5103F16E1D12535A407E8F404785002</t>
  </si>
  <si>
    <t>접지봉 3본 연결  3본, Φ14x1,000㎜  개소  전기 3-38   ( 호표 106 )</t>
  </si>
  <si>
    <t>접지봉</t>
  </si>
  <si>
    <t>접지봉, 14∮*1000mm</t>
  </si>
  <si>
    <t>57392168B234575F5071F37F134391D69C1CFB</t>
  </si>
  <si>
    <t>505C016DC0375607D0798B643940E957392168B234575F5071F37F134391D69C1CFB</t>
  </si>
  <si>
    <t>505C016DC0375607D0798B643940E950CE4165153F515D00703BA1C8F8C6FA93812B</t>
  </si>
  <si>
    <t>505C016DC0375607D0798B643940E950CE4165153F515D00703BA1C8F8C6FA938692</t>
  </si>
  <si>
    <t>505C016DC0375607D0798B643940E95103F16E1D12535A407E8F404786001</t>
  </si>
  <si>
    <t>전력케이블 단말처리-저압(1 KV 이하)  1C, 10㎟  개소  전기 4-37   ( 호표 107 )</t>
  </si>
  <si>
    <t>압착단자, 터미널, 10㎟</t>
  </si>
  <si>
    <t>57392168B234575DA07042F0769414A97021BC</t>
  </si>
  <si>
    <t>505C116B7AA854EC10724F7C54181357392168B234575DA07042F0769414A97021BC</t>
  </si>
  <si>
    <t>505C116B7AA854EC10724F7C54181350CE4165153F515D00703BA1C8F8C6FA938126</t>
  </si>
  <si>
    <t>505C116B7AA854EC10724F7C5418135103F16E1D12535A407E8F404786001</t>
  </si>
  <si>
    <t>풀박스(천장면)-노출  300*300*150mm  개  전기 5-4   ( 호표 108 )</t>
  </si>
  <si>
    <t>풀박스, 300*300*150mm</t>
  </si>
  <si>
    <t>57392168B234575AE07F6E5155C7E4B8325493</t>
  </si>
  <si>
    <t>505C016DC0D759B0907FAB3886594757392168B234575AE07F6E5155C7E4B8325493</t>
  </si>
  <si>
    <t>505C016DC0D759B0907FAB3886594750CE4165153F515D00703BA1C8F8C6FA93812B</t>
  </si>
  <si>
    <t>505C016DC0D759B0907FAB388659475103F16E1D12535A407E8F404786001</t>
  </si>
  <si>
    <t>전기수전  저압(36C)  식  전기 4-29, 전기 5-29   ( 호표 109 )</t>
  </si>
  <si>
    <t>아연도, 36mm</t>
  </si>
  <si>
    <t>호표 124</t>
  </si>
  <si>
    <t>505C016DC05253DDF0758A141F394A</t>
  </si>
  <si>
    <t>505C016DC014580D60766011930BFA505C016DC05253DDF0758A141F394A</t>
  </si>
  <si>
    <t>505C016DC014580D60766011930BFA57392168B22B5EDE007FCD84612792AAA4C17F</t>
  </si>
  <si>
    <t>2 1/4" (36mm)</t>
  </si>
  <si>
    <t>호표 125</t>
  </si>
  <si>
    <t>505C016AF9DD5400C072202CB7EBD1</t>
  </si>
  <si>
    <t>505C016DC014580D60766011930BFA505C016AF9DD5400C072202CB7EBD1</t>
  </si>
  <si>
    <t>505C016DC014580D60766011930BFA5792A16B53BD5FA3607EBAC665F11D70EAD86B</t>
  </si>
  <si>
    <t>전력량계 및 부속장치 설치  전력량계 3ø 4W용, 한전지급품  대  전기 5-21   ( 호표 110 )</t>
  </si>
  <si>
    <t>505C016AF9595E4040789C93C5F8B650CE4165153F515D00703BA1C8F8C6FA93812B</t>
  </si>
  <si>
    <t>505C016AF9595E4040789C93C5F8B65103F16E1D12535A407E8F404786001</t>
  </si>
  <si>
    <t>아스팔트 포장 절단, 깨기 및 복구    M     ( 호표 111 )</t>
  </si>
  <si>
    <t>A</t>
  </si>
  <si>
    <t>아스팔트 포장절단</t>
  </si>
  <si>
    <t>5792A16B53BD5FA3607EBACF495284F85B0CF3</t>
  </si>
  <si>
    <t>570C616619B75589A07CFE76EEB80F5792A16B53BD5FA3607EBACF495284F85B0CF3</t>
  </si>
  <si>
    <t>아스팔트 포장깨기</t>
  </si>
  <si>
    <t>대형브레이커+0.6㎥</t>
  </si>
  <si>
    <t>㎥</t>
  </si>
  <si>
    <t>5792A16B53BD5FA3607EBACF495284F85B0CF0</t>
  </si>
  <si>
    <t>570C616619B75589A07CFE76EEB80F5792A16B53BD5FA3607EBACF495284F85B0CF0</t>
  </si>
  <si>
    <t>ASP임시포장</t>
  </si>
  <si>
    <t>T=15cm</t>
  </si>
  <si>
    <t>호표 126</t>
  </si>
  <si>
    <t>570C616619B75589A07CFE76EEB800</t>
  </si>
  <si>
    <t>570C616619B75589A07CFE76EEB80F570C616619B75589A07CFE76EEB800</t>
  </si>
  <si>
    <t>아스팔트 포장 절삭후 아스팔트 덧씌우기</t>
  </si>
  <si>
    <t>B-Type (1회절삭,1회포장)</t>
  </si>
  <si>
    <t>㎡</t>
  </si>
  <si>
    <t>5792A16B53BD5FA3607EBACF495284F85B0CF4</t>
  </si>
  <si>
    <t>570C616619B75589A07CFE76EEB80F5792A16B53BD5FA3607EBACF495284F85B0CF4</t>
  </si>
  <si>
    <t>보조기층포설및다짐</t>
  </si>
  <si>
    <t>인력식 소규모 장비사용 시공</t>
  </si>
  <si>
    <t>5792A16B53BD5FA3607EBACF495284F85B0CF5</t>
  </si>
  <si>
    <t>570C616619B75589A07CFE76EEB80F5792A16B53BD5FA3607EBACF495284F85B0CF5</t>
  </si>
  <si>
    <t>아스콘(관급),제주</t>
  </si>
  <si>
    <t>#78(표층용)</t>
  </si>
  <si>
    <t>Ton</t>
  </si>
  <si>
    <t>1*0.05*2.32*1.2</t>
  </si>
  <si>
    <t>5792A16B53BD5FA3607EBACF495284F85B0D9F</t>
  </si>
  <si>
    <t>570C616619B75589A07CFE76EEB80F5792A16B53BD5FA3607EBACF495284F85B0D9F</t>
  </si>
  <si>
    <t>재생아스콘</t>
  </si>
  <si>
    <t>#467(기층용)</t>
  </si>
  <si>
    <t>1*0.1*2.34*1.02</t>
  </si>
  <si>
    <t>5792A16B53BD5FA3607EBACF495284F85B0D9E</t>
  </si>
  <si>
    <t>570C616619B75589A07CFE76EEB80F5792A16B53BD5FA3607EBACF495284F85B0D9E</t>
  </si>
  <si>
    <t>아스팔트유제</t>
  </si>
  <si>
    <t>RSC-3</t>
  </si>
  <si>
    <t>D/M</t>
  </si>
  <si>
    <t>1/30*1.02/200</t>
  </si>
  <si>
    <t>5792A16B53BD5FA3607EBACF495284F85B0D91</t>
  </si>
  <si>
    <t>570C616619B75589A07CFE76EEB80F5792A16B53BD5FA3607EBACF495284F85B0D91</t>
  </si>
  <si>
    <t>RSC-4</t>
  </si>
  <si>
    <t>1/75*1.02/200</t>
  </si>
  <si>
    <t>5792A16B53BD5FA3607EBACF495284F85B0D90</t>
  </si>
  <si>
    <t>570C616619B75589A07CFE76EEB80F5792A16B53BD5FA3607EBACF495284F85B0D90</t>
  </si>
  <si>
    <t>혼합골재, 제주</t>
  </si>
  <si>
    <t>D40mm이하, 보조기층용</t>
  </si>
  <si>
    <t>5792A16B53BD5FA3607EBACF495284F85B0CF2</t>
  </si>
  <si>
    <t>570C616619B75589A07CFE76EEB80F5792A16B53BD5FA3607EBACF495284F85B0CF2</t>
  </si>
  <si>
    <t>텍코팅(인력식)</t>
  </si>
  <si>
    <t>아스팔트스프레이어400L</t>
  </si>
  <si>
    <t>5792A16B53BD5FA3607EBACF495284F85B0CF6</t>
  </si>
  <si>
    <t>570C616619B75589A07CFE76EEB80F5792A16B53BD5FA3607EBACF495284F85B0CF6</t>
  </si>
  <si>
    <t>프라임코팅(인력식)</t>
  </si>
  <si>
    <t>5792A16B53BD5FA3607EBACF495284F85B0CF7</t>
  </si>
  <si>
    <t>570C616619B75589A07CFE76EEB80F5792A16B53BD5FA3607EBACF495284F85B0CF7</t>
  </si>
  <si>
    <t>잔토처리  인력 (현장 내 소운반 깔고 고르기)  M3  공통 3-1-2 [비고]   ( 호표 112 )</t>
  </si>
  <si>
    <t>공통 3-1-2 [비고]</t>
  </si>
  <si>
    <t>503F316550D3566BA07FC08B0CC72F50CE4165153F515D00703BA1C8F8C6FA938692</t>
  </si>
  <si>
    <t>경고테이프 포설  저압용  M  전기 4-45   ( 호표 113 )</t>
  </si>
  <si>
    <t>전기 4-45</t>
  </si>
  <si>
    <t>경고테이프</t>
  </si>
  <si>
    <t>폭 200㎜</t>
  </si>
  <si>
    <t>57392168B234575AE0767945F9D552B7D3CEDB</t>
  </si>
  <si>
    <t>505C016DC014580D6076674108B86157392168B234575AE0767945F9D552B7D3CEDB</t>
  </si>
  <si>
    <t>505C016DC014580D6076674108B86150CE4165153F515D00703BA1C8F8C6FA938692</t>
  </si>
  <si>
    <t>505C016DC014580D6076674108B86150CE4165153F515D00703BA1C8F8C6FA938126</t>
  </si>
  <si>
    <t>505C016DC014580D6076674108B8615103F16E1D12535A407E8F404786001</t>
  </si>
  <si>
    <t>강제전선관-노출-옥외  아연도, 42mm  M  전기 5-1   ( 호표 114 )</t>
  </si>
  <si>
    <t>강제전선관-옥외</t>
  </si>
  <si>
    <t>강제전선관, 후강전선관, 아연도, 42mm</t>
  </si>
  <si>
    <t>57392168B22B5EDE007FC383E1A00F378F4EBE</t>
  </si>
  <si>
    <t>505C016DC05253DDF0758A141F394B57392168B22B5EDE007FC383E1A00F378F4EBE</t>
  </si>
  <si>
    <t>505C016DC05253DDF0758A141F394B5103F16E1D12535A407E8F404784003</t>
  </si>
  <si>
    <t>505C016DC05253DDF0758A141F394B5103F16E1D12535A407E8F404786001</t>
  </si>
  <si>
    <t>0.25*1.2</t>
  </si>
  <si>
    <t>505C016DC05253DDF0758A141F394B50CE4165153F515D00703BA1C8F8C6FA93812B</t>
  </si>
  <si>
    <t>505C016DC05253DDF0758A141F394B5103F16E1D12535A407E8F404785002</t>
  </si>
  <si>
    <t>엔트런스 캡  2 1/4" (42mm)  개  전기 5-29   ( 호표 115 )</t>
  </si>
  <si>
    <t>강재전선관용부품, 위샤캡, 42C</t>
  </si>
  <si>
    <t>57392168B22B5EDE007FCD84612FE0377B2233</t>
  </si>
  <si>
    <t>505C016AF9DD5400C072202CB7EBD057392168B22B5EDE007FCD84612FE0377B2233</t>
  </si>
  <si>
    <t>505C016AF9DD5400C072202CB7EBD050CE4165153F515D00703BA1C8F8C6FA93812B</t>
  </si>
  <si>
    <t>505C016AF9DD5400C072202CB7EBD05103F16E1D12535A407E8F404786001</t>
  </si>
  <si>
    <t>다이아몬드 비트  Φ100, 두께 30cm  Set  건설 2-1-5   ( 호표 116 )</t>
  </si>
  <si>
    <t>건설 2-1-5</t>
  </si>
  <si>
    <t>Φ100</t>
  </si>
  <si>
    <t>3.14*0.05^2*0.3*0.69</t>
  </si>
  <si>
    <t>5792A16B53BD5FA3607EBAC665F11D70EAD86A</t>
  </si>
  <si>
    <t>505C016AF9DD5402807FAF7A19AA9A5792A16B53BD5FA3607EBAC665F11D70EAD86A</t>
  </si>
  <si>
    <t>코아드릴  15.24cm  HR  공통 8-3(5901)   ( 호표 117 )</t>
  </si>
  <si>
    <t>공통 8-3(5901)</t>
  </si>
  <si>
    <t>코어드릴</t>
  </si>
  <si>
    <t>천원</t>
  </si>
  <si>
    <t>570C616619B75124B07BB0AD1B09606952A265</t>
  </si>
  <si>
    <t>570C616619B75124B07BB0AD1B09606952A265A4570C616619B75124B07BB0AD1B09606952A265</t>
  </si>
  <si>
    <t>다이아몬드 비트  Φ100, 두께 20cm  Set  건설 2-1-5   ( 호표 118 )</t>
  </si>
  <si>
    <t>3.14*0.05^2*0.2*0.69</t>
  </si>
  <si>
    <t>505C016AF9DD5402807FAF7A19AA9C5792A16B53BD5FA3607EBAC665F11D70EAD86A</t>
  </si>
  <si>
    <t>다이아몬드 비트  Φ100, 두께 15cm  Set  건설 2-1-5   ( 호표 119 )</t>
  </si>
  <si>
    <t>3.14*0.05^2*0.15*0.69</t>
  </si>
  <si>
    <t>505C016AF9DD5402807FAF7A19AA9D5792A16B53BD5FA3607EBAC665F11D70EAD86A</t>
  </si>
  <si>
    <t>모르타르 배합(배합품 포함)  배합용적비 1:3, 시멘트, 모래 포함  M3  건축 9-1-1   ( 호표 120 )</t>
  </si>
  <si>
    <t>건축 9-1-1</t>
  </si>
  <si>
    <t>시멘트</t>
  </si>
  <si>
    <t>시멘트, 제주, 분공장도, -부가세 별도-</t>
  </si>
  <si>
    <t>kg</t>
  </si>
  <si>
    <t>5739B16E6DF05507C07FBD38D0990AD7ED6E34</t>
  </si>
  <si>
    <t>501AD163249E50C6207221920D733B5739B16E6DF05507C07FBD38D0990AD7ED6E34</t>
  </si>
  <si>
    <t>모래</t>
  </si>
  <si>
    <t>모래, 제주, 도착도</t>
  </si>
  <si>
    <t>571EC16651B65461107594DCA0A5C2AA57E999</t>
  </si>
  <si>
    <t>501AD163249E50C6207221920D733B571EC16651B65461107594DCA0A5C2AA57E999</t>
  </si>
  <si>
    <t>501AD163249E50C6207221920D733B50CE4165153F515D00703BA1C8F8C6FA938692</t>
  </si>
  <si>
    <t>강제전선관-노출-옥외  아연도, 104mm  M  전기 5-1   ( 호표 121 )</t>
  </si>
  <si>
    <t>강제전선관, 후강전선관, 아연도, 104mm</t>
  </si>
  <si>
    <t>57392168B22B5EDE007FC383E1A00F378F4EB2</t>
  </si>
  <si>
    <t>505C016DC05253DDF0758A141F394F57392168B22B5EDE007FC383E1A00F378F4EB2</t>
  </si>
  <si>
    <t>505C016DC05253DDF0758A141F394F5103F16E1D12535A407E8F404784003</t>
  </si>
  <si>
    <t>505C016DC05253DDF0758A141F394F5103F16E1D12535A407E8F404786001</t>
  </si>
  <si>
    <t>0.71*1.2</t>
  </si>
  <si>
    <t>505C016DC05253DDF0758A141F394F50CE4165153F515D00703BA1C8F8C6FA93812B</t>
  </si>
  <si>
    <t>505C016DC05253DDF0758A141F394F5103F16E1D12535A407E8F404785002</t>
  </si>
  <si>
    <t>이종연결관  125mm  개  전기 4-31   ( 호표 122 )</t>
  </si>
  <si>
    <t>관구밀폐기, 이종연결관, ∮125mm</t>
  </si>
  <si>
    <t>57392168B22B5EDE007FCD84612792AAA4C178</t>
  </si>
  <si>
    <t>505C016DC05253DE907C73FEDB7C5D57392168B22B5EDE007FCD84612792AAA4C178</t>
  </si>
  <si>
    <t>505C016DC05253DE907C73FEDB7C5D50CE4165153F515D00703BA1C8F8C6FA938692</t>
  </si>
  <si>
    <t>505C016DC05253DE907C73FEDB7C5D50CE4165153F515D00703BA1C8F8C6FA938EE7</t>
  </si>
  <si>
    <t>505C016DC05253DE907C73FEDB7C5D5103F16E1D12535A407E8F404785002</t>
  </si>
  <si>
    <t>엔트런스 캡  2 1/4" (104mm)  개  전기 5-29   ( 호표 123 )</t>
  </si>
  <si>
    <t>강재전선관용부품, 위샤캡, 104C</t>
  </si>
  <si>
    <t>57392168B22B5EDE007FCD84612FE0377B2237</t>
  </si>
  <si>
    <t>505C016AF9DD5400C072202CB7EBD457392168B22B5EDE007FCD84612FE0377B2237</t>
  </si>
  <si>
    <t>505C016AF9DD5400C072202CB7EBD450CE4165153F515D00703BA1C8F8C6FA93812B</t>
  </si>
  <si>
    <t>505C016AF9DD5400C072202CB7EBD45103F16E1D12535A407E8F404786001</t>
  </si>
  <si>
    <t>강제전선관-노출-옥외  아연도, 36mm  M  전기 5-1   ( 호표 124 )</t>
  </si>
  <si>
    <t>강제전선관, 후강전선관, 아연도, 36mm</t>
  </si>
  <si>
    <t>57392168B22B5EDE007FC383E1A00F378F4EB9</t>
  </si>
  <si>
    <t>505C016DC05253DDF0758A141F394A57392168B22B5EDE007FC383E1A00F378F4EB9</t>
  </si>
  <si>
    <t>505C016DC05253DDF0758A141F394A5103F16E1D12535A407E8F404784003</t>
  </si>
  <si>
    <t>505C016DC05253DDF0758A141F394A5103F16E1D12535A407E8F404786001</t>
  </si>
  <si>
    <t>0.2*1.2</t>
  </si>
  <si>
    <t>505C016DC05253DDF0758A141F394A50CE4165153F515D00703BA1C8F8C6FA93812B</t>
  </si>
  <si>
    <t>505C016DC05253DDF0758A141F394A5103F16E1D12535A407E8F404785002</t>
  </si>
  <si>
    <t>엔트런스 캡  2 1/4" (36mm)  개  전기 5-29   ( 호표 125 )</t>
  </si>
  <si>
    <t>강재전선관용부품, 위샤캡, 36C</t>
  </si>
  <si>
    <t>57392168B22B5EDE007FCD84612FE0377B23D0</t>
  </si>
  <si>
    <t>505C016AF9DD5400C072202CB7EBD157392168B22B5EDE007FCD84612FE0377B23D0</t>
  </si>
  <si>
    <t>505C016AF9DD5400C072202CB7EBD150CE4165153F515D00703BA1C8F8C6FA93812B</t>
  </si>
  <si>
    <t>505C016AF9DD5400C072202CB7EBD15103F16E1D12535A407E8F404786001</t>
  </si>
  <si>
    <t>ASP임시포장  T=15cm  식     ( 호표 126 )</t>
  </si>
  <si>
    <t>아스팔트 기층 포설및다짐</t>
  </si>
  <si>
    <t>소규모포설,t=7.5cm이하</t>
  </si>
  <si>
    <t>5792A16B53BD5FA3607EBACF495284F85B0CF1</t>
  </si>
  <si>
    <t>570C616619B75589A07CFE76EEB8005792A16B53BD5FA3607EBACF495284F85B0CF1</t>
  </si>
  <si>
    <t>570C616619B75589A07CFE76EEB8005792A16B53BD5FA3607EBACF495284F85B0CF6</t>
  </si>
  <si>
    <t>570C616619B75589A07CFE76EEB8005792A16B53BD5FA3607EBACF495284F85B0CF7</t>
  </si>
  <si>
    <t>굴삭기(무한궤도)  0.7㎥  HR  공통 8-3,4(0201)   ( 호표 127 )</t>
  </si>
  <si>
    <t>570C616619B754E3C07B29A0F70B53F633E2A5E3</t>
  </si>
  <si>
    <t>굴삭기(무한궤도)</t>
  </si>
  <si>
    <t>0.7㎥</t>
  </si>
  <si>
    <t>호표 127</t>
  </si>
  <si>
    <t>공통 8-3,4(0201)</t>
  </si>
  <si>
    <t>570C616619B754E3C07B29A0F70B53F633E2A5</t>
  </si>
  <si>
    <t>570C616619B754E3C07B29A0F70B53F633E2A5E3570C616619B754E3C07B29A0F70B53F633E2A5</t>
  </si>
  <si>
    <t>경유</t>
  </si>
  <si>
    <t>경유, 저유황</t>
  </si>
  <si>
    <t>L</t>
  </si>
  <si>
    <t>571E816889C153E2507C61B3D894D039E969B7</t>
  </si>
  <si>
    <t>570C616619B754E3C07B29A0F70B53F633E2A5E3571E816889C153E2507C61B3D894D039E969B7</t>
  </si>
  <si>
    <t>잡재료</t>
  </si>
  <si>
    <t>주연료비의 22%</t>
  </si>
  <si>
    <t>570C616619B754E3C07B29A0F70B53F633E2A5E35103F16E1D12535A407E8F404786001</t>
  </si>
  <si>
    <t>건설기계운전사</t>
  </si>
  <si>
    <t>50CE4165153F515D00703BA1C8F8C6FA93823D</t>
  </si>
  <si>
    <t>570C616619B754E3C07B29A0F70B53F633E2A5E350CE4165153F515D00703BA1C8F8C6FA93823D</t>
  </si>
  <si>
    <t>플레이트 콤팩터  1.5ton  HR  공통 8-3,4(1730)   ( 호표 128 )</t>
  </si>
  <si>
    <t>570C616619B7558F30741F0357638DCC67731194</t>
  </si>
  <si>
    <t>플레이트 콤팩터</t>
  </si>
  <si>
    <t>1.5ton</t>
  </si>
  <si>
    <t>호표 128</t>
  </si>
  <si>
    <t>공통 8-3,4(1730)</t>
  </si>
  <si>
    <t>570C616619B7558F30741F0357638DCC677311</t>
  </si>
  <si>
    <t>570C616619B7558F30741F0357638DCC67731194570C616619B7558F30741F0357638DCC677311</t>
  </si>
  <si>
    <t>공업용휘발유</t>
  </si>
  <si>
    <t>공업용휘발유, 무연</t>
  </si>
  <si>
    <t>571E816889C153E2507C625A42E506599E9E8B</t>
  </si>
  <si>
    <t>570C616619B7558F30741F0357638DCC67731194571E816889C153E2507C625A42E506599E9E8B</t>
  </si>
  <si>
    <t>주연료비의 20%</t>
  </si>
  <si>
    <t>570C616619B7558F30741F0357638DCC677311945103F16E1D12535A407E8F404786001</t>
  </si>
  <si>
    <t>일반기계운전사</t>
  </si>
  <si>
    <t>50CE4165153F515D00703BA1C8F8C6FA9383DC</t>
  </si>
  <si>
    <t>570C616619B7558F30741F0357638DCC6773119450CE4165153F515D00703BA1C8F8C6FA9383DC</t>
  </si>
  <si>
    <t>비    고</t>
  </si>
  <si>
    <t>START</t>
  </si>
  <si>
    <t>산    출    내    역</t>
  </si>
  <si>
    <t>코드</t>
  </si>
  <si>
    <t>품명</t>
  </si>
  <si>
    <t>규격</t>
  </si>
  <si>
    <t>값</t>
  </si>
  <si>
    <t>소계</t>
  </si>
  <si>
    <t>총계</t>
  </si>
  <si>
    <t>공통 8-2-3</t>
  </si>
  <si>
    <t xml:space="preserve">터파기/토사  보통, 굴삭기 0.7m3 90%, 인력10%  M3  공통 8-2-3  ( 산근 1 ) </t>
  </si>
  <si>
    <t>C</t>
  </si>
  <si>
    <t xml:space="preserve"> 굴삭기(무한궤도),0.7㎥90%+인력10% M3 </t>
  </si>
  <si>
    <t>C!</t>
  </si>
  <si>
    <t>'굴삭기(무한궤도),0.7㎥90%+인력10% M3'</t>
  </si>
  <si>
    <t xml:space="preserve"> </t>
  </si>
  <si>
    <t xml:space="preserve">Q1  바켓용량(M3)  =0.70   </t>
  </si>
  <si>
    <t>q1 '바켓용량(M3)' =0.70</t>
  </si>
  <si>
    <t xml:space="preserve">K   바켓계수(양호1.1,보통0.90,불량0.70,파쇄암0.55) = 0.90   </t>
  </si>
  <si>
    <t>k  '바켓계수(양호1.1,보통0.90,불량0.70,파쇄암0.55)'= 0.90</t>
  </si>
  <si>
    <t xml:space="preserve">F   토량환산계수(1/L) = 1/1.25= 0.8 </t>
  </si>
  <si>
    <t>f  '토량환산계수(1/L)'= 1/1.25=?</t>
  </si>
  <si>
    <t xml:space="preserve">E1  터파기에 대하여 -0.05 =0.05    </t>
  </si>
  <si>
    <t xml:space="preserve">E1 '터파기에 대하여 -0.05'=0.05 </t>
  </si>
  <si>
    <t xml:space="preserve">E   작업효율사질토(양호0.85,보통0.70,불량0.55) = 0.70-E1= 0.65 </t>
  </si>
  <si>
    <t>E  '작업효율사질토(양호0.85,보통0.70,불량0.55)'= 0.70-E1=?</t>
  </si>
  <si>
    <t xml:space="preserve">CM  1회 싸이클시간(135˚SEC) =20   </t>
  </si>
  <si>
    <t>Cm '1회 싸이클시간(135˚SEC)'=20</t>
  </si>
  <si>
    <t xml:space="preserve">Q   시간당 작업량 (M3/HR) = 3600*Q1*K*F*E/CM/0.9= 65.52 </t>
  </si>
  <si>
    <t>Q  '시간당 작업량 (M3/Hr)'= 3600*q1*k*f*E/Cm/0.9=?</t>
  </si>
  <si>
    <t xml:space="preserve"> 재료비:  21305 / 65.52 = 325.1 </t>
  </si>
  <si>
    <t>'재료비:' ~00000201007000000.M~ / {Q} =?MA+</t>
  </si>
  <si>
    <t xml:space="preserve"> 노무비:  59020 / 65.52 = 900.7 </t>
  </si>
  <si>
    <t>'노무비:' ~00000201007000000.L~ / {Q} =?LA+</t>
  </si>
  <si>
    <t xml:space="preserve"> 경  비:  23128 / 65.52 = 352.9 </t>
  </si>
  <si>
    <t>'경  비:' ~00000201007000000.E~ / {Q} =?EQ+</t>
  </si>
  <si>
    <t xml:space="preserve">  소  계    </t>
  </si>
  <si>
    <t>&gt;'소  계'</t>
  </si>
  <si>
    <t xml:space="preserve"> 인력터파기,0-1m,보통인부0.2인*10% </t>
  </si>
  <si>
    <t>'인력터파기,0-1m,보통인부0.2인*10%'</t>
  </si>
  <si>
    <t xml:space="preserve">Q   시간당 작업량 (M3/HR) = 1/8/0.2/0.1= 6.25 </t>
  </si>
  <si>
    <t>Q  '시간당 작업량 (M3/Hr)'= 1/8/0.2/0.1=?</t>
  </si>
  <si>
    <t xml:space="preserve"> 보통인부   1인/8HR*작업시간</t>
  </si>
  <si>
    <t>'보통인부   1인/8HR*작업시간</t>
  </si>
  <si>
    <t xml:space="preserve"> 노무비:  172068*1/8/6.25  = 3441.3 </t>
  </si>
  <si>
    <t>'노무비:' ~L001010101000002.L~*1/8/{Q}  =?LA+</t>
  </si>
  <si>
    <t xml:space="preserve">  총  계</t>
  </si>
  <si>
    <t>공통 8-2-3+10</t>
  </si>
  <si>
    <t xml:space="preserve">되메우기/토사, 두께 10cm  보통, 굴삭기 0.7m3+플레이트콤팩터 1.5ton+인력 10%  M3  공통 8-2-3+10  ( 산근 2 ) </t>
  </si>
  <si>
    <t xml:space="preserve"> 1.굴삭기 (무한궤도)0.7㎥M3  </t>
  </si>
  <si>
    <t>'1.굴삭기 (무한궤도)0.7㎥M3 '</t>
  </si>
  <si>
    <t xml:space="preserve">Q1  바켓용량(M3) = 0.7   </t>
  </si>
  <si>
    <t>q1 '바켓용량(M3)'= 0.7</t>
  </si>
  <si>
    <t xml:space="preserve">k   바켓계수 = 1.1   </t>
  </si>
  <si>
    <t>k  '바켓계수'= 1.1</t>
  </si>
  <si>
    <t xml:space="preserve">L1  흐트러진상태  =1.25   </t>
  </si>
  <si>
    <t>L1 '흐트러진상태' =1.25</t>
  </si>
  <si>
    <t xml:space="preserve">C   다져진상태 =0.875   </t>
  </si>
  <si>
    <t>C  '다져진상태'=0.875</t>
  </si>
  <si>
    <t xml:space="preserve">F   토량환산계(C/L) =C/L1= 0.7 </t>
  </si>
  <si>
    <t>f  '토량환산계(C/L)'=C/L1=?</t>
  </si>
  <si>
    <t xml:space="preserve">E   작업효율(양호0.9,보통0.75,불량0.6) = 0.75   </t>
  </si>
  <si>
    <t>E  '작업효율(양호0.9,보통0.75,불량0.6)'= 0.75</t>
  </si>
  <si>
    <t xml:space="preserve">CM  1회 싸이클시간(90˚SEC) =18   </t>
  </si>
  <si>
    <t>Cm '1회 싸이클시간(90˚sec)'=18</t>
  </si>
  <si>
    <t xml:space="preserve">Q   시간당 작업량 (M3/HR) = 3600*Q1*K*F*E/CM/0.9= 89.833 </t>
  </si>
  <si>
    <t xml:space="preserve"> 재료비:  21305 / 89.833 = 237.1 </t>
  </si>
  <si>
    <t xml:space="preserve"> 노무비:  59020 / 89.833 = 656.9 </t>
  </si>
  <si>
    <t xml:space="preserve"> 경  비:  23128 / 89.833 = 257.4 </t>
  </si>
  <si>
    <t xml:space="preserve"> 2.(인력 흙 다지기): 0.14인*10% </t>
  </si>
  <si>
    <t>'2.(인력 흙 다지기): 0.14인*10%'</t>
  </si>
  <si>
    <t xml:space="preserve">Q   시간당 작업량 (M3/HR) = 1/8/0.14/0.1= 8.929 </t>
  </si>
  <si>
    <t>Q  '시간당 작업량 (M3/Hr)'= 1/8/0.14/0.1=?</t>
  </si>
  <si>
    <t xml:space="preserve"> 노무비:  172068*1/8/8.929  = 2408.8 </t>
  </si>
  <si>
    <t xml:space="preserve"> 3.플레이트콤팩터,1.5톤 </t>
  </si>
  <si>
    <t>'3.플레이트콤팩터,1.5톤'</t>
  </si>
  <si>
    <t xml:space="preserve">V   다짐속도(KM/HR)  =1   </t>
  </si>
  <si>
    <t>V  '다짐속도(KM/HR)' =1</t>
  </si>
  <si>
    <t xml:space="preserve">W   유효 다짐 폭(M)  =0.45   </t>
  </si>
  <si>
    <t>W  '유효 다짐 폭(M)' =0.45</t>
  </si>
  <si>
    <t xml:space="preserve">D   다짐두께(M)  =0.1   </t>
  </si>
  <si>
    <t>D  '다짐두께(M)' =0.1</t>
  </si>
  <si>
    <t xml:space="preserve">E   작업효율(양호0.8,보통0.6,불량0.4) = 0.6   </t>
  </si>
  <si>
    <t>E  '작업효율(양호0.8,보통0.6,불량0.4)'= 0.6</t>
  </si>
  <si>
    <t xml:space="preserve">F   토량환산계(L1/L1) =L1/L1= 1 </t>
  </si>
  <si>
    <t>f  '토량환산계(L1/L1)'=L1/L1=?</t>
  </si>
  <si>
    <t xml:space="preserve">N   소요 다짐회수  =3   </t>
  </si>
  <si>
    <t>N  '소요 다짐회수' =3</t>
  </si>
  <si>
    <t xml:space="preserve">Q   시간당 작업량(M3/HR)  =1000*V*W*D*E*F/N/0.9= 10 </t>
  </si>
  <si>
    <t>Q  '시간당 작업량(M3/HR)' =1000*V*W*D*E*f/N/0.9=?</t>
  </si>
  <si>
    <t xml:space="preserve"> 재료비:  1901 / 10 = 190.1 </t>
  </si>
  <si>
    <t>'재료비:' ~00001730001500000.M~ / {Q} =?MA+</t>
  </si>
  <si>
    <t xml:space="preserve"> 노무비:  36248 / 10 = 3624.8 </t>
  </si>
  <si>
    <t>'노무비:' ~00001730001500000.L~ / {Q} =?LA+</t>
  </si>
  <si>
    <t xml:space="preserve"> 경  비:  582 / 10 = 58.2 </t>
  </si>
  <si>
    <t>'경  비:' ~00001730001500000.E~ / {Q} =?EQ+</t>
  </si>
  <si>
    <t>단 가 대 비 표</t>
  </si>
  <si>
    <t>조달청가격</t>
  </si>
  <si>
    <t>PAGE</t>
  </si>
  <si>
    <t>거래가격</t>
  </si>
  <si>
    <t>유통물가</t>
  </si>
  <si>
    <t>물가자료</t>
  </si>
  <si>
    <t>물가정보</t>
  </si>
  <si>
    <t>적용단가</t>
  </si>
  <si>
    <t>품목구분</t>
  </si>
  <si>
    <t>노임구분</t>
  </si>
  <si>
    <t>소수점처리</t>
  </si>
  <si>
    <t>자재 1</t>
  </si>
  <si>
    <t>자재 2</t>
  </si>
  <si>
    <t>자재 3</t>
  </si>
  <si>
    <t>자재 4</t>
  </si>
  <si>
    <t>자재 5</t>
  </si>
  <si>
    <t>자재 6</t>
  </si>
  <si>
    <t>자재 7</t>
  </si>
  <si>
    <t>63</t>
  </si>
  <si>
    <t>55</t>
  </si>
  <si>
    <t>자재 8</t>
  </si>
  <si>
    <t>1451</t>
  </si>
  <si>
    <t>1189</t>
  </si>
  <si>
    <t>32</t>
  </si>
  <si>
    <t>1438</t>
  </si>
  <si>
    <t>자재 9</t>
  </si>
  <si>
    <t>자재 10</t>
  </si>
  <si>
    <t>자재 11</t>
  </si>
  <si>
    <t>994</t>
  </si>
  <si>
    <t>833</t>
  </si>
  <si>
    <t>1075</t>
  </si>
  <si>
    <t>1165</t>
  </si>
  <si>
    <t>자재 12</t>
  </si>
  <si>
    <t>자재 13</t>
  </si>
  <si>
    <t>자재 14</t>
  </si>
  <si>
    <t>자재 15</t>
  </si>
  <si>
    <t>자재 16</t>
  </si>
  <si>
    <t>자재 17</t>
  </si>
  <si>
    <t>자재 18</t>
  </si>
  <si>
    <t>995</t>
  </si>
  <si>
    <t>834</t>
  </si>
  <si>
    <t>1076</t>
  </si>
  <si>
    <t>1171</t>
  </si>
  <si>
    <t>자재 19</t>
  </si>
  <si>
    <t>자재 20</t>
  </si>
  <si>
    <t>자재 21</t>
  </si>
  <si>
    <t>자재 22</t>
  </si>
  <si>
    <t>자재 23</t>
  </si>
  <si>
    <t>자재 24</t>
  </si>
  <si>
    <t>자재 25</t>
  </si>
  <si>
    <t>835</t>
  </si>
  <si>
    <t>자재 26</t>
  </si>
  <si>
    <t>993</t>
  </si>
  <si>
    <t>1168</t>
  </si>
  <si>
    <t>자재 27</t>
  </si>
  <si>
    <t>자재 28</t>
  </si>
  <si>
    <t>자재 29</t>
  </si>
  <si>
    <t>자재 30</t>
  </si>
  <si>
    <t>자재 31</t>
  </si>
  <si>
    <t>자재 32</t>
  </si>
  <si>
    <t>자재 33</t>
  </si>
  <si>
    <t>자재 34</t>
  </si>
  <si>
    <t>자재 35</t>
  </si>
  <si>
    <t>자재 36</t>
  </si>
  <si>
    <t>자재 37</t>
  </si>
  <si>
    <t>1074</t>
  </si>
  <si>
    <t>자재 38</t>
  </si>
  <si>
    <t>자재 39</t>
  </si>
  <si>
    <t>841</t>
  </si>
  <si>
    <t>1082</t>
  </si>
  <si>
    <t>자재 40</t>
  </si>
  <si>
    <t>103</t>
  </si>
  <si>
    <t>62</t>
  </si>
  <si>
    <t>65</t>
  </si>
  <si>
    <t>58</t>
  </si>
  <si>
    <t>자재 41</t>
  </si>
  <si>
    <t>97</t>
  </si>
  <si>
    <t>56</t>
  </si>
  <si>
    <t>51</t>
  </si>
  <si>
    <t>39</t>
  </si>
  <si>
    <t>자재 42</t>
  </si>
  <si>
    <t>94</t>
  </si>
  <si>
    <t>48</t>
  </si>
  <si>
    <t>43</t>
  </si>
  <si>
    <t>자재 43</t>
  </si>
  <si>
    <t>53</t>
  </si>
  <si>
    <t>52</t>
  </si>
  <si>
    <t>자재 44</t>
  </si>
  <si>
    <t>1194</t>
  </si>
  <si>
    <t>756</t>
  </si>
  <si>
    <t>968</t>
  </si>
  <si>
    <t>1389</t>
  </si>
  <si>
    <t>자재 45</t>
  </si>
  <si>
    <t>1028</t>
  </si>
  <si>
    <t>873</t>
  </si>
  <si>
    <t>1105</t>
  </si>
  <si>
    <t>1206</t>
  </si>
  <si>
    <t>자재 46</t>
  </si>
  <si>
    <t>자재 47</t>
  </si>
  <si>
    <t>자재 48</t>
  </si>
  <si>
    <t>자재 49</t>
  </si>
  <si>
    <t>1020</t>
  </si>
  <si>
    <t>자재 50</t>
  </si>
  <si>
    <t>자재 51</t>
  </si>
  <si>
    <t>1134</t>
  </si>
  <si>
    <t>539</t>
  </si>
  <si>
    <t>747</t>
  </si>
  <si>
    <t>자재 52</t>
  </si>
  <si>
    <t>1099</t>
  </si>
  <si>
    <t>1205</t>
  </si>
  <si>
    <t>1280</t>
  </si>
  <si>
    <t>자재 53</t>
  </si>
  <si>
    <t>1019</t>
  </si>
  <si>
    <t>1100</t>
  </si>
  <si>
    <t>1198</t>
  </si>
  <si>
    <t>자재 54</t>
  </si>
  <si>
    <t>자재 55</t>
  </si>
  <si>
    <t>자재 56</t>
  </si>
  <si>
    <t>자재 57</t>
  </si>
  <si>
    <t>858</t>
  </si>
  <si>
    <t>자재 58</t>
  </si>
  <si>
    <t>자재 59</t>
  </si>
  <si>
    <t>자재 60</t>
  </si>
  <si>
    <t>자재 61</t>
  </si>
  <si>
    <t>자재 62</t>
  </si>
  <si>
    <t>925</t>
  </si>
  <si>
    <t>1199</t>
  </si>
  <si>
    <t>1270</t>
  </si>
  <si>
    <t>자재 63</t>
  </si>
  <si>
    <t>1098</t>
  </si>
  <si>
    <t>930</t>
  </si>
  <si>
    <t>1204</t>
  </si>
  <si>
    <t>자재 64</t>
  </si>
  <si>
    <t>869</t>
  </si>
  <si>
    <t>1111</t>
  </si>
  <si>
    <t>1212</t>
  </si>
  <si>
    <t>자재 65</t>
  </si>
  <si>
    <t>자재 66</t>
  </si>
  <si>
    <t>1038</t>
  </si>
  <si>
    <t>868</t>
  </si>
  <si>
    <t>자재 67</t>
  </si>
  <si>
    <t>1114</t>
  </si>
  <si>
    <t>자재 68</t>
  </si>
  <si>
    <t>1113</t>
  </si>
  <si>
    <t>자재 69</t>
  </si>
  <si>
    <t>자재 70</t>
  </si>
  <si>
    <t>자재 71</t>
  </si>
  <si>
    <t>자재 72</t>
  </si>
  <si>
    <t>자재 73</t>
  </si>
  <si>
    <t>자재 74</t>
  </si>
  <si>
    <t>1029</t>
  </si>
  <si>
    <t>864</t>
  </si>
  <si>
    <t>1101</t>
  </si>
  <si>
    <t>1201</t>
  </si>
  <si>
    <t>자재 75</t>
  </si>
  <si>
    <t>자재 76</t>
  </si>
  <si>
    <t>자재 77</t>
  </si>
  <si>
    <t>자재 78</t>
  </si>
  <si>
    <t>자재 79</t>
  </si>
  <si>
    <t>1025</t>
  </si>
  <si>
    <t>861</t>
  </si>
  <si>
    <t>1106</t>
  </si>
  <si>
    <t>1203</t>
  </si>
  <si>
    <t>자재 80</t>
  </si>
  <si>
    <t>자재 81</t>
  </si>
  <si>
    <t>자재 82</t>
  </si>
  <si>
    <t>자재 83</t>
  </si>
  <si>
    <t>860</t>
  </si>
  <si>
    <t>1104</t>
  </si>
  <si>
    <t>자재 84</t>
  </si>
  <si>
    <t>1027</t>
  </si>
  <si>
    <t>자재 85</t>
  </si>
  <si>
    <t>자재 86</t>
  </si>
  <si>
    <t>자재 87</t>
  </si>
  <si>
    <t>자재 88</t>
  </si>
  <si>
    <t>자재 89</t>
  </si>
  <si>
    <t>자재 90</t>
  </si>
  <si>
    <t>자재 91</t>
  </si>
  <si>
    <t>자재 92</t>
  </si>
  <si>
    <t>자재 93</t>
  </si>
  <si>
    <t>자재 94</t>
  </si>
  <si>
    <t>자재 95</t>
  </si>
  <si>
    <t>1202</t>
  </si>
  <si>
    <t>자재 96</t>
  </si>
  <si>
    <t>자재 97</t>
  </si>
  <si>
    <t>자재 98</t>
  </si>
  <si>
    <t>자재 99</t>
  </si>
  <si>
    <t>자재 100</t>
  </si>
  <si>
    <t>자재 101</t>
  </si>
  <si>
    <t>1229</t>
  </si>
  <si>
    <t>자재 102</t>
  </si>
  <si>
    <t>자재 103</t>
  </si>
  <si>
    <t>A사</t>
  </si>
  <si>
    <t>B사</t>
  </si>
  <si>
    <t>C사</t>
  </si>
  <si>
    <t>자재 104</t>
  </si>
  <si>
    <t>자재 105</t>
  </si>
  <si>
    <t>자재 106</t>
  </si>
  <si>
    <t>자재 107</t>
  </si>
  <si>
    <t>자재 108</t>
  </si>
  <si>
    <t>자재 109</t>
  </si>
  <si>
    <t>자재 110</t>
  </si>
  <si>
    <t>자재 111</t>
  </si>
  <si>
    <t>자재 112</t>
  </si>
  <si>
    <t>자재 113</t>
  </si>
  <si>
    <t>자재 114</t>
  </si>
  <si>
    <t>자재 115</t>
  </si>
  <si>
    <t>자재 116</t>
  </si>
  <si>
    <t>자재 117</t>
  </si>
  <si>
    <t>자재 118</t>
  </si>
  <si>
    <t>자재 119</t>
  </si>
  <si>
    <t>자재 120</t>
  </si>
  <si>
    <t>자재 121</t>
  </si>
  <si>
    <t>토목공통</t>
  </si>
  <si>
    <t>자재 122</t>
  </si>
  <si>
    <t>자재 123</t>
  </si>
  <si>
    <t>자재 124</t>
  </si>
  <si>
    <t>자재 125</t>
  </si>
  <si>
    <t>자재 126</t>
  </si>
  <si>
    <t>자재 127</t>
  </si>
  <si>
    <t>자재 128</t>
  </si>
  <si>
    <t>자재 129</t>
  </si>
  <si>
    <t>자재 130</t>
  </si>
  <si>
    <t>자재 131</t>
  </si>
  <si>
    <t>자재 132</t>
  </si>
  <si>
    <t>자재 133</t>
  </si>
  <si>
    <t>24429799</t>
  </si>
  <si>
    <t>자재 134</t>
  </si>
  <si>
    <t>1414</t>
  </si>
  <si>
    <t>자재 135</t>
  </si>
  <si>
    <t>인터넷단가</t>
  </si>
  <si>
    <t>자재 136</t>
  </si>
  <si>
    <t>(하)151</t>
  </si>
  <si>
    <t>(하)409</t>
  </si>
  <si>
    <t>자재 137</t>
  </si>
  <si>
    <t>(하)150</t>
  </si>
  <si>
    <t>자재 138</t>
  </si>
  <si>
    <t>노임 1</t>
  </si>
  <si>
    <t>B</t>
  </si>
  <si>
    <t>노임 2</t>
  </si>
  <si>
    <t>노임 3</t>
  </si>
  <si>
    <t>노임 4</t>
  </si>
  <si>
    <t>노임 5</t>
  </si>
  <si>
    <t>노임 6</t>
  </si>
  <si>
    <t>노임 7</t>
  </si>
  <si>
    <t>노임 8</t>
  </si>
  <si>
    <t>노임 9</t>
  </si>
  <si>
    <t>노임 10</t>
  </si>
  <si>
    <t>노임 11</t>
  </si>
  <si>
    <t>이 Sheet는 수정하지 마십시요</t>
  </si>
  <si>
    <t>공사구분</t>
  </si>
  <si>
    <t>D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</si>
  <si>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</si>
  <si>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</si>
  <si>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</si>
  <si>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</si>
  <si>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</si>
  <si>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</si>
  <si>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</si>
  <si>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</si>
  <si>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</si>
  <si>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</si>
  <si>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</si>
  <si>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</si>
  <si>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</si>
  <si>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</si>
  <si>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</si>
  <si>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</si>
  <si>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</si>
  <si>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</si>
  <si>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</si>
  <si>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</si>
  <si>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</si>
  <si>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</si>
  <si>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</si>
  <si>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</si>
  <si>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</si>
  <si>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공종구분명</t>
  </si>
  <si>
    <t>원가비목코드</t>
  </si>
  <si>
    <t>작 업 부 산 물</t>
  </si>
  <si>
    <t>A3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</si>
  <si>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</si>
  <si>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</si>
  <si>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</si>
  <si>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</si>
  <si>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</si>
  <si>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</si>
  <si>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</si>
  <si>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한 전 수 탁 비</t>
  </si>
  <si>
    <t>기 술 지 원 비</t>
  </si>
  <si>
    <t>...</t>
  </si>
  <si>
    <t>총   공   사    비</t>
  </si>
  <si>
    <t>S2</t>
  </si>
  <si>
    <t>한  전  수  탁  비</t>
    <phoneticPr fontId="1" type="noConversion"/>
  </si>
  <si>
    <t>관 급 자 관 급 자 재 비</t>
    <phoneticPr fontId="1" type="noConversion"/>
  </si>
  <si>
    <t>도 급 자 관 급 자 재 비</t>
    <phoneticPr fontId="1" type="noConversion"/>
  </si>
  <si>
    <t>관 급
자 재</t>
    <phoneticPr fontId="1" type="noConversion"/>
  </si>
  <si>
    <t>도      급      액</t>
  </si>
  <si>
    <t>DH</t>
  </si>
  <si>
    <t>부  가  가  치  세</t>
  </si>
  <si>
    <t>DB</t>
  </si>
  <si>
    <t>공   급    가   액</t>
  </si>
  <si>
    <t>D9</t>
  </si>
  <si>
    <t>고  재  처  리  비</t>
    <phoneticPr fontId="1" type="noConversion"/>
  </si>
  <si>
    <t>이              윤</t>
  </si>
  <si>
    <t>D2</t>
  </si>
  <si>
    <t>일  반  관  리  비</t>
  </si>
  <si>
    <t>D1</t>
  </si>
  <si>
    <t xml:space="preserve">        계</t>
  </si>
  <si>
    <t>S1</t>
  </si>
  <si>
    <t>[ 소          계 ]</t>
  </si>
  <si>
    <t>CS</t>
  </si>
  <si>
    <t>기   타    경   비</t>
  </si>
  <si>
    <t>CG</t>
  </si>
  <si>
    <t>산업안전보건관리비</t>
  </si>
  <si>
    <t>CA</t>
  </si>
  <si>
    <t>추정금액 1억 이상일 경우 적용</t>
    <phoneticPr fontId="1" type="noConversion"/>
  </si>
  <si>
    <t>퇴직  공제  부금비</t>
  </si>
  <si>
    <t>노인장기요양보험료</t>
  </si>
  <si>
    <t>CB</t>
  </si>
  <si>
    <t>국민  연금  보험료</t>
  </si>
  <si>
    <t>C7</t>
  </si>
  <si>
    <t>국민  건강  보험료</t>
    <phoneticPr fontId="1" type="noConversion"/>
  </si>
  <si>
    <t>C6</t>
  </si>
  <si>
    <t>고  용  보  험  료</t>
  </si>
  <si>
    <t>C5</t>
  </si>
  <si>
    <t>산  재  보  험  료</t>
  </si>
  <si>
    <t>C4</t>
  </si>
  <si>
    <t>기   계    경   비</t>
  </si>
  <si>
    <t>경
비</t>
    <phoneticPr fontId="1" type="noConversion"/>
  </si>
  <si>
    <t>C2</t>
  </si>
  <si>
    <t>BS</t>
  </si>
  <si>
    <t>간  접  노  무  비</t>
  </si>
  <si>
    <t>B2</t>
  </si>
  <si>
    <t>직  접  노  무  비</t>
  </si>
  <si>
    <t>노
무
비</t>
    <phoneticPr fontId="1" type="noConversion"/>
  </si>
  <si>
    <t>B1</t>
  </si>
  <si>
    <t>AS</t>
  </si>
  <si>
    <t>작업설, 부산물(△)</t>
  </si>
  <si>
    <t>간  접  재  료  비</t>
  </si>
  <si>
    <t>A2</t>
  </si>
  <si>
    <t>직  접  재  료  비</t>
  </si>
  <si>
    <t>재
료
비</t>
    <phoneticPr fontId="1" type="noConversion"/>
  </si>
  <si>
    <t>순
공
사
원
가</t>
    <phoneticPr fontId="1" type="noConversion"/>
  </si>
  <si>
    <t>A1</t>
  </si>
  <si>
    <t>금      액</t>
  </si>
  <si>
    <t>비        목</t>
  </si>
  <si>
    <t>공 사 원 가 계 산 서</t>
  </si>
  <si>
    <t>식</t>
    <phoneticPr fontId="1" type="noConversion"/>
  </si>
  <si>
    <t>01010157CD4184A2383D8F77EB1E7042F8</t>
  </si>
  <si>
    <t>57CD4184A2383D8F77EB1E7042F8</t>
  </si>
  <si>
    <t>01010157CD4184A2383D8F77EB1A7A0998</t>
  </si>
  <si>
    <t>57CD4184A2383D8F77EB1A7A0998</t>
  </si>
  <si>
    <t>01010157CD4184A2386984C50A807FABF8</t>
  </si>
  <si>
    <t>57CD4184A2386984C50A807FABF8</t>
  </si>
  <si>
    <t>01010157CDB18F91D6F98362F5D57EEE18</t>
  </si>
  <si>
    <t>57CDB18F91D6F98362F5D57EEE18</t>
  </si>
  <si>
    <t>01010157CDB18F91D6F98362F5D57EEE28</t>
  </si>
  <si>
    <t>57CDB18F91D6F98362F5D57EEE28</t>
  </si>
  <si>
    <t>01010157CDB18F91D6598037B95573D338</t>
  </si>
  <si>
    <t>57CDB18F91D6598037B95573D338</t>
  </si>
  <si>
    <t>01010157CD418464AFE68F699AAA7387B8</t>
  </si>
  <si>
    <t>57CD418464AFE68F699AAA7387B8</t>
  </si>
  <si>
    <t>01010157CD418464AFE68F699AAA7387A8</t>
  </si>
  <si>
    <t>57CD418464AFE68F699AAA7387A8</t>
  </si>
  <si>
    <t>01010157CD418464AFE68F699AAA7387D8</t>
  </si>
  <si>
    <t>57CD418464AFE68F699AAA7387D8</t>
  </si>
  <si>
    <t>01010157CD418464AFE68F699AAA7387F8</t>
  </si>
  <si>
    <t>57CD418464AFE68F699AAA7387F8</t>
  </si>
  <si>
    <t>01010157CD418464AFE68F699AAB7DFA38</t>
  </si>
  <si>
    <t>57CD418464AFE68F699AAB7DFA38</t>
  </si>
  <si>
    <t>01010157CD418464AFE68F699AAB7DFA58</t>
  </si>
  <si>
    <t>57CD418464AFE68F699AAB7DFA58</t>
  </si>
  <si>
    <t xml:space="preserve"> 고재처리비</t>
    <phoneticPr fontId="19" type="noConversion"/>
  </si>
  <si>
    <t>자 재</t>
  </si>
  <si>
    <t>인 건 비</t>
    <phoneticPr fontId="19" type="noConversion"/>
  </si>
  <si>
    <t>고 재 처 리 비</t>
    <phoneticPr fontId="1" type="noConversion"/>
  </si>
  <si>
    <t>중 기 단 가 목 록</t>
    <phoneticPr fontId="1" type="noConversion"/>
  </si>
  <si>
    <t>중 기 단 가 산 출 서</t>
    <phoneticPr fontId="1" type="noConversion"/>
  </si>
  <si>
    <t>504A5176003E66CF2B17597DC308B0</t>
  </si>
  <si>
    <t>고재처리</t>
    <phoneticPr fontId="1" type="noConversion"/>
  </si>
  <si>
    <t>자재 139</t>
    <phoneticPr fontId="1" type="noConversion"/>
  </si>
  <si>
    <t>LP-M 설치비
자재 금액에
A사 포함
B,C사 미포함</t>
  </si>
  <si>
    <t>원단위 조정</t>
    <phoneticPr fontId="1" type="noConversion"/>
  </si>
  <si>
    <t>구        성        비</t>
    <phoneticPr fontId="1" type="noConversion"/>
  </si>
  <si>
    <t>x 직접노무비</t>
    <phoneticPr fontId="1" type="noConversion"/>
  </si>
  <si>
    <t>x 노무비</t>
    <phoneticPr fontId="1" type="noConversion"/>
  </si>
  <si>
    <t>x 건강보험료</t>
    <phoneticPr fontId="1" type="noConversion"/>
  </si>
  <si>
    <t>총 공사금액 2천만원 이상 건설공사</t>
    <phoneticPr fontId="1" type="noConversion"/>
  </si>
  <si>
    <t>석 면 분 담 금</t>
    <phoneticPr fontId="1" type="noConversion"/>
  </si>
  <si>
    <t>임금 채권 부담금</t>
    <phoneticPr fontId="1" type="noConversion"/>
  </si>
  <si>
    <t>x (재료비+노무비)</t>
    <phoneticPr fontId="1" type="noConversion"/>
  </si>
  <si>
    <t>x 계</t>
    <phoneticPr fontId="1" type="noConversion"/>
  </si>
  <si>
    <t>x (노무비+경비+일반관리비)</t>
    <phoneticPr fontId="1" type="noConversion"/>
  </si>
  <si>
    <t>손 해 배 상 공 제 료</t>
    <phoneticPr fontId="1" type="noConversion"/>
  </si>
  <si>
    <t>x (공급가액+도급자관급)</t>
    <phoneticPr fontId="1" type="noConversion"/>
  </si>
  <si>
    <t>x 공급가액</t>
    <phoneticPr fontId="1" type="noConversion"/>
  </si>
  <si>
    <t>[ 동부하수처리구역 차집관로 정비사업(1공구)_전기및계측 ]</t>
    <phoneticPr fontId="1" type="noConversion"/>
  </si>
  <si>
    <t>[ 동부하수처리구역 차집관로 정비사업(1공구)_전기및계측 ]</t>
    <phoneticPr fontId="1" type="noConversion"/>
  </si>
  <si>
    <t>x (재료비 + 직접노무비 + 도급자관급)                                a</t>
    <phoneticPr fontId="1" type="noConversion"/>
  </si>
  <si>
    <t>x (재료비 + 직접노무비)* 1.2                                            b</t>
    <phoneticPr fontId="1" type="noConversion"/>
  </si>
  <si>
    <t>26.07.09</t>
    <phoneticPr fontId="1" type="noConversion"/>
  </si>
  <si>
    <t>담당자</t>
    <phoneticPr fontId="19" type="noConversion"/>
  </si>
  <si>
    <t>과 장</t>
    <phoneticPr fontId="19" type="noConversion"/>
  </si>
  <si>
    <t>부 장</t>
    <phoneticPr fontId="19" type="noConversion"/>
  </si>
  <si>
    <t>본부장</t>
    <phoneticPr fontId="19" type="noConversion"/>
  </si>
  <si>
    <t>·공사위치 :</t>
    <phoneticPr fontId="19" type="noConversion"/>
  </si>
  <si>
    <t xml:space="preserve"> 제주특별자치도 제주시 조천, 구좌읍 일원</t>
    <phoneticPr fontId="19" type="noConversion"/>
  </si>
  <si>
    <t>·공사개요 :</t>
    <phoneticPr fontId="19" type="noConversion"/>
  </si>
  <si>
    <t>총공사금액:</t>
    <phoneticPr fontId="19" type="noConversion"/>
  </si>
  <si>
    <t>도  급  금  액:</t>
    <phoneticPr fontId="19" type="noConversion"/>
  </si>
  <si>
    <t>2026년도</t>
    <phoneticPr fontId="19" type="noConversion"/>
  </si>
  <si>
    <t xml:space="preserve"> 전기 및 계측제어공사 1식</t>
    <phoneticPr fontId="19" type="noConversion"/>
  </si>
  <si>
    <t>관급자관급</t>
    <phoneticPr fontId="19" type="noConversion"/>
  </si>
  <si>
    <t>도급자관급</t>
    <phoneticPr fontId="19" type="noConversion"/>
  </si>
  <si>
    <t>한전수탁비</t>
    <phoneticPr fontId="19" type="noConversion"/>
  </si>
  <si>
    <t>공사기간 30개월(제비율 26.04.13 기준)</t>
    <phoneticPr fontId="1" type="noConversion"/>
  </si>
  <si>
    <t>26.09.29</t>
    <phoneticPr fontId="1" type="noConversion"/>
  </si>
  <si>
    <t>- 6,353원</t>
    <phoneticPr fontId="1" type="noConversion"/>
  </si>
  <si>
    <t>4. 고재처리비</t>
    <phoneticPr fontId="19" type="noConversion"/>
  </si>
  <si>
    <t>2026 년   10월    일</t>
    <phoneticPr fontId="19" type="noConversion"/>
  </si>
  <si>
    <t>동부하수처리구역 차집관로 정비사업(1공구) 전기 및 계측제어공사 설계내역서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</si>
</sst>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1" formatCode="_-* #,##0_-;\-* #,##0_-;_-* &quot;-&quot;_-;_-@_-"/>
    <numFmt numFmtId="176" formatCode="#,###"/>
    <numFmt numFmtId="177" formatCode="#,##0.00#"/>
    <numFmt numFmtId="178" formatCode="#,##0.0"/>
    <numFmt numFmtId="179" formatCode="#,##0.0;\-#,##0.0;#"/>
    <numFmt numFmtId="180" formatCode="#,##0;\-#,##0;#"/>
    <numFmt numFmtId="181" formatCode="#,##0.00#;\-#,##0.00#;#"/>
    <numFmt numFmtId="182" formatCode="#,###;\-#,###;#;"/>
    <numFmt numFmtId="183" formatCode="0.0%"/>
    <numFmt numFmtId="184" formatCode="0.000%"/>
    <numFmt numFmtId="185" formatCode="0.00000%"/>
    <numFmt numFmtId="186" formatCode="&quot;금&quot;\ #,#00&quot;원&quot;"/>
    <numFmt numFmtId="187" formatCode="&quot;금 &quot;#,#00"/>
  </numFmts>
  <fonts count="3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0"/>
      <name val="MS Sans Serif"/>
      <family val="2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9"/>
      <color theme="1"/>
      <name val="맑은 고딕"/>
      <family val="2"/>
      <charset val="129"/>
      <scheme val="minor"/>
    </font>
    <font>
      <sz val="9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ajor"/>
    </font>
    <font>
      <sz val="8"/>
      <name val="돋움"/>
      <family val="3"/>
      <charset val="129"/>
    </font>
    <font>
      <b/>
      <u/>
      <sz val="16"/>
      <color theme="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맑은 고딕"/>
      <family val="3"/>
      <charset val="129"/>
      <scheme val="major"/>
    </font>
    <font>
      <b/>
      <sz val="25"/>
      <name val="맑은 고딕"/>
      <family val="3"/>
      <charset val="129"/>
      <scheme val="major"/>
    </font>
    <font>
      <sz val="28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b/>
      <sz val="13"/>
      <color indexed="1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7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7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</cellStyleXfs>
  <cellXfs count="205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2" xfId="0" quotePrefix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4" fillId="0" borderId="5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5" xfId="0" quotePrefix="1" applyFont="1" applyBorder="1" applyAlignment="1">
      <alignment horizontal="center" vertical="center" wrapText="1"/>
    </xf>
    <xf numFmtId="0" fontId="3" fillId="0" borderId="5" xfId="0" quotePrefix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176" fontId="3" fillId="0" borderId="5" xfId="0" applyNumberFormat="1" applyFont="1" applyBorder="1" applyAlignment="1">
      <alignment vertical="center" wrapText="1"/>
    </xf>
    <xf numFmtId="176" fontId="4" fillId="0" borderId="5" xfId="0" quotePrefix="1" applyNumberFormat="1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0" fillId="0" borderId="3" xfId="0" quotePrefix="1" applyBorder="1">
      <alignment vertical="center"/>
    </xf>
    <xf numFmtId="0" fontId="0" fillId="0" borderId="5" xfId="0" quotePrefix="1" applyBorder="1" applyAlignment="1">
      <alignment vertical="center" wrapText="1"/>
    </xf>
    <xf numFmtId="0" fontId="3" fillId="0" borderId="7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quotePrefix="1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177" fontId="3" fillId="0" borderId="8" xfId="0" applyNumberFormat="1" applyFont="1" applyBorder="1">
      <alignment vertical="center"/>
    </xf>
    <xf numFmtId="177" fontId="3" fillId="0" borderId="10" xfId="0" applyNumberFormat="1" applyFont="1" applyBorder="1" applyAlignment="1">
      <alignment vertical="center" wrapText="1"/>
    </xf>
    <xf numFmtId="178" fontId="3" fillId="0" borderId="5" xfId="0" applyNumberFormat="1" applyFont="1" applyBorder="1" applyAlignment="1">
      <alignment vertical="center" wrapText="1"/>
    </xf>
    <xf numFmtId="178" fontId="3" fillId="0" borderId="8" xfId="0" applyNumberFormat="1" applyFont="1" applyBorder="1">
      <alignment vertical="center"/>
    </xf>
    <xf numFmtId="178" fontId="3" fillId="0" borderId="10" xfId="0" applyNumberFormat="1" applyFont="1" applyBorder="1" applyAlignment="1">
      <alignment vertical="center" wrapText="1"/>
    </xf>
    <xf numFmtId="0" fontId="5" fillId="0" borderId="5" xfId="0" quotePrefix="1" applyFont="1" applyBorder="1" applyAlignment="1">
      <alignment vertical="center" wrapText="1"/>
    </xf>
    <xf numFmtId="180" fontId="6" fillId="0" borderId="5" xfId="0" applyNumberFormat="1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6" fillId="0" borderId="6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vertical="center" wrapText="1"/>
    </xf>
    <xf numFmtId="179" fontId="6" fillId="0" borderId="1" xfId="0" applyNumberFormat="1" applyFont="1" applyBorder="1" applyAlignment="1">
      <alignment vertical="center" wrapText="1"/>
    </xf>
    <xf numFmtId="180" fontId="6" fillId="0" borderId="11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2" xfId="0" quotePrefix="1" applyFont="1" applyBorder="1" applyAlignment="1">
      <alignment vertical="center" wrapText="1"/>
    </xf>
    <xf numFmtId="180" fontId="6" fillId="0" borderId="12" xfId="0" applyNumberFormat="1" applyFont="1" applyBorder="1" applyAlignment="1">
      <alignment vertical="center" wrapText="1"/>
    </xf>
    <xf numFmtId="181" fontId="0" fillId="0" borderId="5" xfId="0" quotePrefix="1" applyNumberFormat="1" applyBorder="1" applyAlignment="1">
      <alignment vertical="center" wrapText="1"/>
    </xf>
    <xf numFmtId="181" fontId="3" fillId="0" borderId="5" xfId="0" applyNumberFormat="1" applyFont="1" applyBorder="1" applyAlignment="1">
      <alignment vertical="center" wrapText="1"/>
    </xf>
    <xf numFmtId="181" fontId="0" fillId="0" borderId="0" xfId="0" applyNumberFormat="1">
      <alignment vertical="center"/>
    </xf>
    <xf numFmtId="0" fontId="8" fillId="0" borderId="0" xfId="0" applyFont="1">
      <alignment vertical="center"/>
    </xf>
    <xf numFmtId="3" fontId="8" fillId="0" borderId="0" xfId="0" applyNumberFormat="1" applyFont="1">
      <alignment vertical="center"/>
    </xf>
    <xf numFmtId="176" fontId="8" fillId="0" borderId="0" xfId="0" applyNumberFormat="1" applyFont="1">
      <alignment vertical="center"/>
    </xf>
    <xf numFmtId="0" fontId="9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0" fillId="0" borderId="10" xfId="0" quotePrefix="1" applyBorder="1" applyAlignment="1">
      <alignment vertical="center" wrapText="1"/>
    </xf>
    <xf numFmtId="176" fontId="0" fillId="0" borderId="10" xfId="0" applyNumberFormat="1" applyBorder="1" applyAlignment="1">
      <alignment vertical="center" wrapText="1"/>
    </xf>
    <xf numFmtId="41" fontId="0" fillId="0" borderId="0" xfId="1" applyFont="1">
      <alignment vertical="center"/>
    </xf>
    <xf numFmtId="1" fontId="0" fillId="0" borderId="0" xfId="0" applyNumberFormat="1">
      <alignment vertical="center"/>
    </xf>
    <xf numFmtId="10" fontId="0" fillId="0" borderId="0" xfId="0" applyNumberFormat="1">
      <alignment vertical="center"/>
    </xf>
    <xf numFmtId="0" fontId="12" fillId="0" borderId="10" xfId="0" applyFont="1" applyBorder="1" applyAlignment="1">
      <alignment vertical="center" wrapText="1"/>
    </xf>
    <xf numFmtId="182" fontId="12" fillId="0" borderId="10" xfId="0" applyNumberFormat="1" applyFont="1" applyBorder="1" applyAlignment="1">
      <alignment vertical="center" wrapText="1"/>
    </xf>
    <xf numFmtId="0" fontId="12" fillId="0" borderId="10" xfId="0" quotePrefix="1" applyFont="1" applyBorder="1" applyAlignment="1">
      <alignment vertical="center" wrapText="1"/>
    </xf>
    <xf numFmtId="0" fontId="0" fillId="0" borderId="18" xfId="0" quotePrefix="1" applyBorder="1">
      <alignment vertical="center"/>
    </xf>
    <xf numFmtId="0" fontId="7" fillId="0" borderId="0" xfId="4">
      <alignment vertical="center"/>
    </xf>
    <xf numFmtId="0" fontId="7" fillId="0" borderId="0" xfId="4" applyAlignment="1">
      <alignment horizontal="center" vertical="center"/>
    </xf>
    <xf numFmtId="41" fontId="7" fillId="0" borderId="0" xfId="1">
      <alignment vertical="center"/>
    </xf>
    <xf numFmtId="0" fontId="16" fillId="0" borderId="0" xfId="4" applyFont="1">
      <alignment vertical="center"/>
    </xf>
    <xf numFmtId="0" fontId="16" fillId="0" borderId="0" xfId="4" quotePrefix="1" applyFont="1">
      <alignment vertical="center"/>
    </xf>
    <xf numFmtId="0" fontId="12" fillId="0" borderId="10" xfId="4" quotePrefix="1" applyFont="1" applyBorder="1" applyAlignment="1">
      <alignment vertical="center" wrapText="1"/>
    </xf>
    <xf numFmtId="176" fontId="12" fillId="0" borderId="10" xfId="4" applyNumberFormat="1" applyFont="1" applyBorder="1" applyAlignment="1">
      <alignment vertical="center" wrapText="1"/>
    </xf>
    <xf numFmtId="0" fontId="12" fillId="0" borderId="10" xfId="4" applyFont="1" applyBorder="1" applyAlignment="1">
      <alignment horizontal="center" vertical="center" wrapText="1"/>
    </xf>
    <xf numFmtId="0" fontId="12" fillId="0" borderId="10" xfId="4" quotePrefix="1" applyFont="1" applyBorder="1" applyAlignment="1">
      <alignment horizontal="center" vertical="center" wrapText="1"/>
    </xf>
    <xf numFmtId="176" fontId="12" fillId="0" borderId="10" xfId="4" quotePrefix="1" applyNumberFormat="1" applyFont="1" applyBorder="1" applyAlignment="1">
      <alignment vertical="center" wrapText="1"/>
    </xf>
    <xf numFmtId="0" fontId="17" fillId="0" borderId="0" xfId="4" applyFont="1">
      <alignment vertical="center"/>
    </xf>
    <xf numFmtId="0" fontId="17" fillId="0" borderId="0" xfId="4" quotePrefix="1" applyFont="1">
      <alignment vertical="center"/>
    </xf>
    <xf numFmtId="176" fontId="18" fillId="0" borderId="10" xfId="4" applyNumberFormat="1" applyFont="1" applyBorder="1" applyAlignment="1">
      <alignment vertical="center" wrapText="1"/>
    </xf>
    <xf numFmtId="0" fontId="18" fillId="0" borderId="10" xfId="4" applyFont="1" applyBorder="1" applyAlignment="1">
      <alignment horizontal="center" vertical="center" wrapText="1"/>
    </xf>
    <xf numFmtId="0" fontId="18" fillId="0" borderId="10" xfId="4" quotePrefix="1" applyFont="1" applyBorder="1" applyAlignment="1">
      <alignment horizontal="center" vertical="center" wrapText="1"/>
    </xf>
    <xf numFmtId="0" fontId="18" fillId="0" borderId="10" xfId="4" applyFont="1" applyBorder="1" applyAlignment="1">
      <alignment vertical="center" wrapText="1"/>
    </xf>
    <xf numFmtId="0" fontId="18" fillId="0" borderId="10" xfId="4" quotePrefix="1" applyFont="1" applyBorder="1" applyAlignment="1">
      <alignment vertical="center" wrapText="1"/>
    </xf>
    <xf numFmtId="0" fontId="12" fillId="0" borderId="10" xfId="4" applyFont="1" applyBorder="1" applyAlignment="1">
      <alignment vertical="center" wrapText="1"/>
    </xf>
    <xf numFmtId="0" fontId="16" fillId="0" borderId="0" xfId="4" applyFont="1" applyAlignment="1">
      <alignment vertical="top"/>
    </xf>
    <xf numFmtId="0" fontId="16" fillId="0" borderId="0" xfId="4" quotePrefix="1" applyFont="1" applyAlignment="1">
      <alignment vertical="top"/>
    </xf>
    <xf numFmtId="0" fontId="12" fillId="0" borderId="10" xfId="4" applyFont="1" applyBorder="1" applyAlignment="1">
      <alignment vertical="top" wrapText="1"/>
    </xf>
    <xf numFmtId="0" fontId="12" fillId="0" borderId="10" xfId="4" applyFont="1" applyBorder="1" applyAlignment="1">
      <alignment horizontal="center" vertical="top" wrapText="1"/>
    </xf>
    <xf numFmtId="0" fontId="15" fillId="0" borderId="10" xfId="4" quotePrefix="1" applyFont="1" applyBorder="1" applyAlignment="1">
      <alignment horizontal="center" vertical="center"/>
    </xf>
    <xf numFmtId="181" fontId="0" fillId="0" borderId="10" xfId="0" quotePrefix="1" applyNumberFormat="1" applyBorder="1" applyAlignment="1">
      <alignment vertical="center" wrapText="1"/>
    </xf>
    <xf numFmtId="181" fontId="3" fillId="0" borderId="10" xfId="0" applyNumberFormat="1" applyFont="1" applyBorder="1" applyAlignment="1">
      <alignment vertical="center" wrapText="1"/>
    </xf>
    <xf numFmtId="181" fontId="0" fillId="0" borderId="10" xfId="0" applyNumberFormat="1" applyBorder="1" applyAlignment="1">
      <alignment vertical="center" wrapText="1"/>
    </xf>
    <xf numFmtId="0" fontId="6" fillId="0" borderId="10" xfId="0" quotePrefix="1" applyFont="1" applyBorder="1" applyAlignment="1">
      <alignment vertical="center" wrapText="1"/>
    </xf>
    <xf numFmtId="0" fontId="0" fillId="0" borderId="0" xfId="0" quotePrefix="1" applyAlignment="1">
      <alignment vertical="center" wrapText="1"/>
    </xf>
    <xf numFmtId="178" fontId="3" fillId="0" borderId="0" xfId="0" applyNumberFormat="1" applyFont="1" applyAlignment="1">
      <alignment vertical="center" wrapText="1"/>
    </xf>
    <xf numFmtId="0" fontId="3" fillId="0" borderId="0" xfId="0" quotePrefix="1" applyFont="1" applyAlignment="1">
      <alignment vertical="center" wrapText="1"/>
    </xf>
    <xf numFmtId="0" fontId="3" fillId="0" borderId="0" xfId="0" applyFont="1" applyAlignment="1">
      <alignment vertical="center" wrapText="1"/>
    </xf>
    <xf numFmtId="177" fontId="3" fillId="0" borderId="0" xfId="0" applyNumberFormat="1" applyFont="1" applyAlignment="1">
      <alignment vertical="center" wrapText="1"/>
    </xf>
    <xf numFmtId="0" fontId="5" fillId="0" borderId="0" xfId="0" quotePrefix="1" applyFont="1" applyAlignment="1">
      <alignment vertical="center" wrapText="1"/>
    </xf>
    <xf numFmtId="180" fontId="6" fillId="0" borderId="0" xfId="0" applyNumberFormat="1" applyFont="1" applyAlignment="1">
      <alignment vertical="center" wrapText="1"/>
    </xf>
    <xf numFmtId="0" fontId="5" fillId="0" borderId="10" xfId="0" quotePrefix="1" applyFont="1" applyBorder="1" applyAlignment="1">
      <alignment vertical="center" wrapText="1"/>
    </xf>
    <xf numFmtId="180" fontId="6" fillId="0" borderId="10" xfId="0" applyNumberFormat="1" applyFont="1" applyBorder="1" applyAlignment="1">
      <alignment vertical="center" wrapText="1"/>
    </xf>
    <xf numFmtId="0" fontId="6" fillId="0" borderId="1" xfId="0" applyFont="1" applyBorder="1">
      <alignment vertical="center"/>
    </xf>
    <xf numFmtId="179" fontId="6" fillId="0" borderId="12" xfId="0" applyNumberFormat="1" applyFont="1" applyBorder="1" applyAlignment="1">
      <alignment vertical="center" wrapText="1"/>
    </xf>
    <xf numFmtId="179" fontId="6" fillId="0" borderId="6" xfId="0" applyNumberFormat="1" applyFont="1" applyBorder="1" applyAlignment="1">
      <alignment vertical="center" wrapText="1"/>
    </xf>
    <xf numFmtId="0" fontId="6" fillId="0" borderId="0" xfId="0" quotePrefix="1" applyFont="1" applyAlignment="1">
      <alignment vertical="center" wrapText="1"/>
    </xf>
    <xf numFmtId="0" fontId="6" fillId="0" borderId="0" xfId="0" applyFont="1" applyAlignment="1">
      <alignment vertical="center" wrapText="1"/>
    </xf>
    <xf numFmtId="180" fontId="6" fillId="0" borderId="1" xfId="0" applyNumberFormat="1" applyFont="1" applyBorder="1" applyAlignment="1">
      <alignment vertical="center" wrapText="1"/>
    </xf>
    <xf numFmtId="0" fontId="6" fillId="0" borderId="19" xfId="0" quotePrefix="1" applyFont="1" applyBorder="1" applyAlignment="1">
      <alignment vertical="center" wrapText="1"/>
    </xf>
    <xf numFmtId="0" fontId="6" fillId="0" borderId="20" xfId="0" quotePrefix="1" applyFont="1" applyBorder="1" applyAlignment="1">
      <alignment vertical="center" wrapText="1"/>
    </xf>
    <xf numFmtId="0" fontId="6" fillId="0" borderId="20" xfId="0" applyFont="1" applyBorder="1" applyAlignment="1">
      <alignment vertical="center" wrapText="1"/>
    </xf>
    <xf numFmtId="180" fontId="6" fillId="0" borderId="21" xfId="0" applyNumberFormat="1" applyFont="1" applyBorder="1" applyAlignment="1">
      <alignment vertical="center" wrapText="1"/>
    </xf>
    <xf numFmtId="0" fontId="6" fillId="0" borderId="15" xfId="0" quotePrefix="1" applyFont="1" applyBorder="1" applyAlignment="1">
      <alignment vertical="center" wrapText="1"/>
    </xf>
    <xf numFmtId="0" fontId="6" fillId="0" borderId="14" xfId="0" applyFont="1" applyBorder="1" applyAlignment="1">
      <alignment vertical="center" wrapText="1"/>
    </xf>
    <xf numFmtId="181" fontId="0" fillId="0" borderId="0" xfId="0" quotePrefix="1" applyNumberFormat="1" applyAlignment="1">
      <alignment vertical="center" wrapText="1"/>
    </xf>
    <xf numFmtId="181" fontId="3" fillId="0" borderId="0" xfId="0" applyNumberFormat="1" applyFont="1" applyAlignment="1">
      <alignment vertical="center" wrapText="1"/>
    </xf>
    <xf numFmtId="0" fontId="3" fillId="0" borderId="0" xfId="0" quotePrefix="1" applyFont="1" applyAlignment="1">
      <alignment horizontal="right" vertical="center"/>
    </xf>
    <xf numFmtId="0" fontId="3" fillId="0" borderId="10" xfId="0" quotePrefix="1" applyFont="1" applyBorder="1" applyAlignment="1">
      <alignment horizontal="center" vertical="center" wrapText="1"/>
    </xf>
    <xf numFmtId="0" fontId="3" fillId="0" borderId="13" xfId="0" quotePrefix="1" applyFont="1" applyBorder="1" applyAlignment="1">
      <alignment horizontal="centerContinuous" vertical="center" wrapText="1"/>
    </xf>
    <xf numFmtId="0" fontId="3" fillId="0" borderId="22" xfId="0" quotePrefix="1" applyFont="1" applyBorder="1" applyAlignment="1">
      <alignment horizontal="centerContinuous" vertical="center" wrapText="1"/>
    </xf>
    <xf numFmtId="176" fontId="3" fillId="0" borderId="10" xfId="0" applyNumberFormat="1" applyFont="1" applyBorder="1" applyAlignment="1">
      <alignment vertical="center" wrapText="1"/>
    </xf>
    <xf numFmtId="0" fontId="3" fillId="0" borderId="13" xfId="0" quotePrefix="1" applyFont="1" applyBorder="1" applyAlignment="1">
      <alignment vertical="center" wrapText="1"/>
    </xf>
    <xf numFmtId="0" fontId="3" fillId="0" borderId="22" xfId="0" quotePrefix="1" applyFont="1" applyBorder="1" applyAlignment="1">
      <alignment vertical="center" wrapText="1"/>
    </xf>
    <xf numFmtId="183" fontId="3" fillId="0" borderId="13" xfId="0" quotePrefix="1" applyNumberFormat="1" applyFont="1" applyBorder="1" applyAlignment="1">
      <alignment vertical="center" wrapText="1"/>
    </xf>
    <xf numFmtId="10" fontId="3" fillId="0" borderId="13" xfId="0" quotePrefix="1" applyNumberFormat="1" applyFont="1" applyBorder="1" applyAlignment="1">
      <alignment vertical="center" wrapText="1"/>
    </xf>
    <xf numFmtId="184" fontId="3" fillId="0" borderId="13" xfId="0" quotePrefix="1" applyNumberFormat="1" applyFont="1" applyBorder="1" applyAlignment="1">
      <alignment vertical="center" wrapText="1"/>
    </xf>
    <xf numFmtId="0" fontId="3" fillId="0" borderId="10" xfId="0" applyFont="1" applyBorder="1" applyAlignment="1">
      <alignment horizontal="center" vertical="center" wrapText="1"/>
    </xf>
    <xf numFmtId="9" fontId="3" fillId="0" borderId="13" xfId="0" quotePrefix="1" applyNumberFormat="1" applyFont="1" applyBorder="1" applyAlignment="1">
      <alignment vertical="center" wrapText="1"/>
    </xf>
    <xf numFmtId="0" fontId="8" fillId="0" borderId="10" xfId="0" quotePrefix="1" applyFont="1" applyBorder="1" applyAlignment="1">
      <alignment horizontal="right" vertical="center" wrapText="1"/>
    </xf>
    <xf numFmtId="185" fontId="3" fillId="0" borderId="13" xfId="0" quotePrefix="1" applyNumberFormat="1" applyFont="1" applyBorder="1" applyAlignment="1">
      <alignment vertical="center" shrinkToFit="1"/>
    </xf>
    <xf numFmtId="0" fontId="21" fillId="0" borderId="0" xfId="0" applyFont="1" applyAlignment="1">
      <alignment horizontal="center" vertical="center"/>
    </xf>
    <xf numFmtId="176" fontId="10" fillId="0" borderId="0" xfId="0" applyNumberFormat="1" applyFont="1">
      <alignment vertical="center"/>
    </xf>
    <xf numFmtId="3" fontId="10" fillId="0" borderId="0" xfId="0" applyNumberFormat="1" applyFont="1">
      <alignment vertical="center"/>
    </xf>
    <xf numFmtId="0" fontId="10" fillId="0" borderId="0" xfId="0" applyFont="1">
      <alignment vertical="center"/>
    </xf>
    <xf numFmtId="176" fontId="3" fillId="0" borderId="0" xfId="0" applyNumberFormat="1" applyFont="1" applyAlignment="1">
      <alignment vertical="center" wrapText="1"/>
    </xf>
    <xf numFmtId="0" fontId="23" fillId="0" borderId="24" xfId="5" applyFont="1" applyBorder="1" applyAlignment="1">
      <alignment vertical="center" textRotation="255"/>
    </xf>
    <xf numFmtId="0" fontId="23" fillId="0" borderId="25" xfId="5" applyFont="1" applyBorder="1" applyAlignment="1">
      <alignment horizontal="center" vertical="center" textRotation="255"/>
    </xf>
    <xf numFmtId="0" fontId="14" fillId="0" borderId="24" xfId="5" applyFont="1" applyBorder="1" applyAlignment="1"/>
    <xf numFmtId="0" fontId="14" fillId="0" borderId="26" xfId="5" applyFont="1" applyBorder="1" applyAlignment="1"/>
    <xf numFmtId="0" fontId="14" fillId="0" borderId="0" xfId="5" applyFont="1" applyAlignment="1"/>
    <xf numFmtId="0" fontId="14" fillId="0" borderId="19" xfId="5" applyFont="1" applyBorder="1">
      <alignment vertical="center"/>
    </xf>
    <xf numFmtId="0" fontId="14" fillId="0" borderId="0" xfId="5" applyFont="1">
      <alignment vertical="center"/>
    </xf>
    <xf numFmtId="0" fontId="14" fillId="0" borderId="20" xfId="5" applyFont="1" applyBorder="1">
      <alignment vertical="center"/>
    </xf>
    <xf numFmtId="0" fontId="23" fillId="0" borderId="19" xfId="5" applyFont="1" applyBorder="1">
      <alignment vertical="center"/>
    </xf>
    <xf numFmtId="0" fontId="23" fillId="0" borderId="0" xfId="5" applyFont="1">
      <alignment vertical="center"/>
    </xf>
    <xf numFmtId="0" fontId="23" fillId="0" borderId="20" xfId="5" applyFont="1" applyBorder="1">
      <alignment vertical="center"/>
    </xf>
    <xf numFmtId="0" fontId="25" fillId="0" borderId="19" xfId="5" applyFont="1" applyBorder="1">
      <alignment vertical="center"/>
    </xf>
    <xf numFmtId="0" fontId="25" fillId="0" borderId="20" xfId="5" applyFont="1" applyBorder="1">
      <alignment vertical="center"/>
    </xf>
    <xf numFmtId="0" fontId="26" fillId="0" borderId="19" xfId="5" applyFont="1" applyBorder="1" applyAlignment="1">
      <alignment vertical="center" wrapText="1"/>
    </xf>
    <xf numFmtId="0" fontId="26" fillId="0" borderId="0" xfId="5" applyFont="1">
      <alignment vertical="center"/>
    </xf>
    <xf numFmtId="0" fontId="26" fillId="0" borderId="19" xfId="5" applyFont="1" applyBorder="1" applyAlignment="1">
      <alignment horizontal="center" vertical="center" wrapText="1"/>
    </xf>
    <xf numFmtId="0" fontId="26" fillId="0" borderId="0" xfId="5" applyFont="1" applyAlignment="1">
      <alignment horizontal="center" vertical="center"/>
    </xf>
    <xf numFmtId="0" fontId="27" fillId="0" borderId="19" xfId="5" applyFont="1" applyBorder="1" applyAlignment="1">
      <alignment horizontal="center" vertical="center"/>
    </xf>
    <xf numFmtId="0" fontId="27" fillId="0" borderId="0" xfId="5" applyFont="1" applyAlignment="1">
      <alignment horizontal="center" vertical="center"/>
    </xf>
    <xf numFmtId="0" fontId="28" fillId="0" borderId="19" xfId="5" applyFont="1" applyBorder="1" applyAlignment="1">
      <alignment horizontal="center" vertical="center"/>
    </xf>
    <xf numFmtId="0" fontId="28" fillId="0" borderId="20" xfId="5" applyFont="1" applyBorder="1" applyAlignment="1">
      <alignment horizontal="center" vertical="center"/>
    </xf>
    <xf numFmtId="0" fontId="28" fillId="0" borderId="0" xfId="5" applyFont="1" applyAlignment="1">
      <alignment horizontal="center" vertical="center"/>
    </xf>
    <xf numFmtId="187" fontId="28" fillId="0" borderId="0" xfId="5" applyNumberFormat="1" applyFont="1" applyAlignment="1">
      <alignment horizontal="center" vertical="center"/>
    </xf>
    <xf numFmtId="0" fontId="28" fillId="0" borderId="14" xfId="5" applyFont="1" applyBorder="1" applyAlignment="1">
      <alignment horizontal="center" vertical="center"/>
    </xf>
    <xf numFmtId="0" fontId="30" fillId="0" borderId="0" xfId="5" applyFont="1" applyAlignment="1">
      <alignment horizontal="center" vertical="center"/>
    </xf>
    <xf numFmtId="0" fontId="31" fillId="0" borderId="0" xfId="5" applyFont="1">
      <alignment vertical="center"/>
    </xf>
    <xf numFmtId="0" fontId="31" fillId="0" borderId="0" xfId="5" applyFont="1" applyAlignment="1">
      <alignment horizontal="left" vertical="center" indent="1"/>
    </xf>
    <xf numFmtId="0" fontId="28" fillId="0" borderId="18" xfId="5" applyFont="1" applyBorder="1" applyAlignment="1">
      <alignment horizontal="left" vertical="center"/>
    </xf>
    <xf numFmtId="0" fontId="25" fillId="0" borderId="0" xfId="5" applyFont="1">
      <alignment vertical="center"/>
    </xf>
    <xf numFmtId="0" fontId="26" fillId="0" borderId="0" xfId="5" applyFont="1" applyAlignment="1">
      <alignment vertical="center" wrapText="1"/>
    </xf>
    <xf numFmtId="0" fontId="26" fillId="0" borderId="0" xfId="5" applyFont="1" applyAlignment="1">
      <alignment horizontal="distributed" vertical="center" wrapText="1"/>
    </xf>
    <xf numFmtId="0" fontId="26" fillId="0" borderId="0" xfId="5" applyFont="1" applyAlignment="1">
      <alignment horizontal="center" vertical="center" wrapText="1"/>
    </xf>
    <xf numFmtId="0" fontId="27" fillId="0" borderId="0" xfId="5" applyFont="1" applyAlignment="1">
      <alignment vertical="center" wrapText="1"/>
    </xf>
    <xf numFmtId="0" fontId="27" fillId="0" borderId="0" xfId="5" applyFont="1" applyAlignment="1">
      <alignment horizontal="left" vertical="center" wrapText="1"/>
    </xf>
    <xf numFmtId="0" fontId="28" fillId="0" borderId="0" xfId="5" applyFont="1">
      <alignment vertical="center"/>
    </xf>
    <xf numFmtId="0" fontId="28" fillId="0" borderId="0" xfId="5" applyFont="1" applyAlignment="1">
      <alignment horizontal="distributed" vertical="center"/>
    </xf>
    <xf numFmtId="0" fontId="28" fillId="0" borderId="0" xfId="5" applyFont="1" applyAlignment="1">
      <alignment horizontal="left" vertical="center"/>
    </xf>
    <xf numFmtId="187" fontId="28" fillId="0" borderId="0" xfId="5" applyNumberFormat="1" applyFont="1" applyAlignment="1">
      <alignment horizontal="left" vertical="center" wrapText="1"/>
    </xf>
    <xf numFmtId="0" fontId="22" fillId="0" borderId="0" xfId="5" applyAlignment="1">
      <alignment horizontal="left" vertical="center" wrapText="1"/>
    </xf>
    <xf numFmtId="0" fontId="28" fillId="0" borderId="15" xfId="5" applyFont="1" applyBorder="1" applyAlignment="1">
      <alignment horizontal="center" vertical="center"/>
    </xf>
    <xf numFmtId="0" fontId="28" fillId="0" borderId="18" xfId="5" applyFont="1" applyBorder="1">
      <alignment vertical="center"/>
    </xf>
    <xf numFmtId="0" fontId="28" fillId="0" borderId="18" xfId="5" applyFont="1" applyBorder="1" applyAlignment="1">
      <alignment horizontal="distributed" vertical="center"/>
    </xf>
    <xf numFmtId="187" fontId="28" fillId="0" borderId="18" xfId="5" applyNumberFormat="1" applyFont="1" applyBorder="1" applyAlignment="1">
      <alignment horizontal="left" vertical="center" wrapText="1"/>
    </xf>
    <xf numFmtId="0" fontId="27" fillId="0" borderId="18" xfId="5" applyFont="1" applyBorder="1" applyAlignment="1">
      <alignment horizontal="left" vertical="center" wrapText="1"/>
    </xf>
    <xf numFmtId="0" fontId="22" fillId="0" borderId="18" xfId="5" applyBorder="1" applyAlignment="1">
      <alignment horizontal="left" vertical="center" wrapText="1"/>
    </xf>
    <xf numFmtId="41" fontId="28" fillId="0" borderId="0" xfId="1" applyFont="1" applyAlignment="1">
      <alignment horizontal="center" vertical="center"/>
    </xf>
    <xf numFmtId="186" fontId="29" fillId="0" borderId="0" xfId="6" applyNumberFormat="1" applyFont="1" applyAlignment="1">
      <alignment horizontal="left" vertical="center"/>
    </xf>
    <xf numFmtId="0" fontId="28" fillId="0" borderId="0" xfId="5" applyFont="1" applyAlignment="1">
      <alignment horizontal="left" vertical="center"/>
    </xf>
    <xf numFmtId="0" fontId="27" fillId="0" borderId="0" xfId="5" applyFont="1" applyAlignment="1">
      <alignment horizontal="left" vertical="center" wrapText="1"/>
    </xf>
    <xf numFmtId="0" fontId="27" fillId="0" borderId="0" xfId="5" applyFont="1" applyAlignment="1">
      <alignment horizontal="center" vertical="center" wrapText="1"/>
    </xf>
    <xf numFmtId="0" fontId="27" fillId="0" borderId="20" xfId="5" applyFont="1" applyBorder="1" applyAlignment="1">
      <alignment horizontal="center" vertical="center" wrapText="1"/>
    </xf>
    <xf numFmtId="0" fontId="23" fillId="0" borderId="23" xfId="5" applyFont="1" applyBorder="1" applyAlignment="1">
      <alignment horizontal="left" vertical="center" indent="1"/>
    </xf>
    <xf numFmtId="0" fontId="23" fillId="0" borderId="24" xfId="5" applyFont="1" applyBorder="1" applyAlignment="1">
      <alignment horizontal="left" vertical="center" indent="1"/>
    </xf>
    <xf numFmtId="0" fontId="23" fillId="0" borderId="0" xfId="5" applyFont="1" applyAlignment="1">
      <alignment horizontal="left" vertical="center"/>
    </xf>
    <xf numFmtId="0" fontId="26" fillId="0" borderId="0" xfId="5" applyFont="1" applyAlignment="1">
      <alignment horizontal="left" vertical="center" wrapText="1"/>
    </xf>
    <xf numFmtId="0" fontId="26" fillId="0" borderId="20" xfId="5" applyFont="1" applyBorder="1" applyAlignment="1">
      <alignment horizontal="left" vertical="center" wrapText="1"/>
    </xf>
    <xf numFmtId="0" fontId="3" fillId="0" borderId="10" xfId="0" quotePrefix="1" applyFont="1" applyBorder="1" applyAlignment="1">
      <alignment vertical="center" wrapText="1"/>
    </xf>
    <xf numFmtId="0" fontId="3" fillId="0" borderId="10" xfId="0" quotePrefix="1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6" xfId="0" quotePrefix="1" applyFont="1" applyBorder="1" applyAlignment="1">
      <alignment horizontal="center" vertical="center" wrapText="1"/>
    </xf>
    <xf numFmtId="0" fontId="3" fillId="0" borderId="15" xfId="0" quotePrefix="1" applyFont="1" applyBorder="1" applyAlignment="1">
      <alignment horizontal="center" vertical="center" wrapText="1"/>
    </xf>
    <xf numFmtId="0" fontId="3" fillId="0" borderId="14" xfId="0" quotePrefix="1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3" fillId="0" borderId="0" xfId="0" quotePrefix="1" applyFont="1">
      <alignment vertical="center"/>
    </xf>
    <xf numFmtId="0" fontId="3" fillId="0" borderId="6" xfId="0" quotePrefix="1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2" xfId="0" quotePrefix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11" fillId="0" borderId="10" xfId="0" quotePrefix="1" applyFont="1" applyBorder="1" applyAlignment="1">
      <alignment vertical="center" wrapText="1"/>
    </xf>
    <xf numFmtId="0" fontId="10" fillId="0" borderId="10" xfId="0" quotePrefix="1" applyFont="1" applyBorder="1" applyAlignment="1">
      <alignment vertical="center" wrapText="1"/>
    </xf>
    <xf numFmtId="0" fontId="10" fillId="0" borderId="10" xfId="0" quotePrefix="1" applyFont="1" applyBorder="1" applyAlignment="1">
      <alignment horizontal="center" vertical="center" wrapText="1"/>
    </xf>
    <xf numFmtId="0" fontId="4" fillId="0" borderId="5" xfId="0" quotePrefix="1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7" fillId="0" borderId="0" xfId="4" quotePrefix="1">
      <alignment vertical="center"/>
    </xf>
    <xf numFmtId="0" fontId="2" fillId="0" borderId="0" xfId="0" quotePrefix="1" applyFont="1" applyAlignment="1">
      <alignment horizontal="center" vertical="center"/>
    </xf>
    <xf numFmtId="0" fontId="15" fillId="0" borderId="10" xfId="4" quotePrefix="1" applyFont="1" applyBorder="1" applyAlignment="1">
      <alignment horizontal="center" vertical="center"/>
    </xf>
    <xf numFmtId="0" fontId="15" fillId="0" borderId="10" xfId="4" applyFont="1" applyBorder="1" applyAlignment="1">
      <alignment horizontal="center" vertical="center"/>
    </xf>
    <xf numFmtId="0" fontId="24" fillId="0" borderId="19" xfId="5" applyFont="1" applyBorder="1" applyAlignment="1">
      <alignment horizontal="center" vertical="center" shrinkToFit="1"/>
    </xf>
    <xf numFmtId="0" fontId="24" fillId="0" borderId="0" xfId="5" applyFont="1" applyAlignment="1">
      <alignment horizontal="center" vertical="center" shrinkToFit="1"/>
    </xf>
    <xf numFmtId="0" fontId="24" fillId="0" borderId="20" xfId="5" applyFont="1" applyBorder="1" applyAlignment="1">
      <alignment horizontal="center" vertical="center" shrinkToFit="1"/>
    </xf>
  </cellXfs>
  <cellStyles count="7">
    <cellStyle name="쉼표 [0]" xfId="1" builtinId="6"/>
    <cellStyle name="쉼표 [0] 4 3" xfId="2"/>
    <cellStyle name="콤마 [0]_공정집계 3" xfId="3"/>
    <cellStyle name="표준" xfId="0" builtinId="0"/>
    <cellStyle name="표준 12" xfId="4"/>
    <cellStyle name="표준 2" xfId="5"/>
    <cellStyle name="표준 8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externalLink" Target="externalLinks/externalLink7.xml"/><Relationship Id="rId26" Type="http://schemas.openxmlformats.org/officeDocument/2006/relationships/externalLink" Target="externalLinks/externalLink15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0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externalLink" Target="externalLinks/externalLink6.xml"/><Relationship Id="rId25" Type="http://schemas.openxmlformats.org/officeDocument/2006/relationships/externalLink" Target="externalLinks/externalLink1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5.xml"/><Relationship Id="rId20" Type="http://schemas.openxmlformats.org/officeDocument/2006/relationships/externalLink" Target="externalLinks/externalLink9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3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4.xml"/><Relationship Id="rId23" Type="http://schemas.openxmlformats.org/officeDocument/2006/relationships/externalLink" Target="externalLinks/externalLink12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Relationship Id="rId22" Type="http://schemas.openxmlformats.org/officeDocument/2006/relationships/externalLink" Target="externalLinks/externalLink11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XLS\ALL-XLS\ULSAN\PRIC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04;&#51201;\&#51312;&#54788;&#52384;\&#51088;&#51064;-&#51652;&#47049;\SG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ongmu05\d\&#44148;&#47784;\&#51077;&#52272;&#44204;&#51201;\&#44204;&#51201;(2001)\&#46020;&#47196;\&#54644;&#48120;-&#45909;&#49328;(1&#44277;&#44396;)\&#53804;&#52272;,&#49892;&#54665;\-0.1%25\&#44277;&#45236;&#50669;(&#54644;&#48120;1&#44277;&#44396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MPRO\DOWN\999\&#51068;&#50948;&#45824;&#44032;\YES-IL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MPRO\DOWN\999\&#51068;&#50948;&#45824;&#44032;\ILWI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CIVIL\EXCLE\DAT\&#44256;&#50577;&#44288;&#51116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IVIL\EXCLE\DAT\&#44256;&#50577;&#44288;&#51116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1&#52397;&#49328;&#47732;\&#49688;&#47049;\CIVIL\EXCLE\DAT\&#44256;&#50577;&#44288;&#5111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0696;&#44032;&#54364;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2384;&#54840;\C\WORK\&#52649;&#51452;\&#50896;&#44032;&#44228;&#49328;&#49436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B\700\740\742\&#44396;&#51312;&#44160;&#53664;&#49436;\&#52384;&#44540;%20&#44277;&#49324;&#48708;%20&#45824;&#48708;&#54364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77;&#50976;\C&#52397;&#51452;&#50808;&#44285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y%20Documents\&#53664;&#47785;&#44204;&#51201;2000\2000&#53664;&#47785;&#44204;&#51201;\20000525%20%20&#54868;&#54633;&#45824;&#44368;(&#51204;&#45224;)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HEET\&#45824;&#51652;3&#44277;\&#49892;&#54665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금액총괄표"/>
      <sheetName val="금액내역서"/>
      <sheetName val="laroux"/>
      <sheetName val="단가조사서"/>
      <sheetName val="장비단가비교표"/>
      <sheetName val="일위대가목차"/>
      <sheetName val="일위대가"/>
      <sheetName val="산출서"/>
      <sheetName val="집계표"/>
      <sheetName val="SUPPORT산출서"/>
      <sheetName val="support집계"/>
      <sheetName val="WALKWAY 집계"/>
      <sheetName val="HOISTRAIL집계"/>
      <sheetName val="2공구관급"/>
      <sheetName val="2공구도급"/>
      <sheetName val="VXXXXXX"/>
      <sheetName val="내역서"/>
      <sheetName val="기자재단가"/>
      <sheetName val="배관단가"/>
      <sheetName val="일위대가표"/>
      <sheetName val="단가표"/>
      <sheetName val="단가구분"/>
      <sheetName val="PCODE"/>
      <sheetName val="산출내역"/>
      <sheetName val="토목"/>
      <sheetName val="품질관리비"/>
      <sheetName val="건축"/>
      <sheetName val="기계 "/>
      <sheetName val="설치공사"/>
      <sheetName val="XXXXXX"/>
      <sheetName val="년차사용내역"/>
      <sheetName val="전기1과자료"/>
      <sheetName val="각서(교통사고)"/>
      <sheetName val="개별계획서"/>
      <sheetName val="공사내용"/>
      <sheetName val="증설CM보수"/>
      <sheetName val="용접기현황"/>
      <sheetName val="무전기"/>
      <sheetName val="경위서"/>
      <sheetName val="작업일지"/>
      <sheetName val="일지"/>
      <sheetName val="월간공정"/>
      <sheetName val="계측관리(가로)"/>
      <sheetName val="당직표"/>
      <sheetName val="안전관리과일지"/>
      <sheetName val="공사현황보고"/>
      <sheetName val="수량산출서"/>
      <sheetName val="인건비"/>
      <sheetName val="배관자재 단가조사서"/>
      <sheetName val="000000"/>
      <sheetName val="VXXXX"/>
      <sheetName val="사급자재대"/>
      <sheetName val="단가비교"/>
      <sheetName val="4. 배관공사"/>
      <sheetName val="3.시운전비"/>
      <sheetName val="원가계산"/>
      <sheetName val="총괄내역"/>
      <sheetName val="시운전비(계약직)"/>
      <sheetName val="침출배관"/>
      <sheetName val="WORK"/>
      <sheetName val="결과조달"/>
      <sheetName val="실행철강하도"/>
    </sheetNames>
    <sheetDataSet>
      <sheetData sheetId="0"/>
      <sheetData sheetId="1"/>
      <sheetData sheetId="2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G"/>
      <sheetName val="TC집계"/>
      <sheetName val="갑지"/>
      <sheetName val="TC"/>
      <sheetName val="하수급견적대비"/>
      <sheetName val="실행철강하도"/>
      <sheetName val="총괄"/>
    </sheetNames>
    <sheetDataSet>
      <sheetData sheetId="0" refreshError="1">
        <row r="1">
          <cell r="A1" t="str">
            <v>명     칭</v>
          </cell>
          <cell r="B1" t="str">
            <v>규      격</v>
          </cell>
          <cell r="C1" t="str">
            <v>수   량</v>
          </cell>
          <cell r="D1" t="str">
            <v>단위</v>
          </cell>
          <cell r="E1" t="str">
            <v>단  가</v>
          </cell>
          <cell r="F1" t="str">
            <v>금    액</v>
          </cell>
          <cell r="G1" t="str">
            <v>비   고</v>
          </cell>
        </row>
        <row r="2">
          <cell r="A2" t="str">
            <v>서부산업도로 유수암 ~ 어음간 (95호선)도로확장및 포장공사</v>
          </cell>
        </row>
        <row r="3">
          <cell r="A3" t="str">
            <v>1.토공</v>
          </cell>
          <cell r="F3">
            <v>2788053189</v>
          </cell>
        </row>
        <row r="4">
          <cell r="A4" t="str">
            <v>2.배수공</v>
          </cell>
          <cell r="F4">
            <v>2289695623</v>
          </cell>
        </row>
        <row r="5">
          <cell r="A5" t="str">
            <v>3.구조물공</v>
          </cell>
          <cell r="F5">
            <v>3077551089</v>
          </cell>
        </row>
        <row r="6">
          <cell r="A6" t="str">
            <v>4.옹벽공</v>
          </cell>
          <cell r="F6">
            <v>1489415358</v>
          </cell>
        </row>
        <row r="7">
          <cell r="A7" t="str">
            <v>5.포장공</v>
          </cell>
          <cell r="F7">
            <v>961010035</v>
          </cell>
        </row>
        <row r="8">
          <cell r="A8" t="str">
            <v>6.안전시설공</v>
          </cell>
          <cell r="F8">
            <v>1050676904</v>
          </cell>
        </row>
        <row r="9">
          <cell r="A9" t="str">
            <v>7.부대공</v>
          </cell>
          <cell r="F9">
            <v>360087650</v>
          </cell>
        </row>
        <row r="10">
          <cell r="A10" t="str">
            <v xml:space="preserve">    계</v>
          </cell>
          <cell r="F10">
            <v>12016489848</v>
          </cell>
        </row>
        <row r="11">
          <cell r="A11" t="str">
            <v>8. 간접노무비</v>
          </cell>
          <cell r="F11">
            <v>1211200000</v>
          </cell>
        </row>
        <row r="12">
          <cell r="A12" t="str">
            <v>9. 산재보험료</v>
          </cell>
          <cell r="F12">
            <v>281000000</v>
          </cell>
        </row>
        <row r="13">
          <cell r="A13" t="str">
            <v>10.고용보험료</v>
          </cell>
          <cell r="F13">
            <v>7500000</v>
          </cell>
        </row>
        <row r="14">
          <cell r="A14" t="str">
            <v>11.안전관리비</v>
          </cell>
          <cell r="F14">
            <v>361700000</v>
          </cell>
        </row>
        <row r="15">
          <cell r="A15" t="str">
            <v>12.기타경비</v>
          </cell>
          <cell r="F15">
            <v>909900000</v>
          </cell>
        </row>
        <row r="16">
          <cell r="A16" t="str">
            <v xml:space="preserve">   순공사원가</v>
          </cell>
          <cell r="F16">
            <v>14787789848</v>
          </cell>
        </row>
        <row r="17">
          <cell r="A17" t="str">
            <v>13.일반관리비</v>
          </cell>
          <cell r="F17">
            <v>739300000</v>
          </cell>
        </row>
        <row r="18">
          <cell r="A18" t="str">
            <v xml:space="preserve">   합    계</v>
          </cell>
          <cell r="F18">
            <v>15527089848</v>
          </cell>
        </row>
        <row r="19">
          <cell r="A19" t="str">
            <v>14.이          윤</v>
          </cell>
          <cell r="C19">
            <v>1</v>
          </cell>
          <cell r="D19" t="str">
            <v>식</v>
          </cell>
          <cell r="F19">
            <v>1892910152</v>
          </cell>
        </row>
        <row r="20">
          <cell r="A20" t="str">
            <v xml:space="preserve">   공급가액</v>
          </cell>
          <cell r="F20">
            <v>17420000000</v>
          </cell>
        </row>
        <row r="21">
          <cell r="A21" t="str">
            <v>15.부 가 가 치 세</v>
          </cell>
          <cell r="C21">
            <v>1</v>
          </cell>
          <cell r="D21" t="str">
            <v>식</v>
          </cell>
          <cell r="F21">
            <v>1742000000</v>
          </cell>
        </row>
        <row r="22">
          <cell r="A22" t="str">
            <v>16.도로 대장 전산화</v>
          </cell>
          <cell r="C22">
            <v>1</v>
          </cell>
          <cell r="D22" t="str">
            <v>식</v>
          </cell>
          <cell r="F22">
            <v>17000000</v>
          </cell>
        </row>
        <row r="23">
          <cell r="A23" t="str">
            <v>17.안 전 점 검 비</v>
          </cell>
          <cell r="C23">
            <v>1</v>
          </cell>
          <cell r="D23" t="str">
            <v>식</v>
          </cell>
          <cell r="F23">
            <v>19000000</v>
          </cell>
        </row>
        <row r="24">
          <cell r="A24" t="str">
            <v>18.폐기물 처리비</v>
          </cell>
          <cell r="C24">
            <v>1</v>
          </cell>
          <cell r="D24" t="str">
            <v>식</v>
          </cell>
          <cell r="F24">
            <v>15000000</v>
          </cell>
        </row>
        <row r="25">
          <cell r="A25" t="str">
            <v xml:space="preserve">   도급금액</v>
          </cell>
          <cell r="F25">
            <v>19218100000</v>
          </cell>
        </row>
        <row r="26">
          <cell r="A26" t="str">
            <v>1. 토            공</v>
          </cell>
          <cell r="F26">
            <v>2788053189</v>
          </cell>
        </row>
        <row r="27">
          <cell r="A27" t="str">
            <v>1.01 기존 구조물 철거공</v>
          </cell>
        </row>
        <row r="28">
          <cell r="A28" t="str">
            <v>a. 철근 콘크리트 깨기</v>
          </cell>
        </row>
        <row r="29">
          <cell r="A29" t="str">
            <v>-1.철근 콘크리트 깨기</v>
          </cell>
          <cell r="B29" t="str">
            <v>t=30cm 미만</v>
          </cell>
          <cell r="C29">
            <v>648</v>
          </cell>
          <cell r="D29" t="str">
            <v>㎥</v>
          </cell>
          <cell r="E29">
            <v>104209</v>
          </cell>
          <cell r="F29">
            <v>67527432</v>
          </cell>
        </row>
        <row r="30">
          <cell r="A30" t="str">
            <v>-2.철근 콘크리트 깨기</v>
          </cell>
          <cell r="B30" t="str">
            <v>t=30cm 이상</v>
          </cell>
          <cell r="C30">
            <v>193</v>
          </cell>
          <cell r="D30" t="str">
            <v>㎥</v>
          </cell>
          <cell r="E30">
            <v>107724</v>
          </cell>
          <cell r="F30">
            <v>20790732</v>
          </cell>
        </row>
        <row r="31">
          <cell r="A31" t="str">
            <v>b. 무근 콘크리트 깨기</v>
          </cell>
          <cell r="B31" t="str">
            <v>t=30cm 미만</v>
          </cell>
          <cell r="C31">
            <v>154</v>
          </cell>
          <cell r="D31" t="str">
            <v>㎥</v>
          </cell>
          <cell r="E31">
            <v>44859</v>
          </cell>
          <cell r="F31">
            <v>6908286</v>
          </cell>
        </row>
        <row r="32">
          <cell r="A32" t="str">
            <v>c. 포   장    절   단</v>
          </cell>
        </row>
        <row r="33">
          <cell r="A33" t="str">
            <v>-1. 아 스 콘  포 장</v>
          </cell>
          <cell r="C33">
            <v>819</v>
          </cell>
          <cell r="D33" t="str">
            <v>m</v>
          </cell>
          <cell r="E33">
            <v>1328</v>
          </cell>
          <cell r="F33">
            <v>1087632</v>
          </cell>
        </row>
        <row r="34">
          <cell r="A34" t="str">
            <v>-2. 콘 크 리 트 포 장</v>
          </cell>
          <cell r="C34">
            <v>114</v>
          </cell>
          <cell r="D34" t="str">
            <v>m</v>
          </cell>
          <cell r="E34">
            <v>1506</v>
          </cell>
          <cell r="F34">
            <v>171684</v>
          </cell>
        </row>
        <row r="35">
          <cell r="A35" t="str">
            <v>d. 포   장    깨   기</v>
          </cell>
        </row>
        <row r="36">
          <cell r="A36" t="str">
            <v>-1. 아 스 콘  포 장</v>
          </cell>
          <cell r="C36">
            <v>4179</v>
          </cell>
          <cell r="D36" t="str">
            <v>㎥</v>
          </cell>
          <cell r="E36">
            <v>9743</v>
          </cell>
          <cell r="F36">
            <v>40715997</v>
          </cell>
        </row>
        <row r="37">
          <cell r="A37" t="str">
            <v>-2. 콘 크 리 트 포 장</v>
          </cell>
          <cell r="C37">
            <v>251</v>
          </cell>
          <cell r="D37" t="str">
            <v>㎥</v>
          </cell>
          <cell r="E37">
            <v>19489</v>
          </cell>
          <cell r="F37">
            <v>4891739</v>
          </cell>
        </row>
        <row r="38">
          <cell r="A38" t="str">
            <v>d. 돌담 헐기 및 쌓기</v>
          </cell>
        </row>
        <row r="39">
          <cell r="A39" t="str">
            <v>-1. 돌  담  헐  기</v>
          </cell>
          <cell r="C39">
            <v>1771</v>
          </cell>
          <cell r="D39" t="str">
            <v>㎡</v>
          </cell>
          <cell r="E39">
            <v>8597</v>
          </cell>
          <cell r="F39">
            <v>15225287</v>
          </cell>
        </row>
        <row r="40">
          <cell r="A40" t="str">
            <v>-2. 돌  담  쌓  기</v>
          </cell>
          <cell r="B40" t="str">
            <v>막쌓기</v>
          </cell>
          <cell r="C40">
            <v>1084</v>
          </cell>
          <cell r="D40" t="str">
            <v>㎡</v>
          </cell>
          <cell r="E40">
            <v>21027</v>
          </cell>
          <cell r="F40">
            <v>22793268</v>
          </cell>
        </row>
        <row r="41">
          <cell r="A41" t="str">
            <v>e. 석 축 헐 기</v>
          </cell>
          <cell r="C41">
            <v>629</v>
          </cell>
          <cell r="D41" t="str">
            <v>㎡</v>
          </cell>
          <cell r="E41">
            <v>8597</v>
          </cell>
          <cell r="F41">
            <v>5407513</v>
          </cell>
        </row>
        <row r="42">
          <cell r="A42" t="str">
            <v>1.02 표   토   제   거</v>
          </cell>
          <cell r="B42" t="str">
            <v>답외구간</v>
          </cell>
          <cell r="C42">
            <v>122043</v>
          </cell>
          <cell r="D42" t="str">
            <v>㎡</v>
          </cell>
          <cell r="E42">
            <v>100</v>
          </cell>
          <cell r="F42">
            <v>12204300</v>
          </cell>
        </row>
        <row r="43">
          <cell r="A43" t="str">
            <v>1.03 층     따     기</v>
          </cell>
          <cell r="B43" t="str">
            <v>도쟈 19ton</v>
          </cell>
          <cell r="C43">
            <v>3653</v>
          </cell>
          <cell r="D43" t="str">
            <v>㎥</v>
          </cell>
          <cell r="E43">
            <v>842</v>
          </cell>
          <cell r="F43">
            <v>3075826</v>
          </cell>
        </row>
        <row r="44">
          <cell r="A44" t="str">
            <v>1.04 벌   개   제   근</v>
          </cell>
          <cell r="C44">
            <v>73909</v>
          </cell>
          <cell r="D44" t="str">
            <v>㎡</v>
          </cell>
          <cell r="E44">
            <v>222</v>
          </cell>
          <cell r="F44">
            <v>16407798</v>
          </cell>
        </row>
        <row r="45">
          <cell r="A45" t="str">
            <v>1.05 흙   깍   기   공</v>
          </cell>
        </row>
        <row r="46">
          <cell r="A46" t="str">
            <v>a. 토            사</v>
          </cell>
          <cell r="C46">
            <v>442362</v>
          </cell>
          <cell r="D46" t="str">
            <v>㎥</v>
          </cell>
          <cell r="E46">
            <v>672</v>
          </cell>
          <cell r="F46">
            <v>297267264</v>
          </cell>
        </row>
        <row r="47">
          <cell r="A47" t="str">
            <v>b.        암</v>
          </cell>
          <cell r="B47" t="str">
            <v>브레이카</v>
          </cell>
          <cell r="C47">
            <v>16355</v>
          </cell>
          <cell r="D47" t="str">
            <v>㎥</v>
          </cell>
          <cell r="E47">
            <v>18486</v>
          </cell>
          <cell r="F47">
            <v>302338530</v>
          </cell>
        </row>
        <row r="48">
          <cell r="A48" t="str">
            <v>1.06 측  구  터  파  기</v>
          </cell>
        </row>
        <row r="49">
          <cell r="A49" t="str">
            <v>a. 토            사</v>
          </cell>
          <cell r="B49" t="str">
            <v>토  사</v>
          </cell>
          <cell r="C49">
            <v>948</v>
          </cell>
          <cell r="D49" t="str">
            <v>㎥</v>
          </cell>
          <cell r="E49">
            <v>4508</v>
          </cell>
          <cell r="F49">
            <v>4273584</v>
          </cell>
        </row>
        <row r="50">
          <cell r="A50" t="str">
            <v>1.07 흙   운   반   공</v>
          </cell>
        </row>
        <row r="51">
          <cell r="A51" t="str">
            <v>a. 무           대</v>
          </cell>
        </row>
        <row r="52">
          <cell r="A52" t="str">
            <v>-1. 토        사</v>
          </cell>
          <cell r="B52" t="str">
            <v>ℓ =  20m</v>
          </cell>
          <cell r="C52">
            <v>136275</v>
          </cell>
          <cell r="D52" t="str">
            <v>㎥</v>
          </cell>
          <cell r="E52">
            <v>0</v>
          </cell>
          <cell r="F52">
            <v>0</v>
          </cell>
        </row>
        <row r="53">
          <cell r="A53" t="str">
            <v>-2.      암</v>
          </cell>
          <cell r="B53" t="str">
            <v>ℓ =  20m</v>
          </cell>
          <cell r="C53">
            <v>3957</v>
          </cell>
          <cell r="D53" t="str">
            <v>㎥</v>
          </cell>
          <cell r="E53">
            <v>0</v>
          </cell>
          <cell r="F53">
            <v>0</v>
          </cell>
        </row>
        <row r="54">
          <cell r="A54" t="str">
            <v>b. 도           쟈</v>
          </cell>
        </row>
        <row r="55">
          <cell r="A55" t="str">
            <v>-1. 토        사</v>
          </cell>
          <cell r="B55" t="str">
            <v>ℓ =  42m</v>
          </cell>
          <cell r="C55">
            <v>13054</v>
          </cell>
          <cell r="D55" t="str">
            <v>㎥</v>
          </cell>
          <cell r="E55">
            <v>508</v>
          </cell>
          <cell r="F55">
            <v>6631432</v>
          </cell>
        </row>
        <row r="56">
          <cell r="A56" t="str">
            <v>-2.      암</v>
          </cell>
          <cell r="B56" t="str">
            <v>ℓ =  42m</v>
          </cell>
          <cell r="C56">
            <v>268</v>
          </cell>
          <cell r="D56" t="str">
            <v>㎥</v>
          </cell>
          <cell r="E56">
            <v>1485</v>
          </cell>
          <cell r="F56">
            <v>397980</v>
          </cell>
        </row>
        <row r="57">
          <cell r="A57" t="str">
            <v>c. 덤           프</v>
          </cell>
        </row>
        <row r="58">
          <cell r="A58" t="str">
            <v>-1. 토        사</v>
          </cell>
          <cell r="B58" t="str">
            <v>ℓ = 1141m</v>
          </cell>
          <cell r="C58">
            <v>393284</v>
          </cell>
          <cell r="D58" t="str">
            <v>㎥</v>
          </cell>
          <cell r="E58">
            <v>1716</v>
          </cell>
          <cell r="F58">
            <v>674875344</v>
          </cell>
        </row>
        <row r="59">
          <cell r="A59" t="str">
            <v>-2.      암</v>
          </cell>
          <cell r="B59" t="str">
            <v>ℓ = 1582m</v>
          </cell>
          <cell r="C59">
            <v>15434</v>
          </cell>
          <cell r="D59" t="str">
            <v>㎥</v>
          </cell>
          <cell r="E59">
            <v>6989</v>
          </cell>
          <cell r="F59">
            <v>107868226</v>
          </cell>
        </row>
        <row r="60">
          <cell r="A60" t="str">
            <v>1.08 순성토 운반</v>
          </cell>
          <cell r="D60" t="str">
            <v>M3</v>
          </cell>
          <cell r="E60">
            <v>0</v>
          </cell>
        </row>
        <row r="61">
          <cell r="A61" t="str">
            <v>1.09 노 반   준 비 공</v>
          </cell>
          <cell r="B61" t="str">
            <v>절토부</v>
          </cell>
          <cell r="C61">
            <v>42577</v>
          </cell>
          <cell r="D61" t="str">
            <v>㎡</v>
          </cell>
          <cell r="E61">
            <v>160</v>
          </cell>
          <cell r="F61">
            <v>6812320</v>
          </cell>
        </row>
        <row r="62">
          <cell r="A62" t="str">
            <v>1.10 흙쌓기 및 다짐공</v>
          </cell>
        </row>
        <row r="63">
          <cell r="A63" t="str">
            <v>a.       〃</v>
          </cell>
          <cell r="B63" t="str">
            <v>노체, 토사</v>
          </cell>
          <cell r="C63">
            <v>493642</v>
          </cell>
          <cell r="D63" t="str">
            <v>㎥</v>
          </cell>
          <cell r="E63">
            <v>779</v>
          </cell>
          <cell r="F63">
            <v>384547118</v>
          </cell>
        </row>
        <row r="64">
          <cell r="A64" t="str">
            <v>b.       〃</v>
          </cell>
          <cell r="B64" t="str">
            <v>노상, 토사</v>
          </cell>
          <cell r="C64">
            <v>147579</v>
          </cell>
          <cell r="D64" t="str">
            <v>㎥</v>
          </cell>
          <cell r="E64">
            <v>967</v>
          </cell>
          <cell r="F64">
            <v>142708893</v>
          </cell>
        </row>
        <row r="65">
          <cell r="A65" t="str">
            <v>1.11 측 구   뚝 쌓 기</v>
          </cell>
          <cell r="C65">
            <v>200</v>
          </cell>
          <cell r="D65" t="str">
            <v>㎥</v>
          </cell>
          <cell r="E65">
            <v>2556</v>
          </cell>
          <cell r="F65">
            <v>511200</v>
          </cell>
        </row>
        <row r="66">
          <cell r="A66" t="str">
            <v>1.12 법 면   보 호 공</v>
          </cell>
        </row>
        <row r="67">
          <cell r="A67" t="str">
            <v>a. 씨앗 뿜어 붙이기</v>
          </cell>
          <cell r="C67">
            <v>106612</v>
          </cell>
          <cell r="D67" t="str">
            <v>㎡</v>
          </cell>
          <cell r="E67">
            <v>5672</v>
          </cell>
          <cell r="F67">
            <v>604703264</v>
          </cell>
        </row>
        <row r="68">
          <cell r="A68" t="str">
            <v>b. 암절개면 보호식재공</v>
          </cell>
          <cell r="B68" t="str">
            <v>t = 15㎝</v>
          </cell>
          <cell r="C68">
            <v>815</v>
          </cell>
          <cell r="D68" t="str">
            <v>㎡</v>
          </cell>
          <cell r="E68">
            <v>46516</v>
          </cell>
          <cell r="F68">
            <v>37910540</v>
          </cell>
        </row>
        <row r="70">
          <cell r="A70" t="str">
            <v>2. 배     수     공</v>
          </cell>
          <cell r="F70">
            <v>2289695623</v>
          </cell>
        </row>
        <row r="71">
          <cell r="A71" t="str">
            <v>2.01 측      구      공</v>
          </cell>
        </row>
        <row r="72">
          <cell r="A72" t="str">
            <v>a. 측 구 터 파 기</v>
          </cell>
        </row>
        <row r="73">
          <cell r="A73" t="str">
            <v>-1. 측 구 터 파 기</v>
          </cell>
          <cell r="B73" t="str">
            <v>토  사</v>
          </cell>
          <cell r="C73">
            <v>1701</v>
          </cell>
          <cell r="D73" t="str">
            <v>㎥</v>
          </cell>
          <cell r="E73">
            <v>4508</v>
          </cell>
          <cell r="F73">
            <v>7668108</v>
          </cell>
        </row>
        <row r="74">
          <cell r="A74" t="str">
            <v>b. 되   메   우   기</v>
          </cell>
        </row>
        <row r="75">
          <cell r="A75" t="str">
            <v>-1. 되  메  우  기</v>
          </cell>
          <cell r="B75" t="str">
            <v>다짐제외</v>
          </cell>
          <cell r="C75">
            <v>1556</v>
          </cell>
          <cell r="D75" t="str">
            <v>㎥</v>
          </cell>
          <cell r="E75">
            <v>1505</v>
          </cell>
          <cell r="F75">
            <v>2341780</v>
          </cell>
        </row>
        <row r="76">
          <cell r="A76" t="str">
            <v>-1. 되  메  우  기</v>
          </cell>
          <cell r="B76" t="str">
            <v>다짐포함</v>
          </cell>
          <cell r="C76">
            <v>753</v>
          </cell>
          <cell r="D76" t="str">
            <v>㎥</v>
          </cell>
          <cell r="E76">
            <v>3385</v>
          </cell>
          <cell r="F76">
            <v>2548905</v>
          </cell>
        </row>
        <row r="77">
          <cell r="A77" t="str">
            <v>c. L   형    측   구</v>
          </cell>
        </row>
        <row r="78">
          <cell r="A78" t="str">
            <v>-1. 형  식  -  1</v>
          </cell>
          <cell r="C78">
            <v>6791</v>
          </cell>
          <cell r="D78" t="str">
            <v>m</v>
          </cell>
          <cell r="E78">
            <v>17000</v>
          </cell>
          <cell r="F78">
            <v>115447000</v>
          </cell>
        </row>
        <row r="79">
          <cell r="A79" t="str">
            <v>-2. 형  식  -  2</v>
          </cell>
          <cell r="C79">
            <v>1356</v>
          </cell>
          <cell r="D79" t="str">
            <v>m</v>
          </cell>
          <cell r="E79">
            <v>17500</v>
          </cell>
          <cell r="F79">
            <v>23730000</v>
          </cell>
        </row>
        <row r="80">
          <cell r="A80" t="str">
            <v>-3. 형  식  -  3</v>
          </cell>
          <cell r="C80">
            <v>2868</v>
          </cell>
          <cell r="D80" t="str">
            <v>m</v>
          </cell>
          <cell r="E80">
            <v>18000</v>
          </cell>
          <cell r="F80">
            <v>51624000</v>
          </cell>
        </row>
        <row r="81">
          <cell r="A81" t="str">
            <v>d. V  형   측  구</v>
          </cell>
        </row>
        <row r="82">
          <cell r="A82" t="str">
            <v>-1. 형  식  -  1</v>
          </cell>
          <cell r="C82">
            <v>941</v>
          </cell>
          <cell r="D82" t="str">
            <v>m</v>
          </cell>
          <cell r="E82">
            <v>45210</v>
          </cell>
          <cell r="F82">
            <v>42542610</v>
          </cell>
        </row>
        <row r="83">
          <cell r="A83" t="str">
            <v>e.  U  형   측  구</v>
          </cell>
          <cell r="C83">
            <v>104</v>
          </cell>
          <cell r="D83" t="str">
            <v>m</v>
          </cell>
          <cell r="E83">
            <v>50000</v>
          </cell>
          <cell r="F83">
            <v>5200000</v>
          </cell>
        </row>
        <row r="84">
          <cell r="A84" t="str">
            <v>2.02  횡  배  수  관  공</v>
          </cell>
        </row>
        <row r="85">
          <cell r="A85" t="str">
            <v>a. 구 조 물 터 파 기</v>
          </cell>
        </row>
        <row r="86">
          <cell r="A86" t="str">
            <v>-1.구조물 터파기</v>
          </cell>
          <cell r="B86" t="str">
            <v>(육상토사,0~2m)</v>
          </cell>
          <cell r="C86">
            <v>1939</v>
          </cell>
          <cell r="D86" t="str">
            <v>㎥</v>
          </cell>
          <cell r="E86">
            <v>3161</v>
          </cell>
          <cell r="F86">
            <v>6129179</v>
          </cell>
        </row>
        <row r="87">
          <cell r="A87" t="str">
            <v>-2.구조물 터파기</v>
          </cell>
          <cell r="B87" t="str">
            <v>(육상토사,2~4m)</v>
          </cell>
          <cell r="C87">
            <v>120</v>
          </cell>
          <cell r="D87" t="str">
            <v>㎥</v>
          </cell>
          <cell r="E87">
            <v>4598</v>
          </cell>
          <cell r="F87">
            <v>551760</v>
          </cell>
        </row>
        <row r="88">
          <cell r="A88" t="str">
            <v>-3.구조물 터파기</v>
          </cell>
          <cell r="B88" t="str">
            <v>(육상암,0~2m)</v>
          </cell>
          <cell r="C88">
            <v>227</v>
          </cell>
          <cell r="D88" t="str">
            <v>㎥</v>
          </cell>
          <cell r="E88">
            <v>94660</v>
          </cell>
          <cell r="F88">
            <v>21487820</v>
          </cell>
        </row>
        <row r="89">
          <cell r="A89" t="str">
            <v>b. 되   메   우   기</v>
          </cell>
          <cell r="B89" t="str">
            <v>다짐포함</v>
          </cell>
          <cell r="C89">
            <v>2136</v>
          </cell>
          <cell r="D89" t="str">
            <v>㎥</v>
          </cell>
          <cell r="E89">
            <v>3385</v>
          </cell>
          <cell r="F89">
            <v>7230360</v>
          </cell>
        </row>
        <row r="90">
          <cell r="A90" t="str">
            <v>c. 배  수  관  부  설</v>
          </cell>
          <cell r="B90" t="str">
            <v>VR관</v>
          </cell>
        </row>
        <row r="91">
          <cell r="A91" t="str">
            <v>-1.       〃</v>
          </cell>
          <cell r="B91" t="str">
            <v>φ 600mm</v>
          </cell>
          <cell r="C91">
            <v>95</v>
          </cell>
          <cell r="D91" t="str">
            <v>m</v>
          </cell>
          <cell r="E91">
            <v>70801</v>
          </cell>
          <cell r="F91">
            <v>6726095</v>
          </cell>
        </row>
        <row r="92">
          <cell r="A92" t="str">
            <v>-2.       〃</v>
          </cell>
          <cell r="B92" t="str">
            <v>φ 800mm</v>
          </cell>
          <cell r="C92">
            <v>415</v>
          </cell>
          <cell r="D92" t="str">
            <v>m</v>
          </cell>
          <cell r="E92">
            <v>98466</v>
          </cell>
          <cell r="F92">
            <v>40863390</v>
          </cell>
        </row>
        <row r="93">
          <cell r="A93" t="str">
            <v>-3.       〃</v>
          </cell>
          <cell r="B93" t="str">
            <v>φ1000mm</v>
          </cell>
          <cell r="C93">
            <v>272</v>
          </cell>
          <cell r="D93" t="str">
            <v>m</v>
          </cell>
          <cell r="E93">
            <v>135049</v>
          </cell>
          <cell r="F93">
            <v>36733328</v>
          </cell>
        </row>
        <row r="94">
          <cell r="A94" t="str">
            <v>d. 배 수 관  날 개 벽</v>
          </cell>
        </row>
        <row r="95">
          <cell r="A95" t="str">
            <v>-1. 합판 거푸집</v>
          </cell>
          <cell r="B95" t="str">
            <v>3회,소형</v>
          </cell>
          <cell r="C95">
            <v>332</v>
          </cell>
          <cell r="D95" t="str">
            <v>㎡</v>
          </cell>
          <cell r="E95">
            <v>26387</v>
          </cell>
          <cell r="F95">
            <v>8760484</v>
          </cell>
        </row>
        <row r="96">
          <cell r="A96" t="str">
            <v>-2. 콘크리트 타설</v>
          </cell>
          <cell r="B96" t="str">
            <v>소형구조물</v>
          </cell>
          <cell r="C96">
            <v>72</v>
          </cell>
          <cell r="D96" t="str">
            <v>㎥</v>
          </cell>
          <cell r="E96">
            <v>32371</v>
          </cell>
          <cell r="F96">
            <v>2330712</v>
          </cell>
        </row>
        <row r="97">
          <cell r="A97" t="str">
            <v>2.03  집      수      정</v>
          </cell>
        </row>
        <row r="98">
          <cell r="A98" t="str">
            <v>a. 구 조 물 터 파 기</v>
          </cell>
        </row>
        <row r="99">
          <cell r="A99" t="str">
            <v>구조물 터파기</v>
          </cell>
          <cell r="B99" t="str">
            <v>(토사,0~2m)</v>
          </cell>
          <cell r="C99">
            <v>1048</v>
          </cell>
          <cell r="D99" t="str">
            <v>㎥</v>
          </cell>
          <cell r="E99">
            <v>3161</v>
          </cell>
          <cell r="F99">
            <v>3312728</v>
          </cell>
        </row>
        <row r="100">
          <cell r="A100" t="str">
            <v>구조물 터파기</v>
          </cell>
          <cell r="B100" t="str">
            <v>(암,0~2m)</v>
          </cell>
          <cell r="C100">
            <v>384</v>
          </cell>
          <cell r="D100" t="str">
            <v>㎥</v>
          </cell>
          <cell r="E100">
            <v>94660</v>
          </cell>
          <cell r="F100">
            <v>36349440</v>
          </cell>
        </row>
        <row r="101">
          <cell r="A101" t="str">
            <v>b. 되   메   우   기</v>
          </cell>
          <cell r="B101" t="str">
            <v>다짐포함</v>
          </cell>
          <cell r="C101">
            <v>1008</v>
          </cell>
          <cell r="D101" t="str">
            <v>㎥</v>
          </cell>
          <cell r="E101">
            <v>3385</v>
          </cell>
          <cell r="F101">
            <v>3412080</v>
          </cell>
        </row>
        <row r="102">
          <cell r="A102" t="str">
            <v>c. 콘크리트 타설</v>
          </cell>
          <cell r="B102" t="str">
            <v>(소형구조물)</v>
          </cell>
          <cell r="C102">
            <v>260</v>
          </cell>
          <cell r="D102" t="str">
            <v>㎥</v>
          </cell>
          <cell r="E102">
            <v>32371</v>
          </cell>
          <cell r="F102">
            <v>8416460</v>
          </cell>
        </row>
        <row r="103">
          <cell r="A103" t="str">
            <v>d. 합판 거푸집</v>
          </cell>
          <cell r="B103" t="str">
            <v>(4회, 0~ 7m)</v>
          </cell>
          <cell r="C103">
            <v>2839</v>
          </cell>
          <cell r="D103" t="str">
            <v>㎡</v>
          </cell>
          <cell r="E103">
            <v>19038</v>
          </cell>
          <cell r="F103">
            <v>54048882</v>
          </cell>
        </row>
        <row r="104">
          <cell r="A104" t="str">
            <v>e.철근 가공 조립</v>
          </cell>
          <cell r="B104" t="str">
            <v>(간 단)</v>
          </cell>
          <cell r="C104">
            <v>14</v>
          </cell>
          <cell r="D104" t="str">
            <v>ton</v>
          </cell>
          <cell r="E104">
            <v>264204</v>
          </cell>
          <cell r="F104">
            <v>3698856</v>
          </cell>
        </row>
        <row r="105">
          <cell r="A105" t="str">
            <v>f. 스 틸  그 레 이 팅</v>
          </cell>
        </row>
        <row r="106">
          <cell r="A106" t="str">
            <v>스틸 그레이팅</v>
          </cell>
          <cell r="B106" t="str">
            <v>아연도,1130×420×75</v>
          </cell>
          <cell r="C106">
            <v>172</v>
          </cell>
          <cell r="D106" t="str">
            <v>조</v>
          </cell>
          <cell r="E106">
            <v>33636</v>
          </cell>
          <cell r="F106">
            <v>5785392</v>
          </cell>
        </row>
        <row r="107">
          <cell r="A107" t="str">
            <v>스틸 그레이팅</v>
          </cell>
          <cell r="B107" t="str">
            <v>아연도,1180×980×50mm</v>
          </cell>
          <cell r="C107">
            <v>89</v>
          </cell>
          <cell r="D107" t="str">
            <v>조</v>
          </cell>
          <cell r="E107">
            <v>54000</v>
          </cell>
          <cell r="F107">
            <v>4806000</v>
          </cell>
        </row>
        <row r="108">
          <cell r="A108" t="str">
            <v>스틸 그레이팅</v>
          </cell>
          <cell r="B108" t="str">
            <v>아연도,940×1340×75</v>
          </cell>
          <cell r="C108">
            <v>5</v>
          </cell>
          <cell r="D108" t="str">
            <v>조</v>
          </cell>
          <cell r="E108">
            <v>75000</v>
          </cell>
          <cell r="F108">
            <v>375000</v>
          </cell>
        </row>
        <row r="109">
          <cell r="A109" t="str">
            <v>2.04  종  배  수  관  공</v>
          </cell>
        </row>
        <row r="110">
          <cell r="A110" t="str">
            <v>a. 구 조 물 터 파 기</v>
          </cell>
        </row>
        <row r="111">
          <cell r="A111" t="str">
            <v>구조물 터파기</v>
          </cell>
          <cell r="B111" t="str">
            <v>(육상토사,0~2m)</v>
          </cell>
          <cell r="C111">
            <v>7194</v>
          </cell>
          <cell r="D111" t="str">
            <v>㎥</v>
          </cell>
          <cell r="E111">
            <v>3161</v>
          </cell>
          <cell r="F111">
            <v>22740234</v>
          </cell>
        </row>
        <row r="112">
          <cell r="A112" t="str">
            <v>구조물 터파기</v>
          </cell>
          <cell r="B112" t="str">
            <v>(육상암,0~2m)</v>
          </cell>
          <cell r="C112">
            <v>2002</v>
          </cell>
          <cell r="D112" t="str">
            <v>㎥</v>
          </cell>
          <cell r="E112">
            <v>94660</v>
          </cell>
          <cell r="F112">
            <v>189509320</v>
          </cell>
        </row>
        <row r="113">
          <cell r="A113" t="str">
            <v>b. 되   메   우   기</v>
          </cell>
        </row>
        <row r="114">
          <cell r="A114" t="str">
            <v>-1.       〃</v>
          </cell>
          <cell r="B114" t="str">
            <v>다짐포함</v>
          </cell>
          <cell r="C114">
            <v>7472</v>
          </cell>
          <cell r="D114" t="str">
            <v>㎥</v>
          </cell>
          <cell r="E114">
            <v>3385</v>
          </cell>
          <cell r="F114">
            <v>25292720</v>
          </cell>
        </row>
        <row r="115">
          <cell r="A115" t="str">
            <v>c. 배  수  관  부  설</v>
          </cell>
          <cell r="B115" t="str">
            <v>흄관</v>
          </cell>
        </row>
        <row r="116">
          <cell r="A116" t="str">
            <v>-1.       〃</v>
          </cell>
          <cell r="B116" t="str">
            <v>φ 600mm</v>
          </cell>
          <cell r="C116">
            <v>52</v>
          </cell>
          <cell r="D116" t="str">
            <v>m</v>
          </cell>
          <cell r="E116">
            <v>35017</v>
          </cell>
          <cell r="F116">
            <v>1820884</v>
          </cell>
        </row>
        <row r="117">
          <cell r="A117" t="str">
            <v>-3.       〃</v>
          </cell>
          <cell r="B117" t="str">
            <v>φ1000mm</v>
          </cell>
          <cell r="C117">
            <v>90</v>
          </cell>
          <cell r="D117" t="str">
            <v>m</v>
          </cell>
          <cell r="E117">
            <v>74249</v>
          </cell>
          <cell r="F117">
            <v>6682410</v>
          </cell>
        </row>
        <row r="118">
          <cell r="A118" t="str">
            <v>d. 배  수  관  부  설</v>
          </cell>
          <cell r="B118" t="str">
            <v>V.R.관</v>
          </cell>
        </row>
        <row r="119">
          <cell r="A119" t="str">
            <v>-1        〃</v>
          </cell>
          <cell r="B119" t="str">
            <v>φ 300mm</v>
          </cell>
          <cell r="C119">
            <v>2720</v>
          </cell>
          <cell r="D119" t="str">
            <v>m</v>
          </cell>
          <cell r="E119">
            <v>17205</v>
          </cell>
          <cell r="F119">
            <v>46797600</v>
          </cell>
        </row>
        <row r="120">
          <cell r="A120" t="str">
            <v>-1.       〃</v>
          </cell>
          <cell r="B120" t="str">
            <v>φ 600mm</v>
          </cell>
          <cell r="C120">
            <v>1857</v>
          </cell>
          <cell r="D120" t="str">
            <v>m</v>
          </cell>
          <cell r="E120">
            <v>35017</v>
          </cell>
          <cell r="F120">
            <v>65026569</v>
          </cell>
        </row>
        <row r="121">
          <cell r="A121" t="str">
            <v>-2.       〃</v>
          </cell>
          <cell r="B121" t="str">
            <v>φ 800mm</v>
          </cell>
          <cell r="C121">
            <v>237</v>
          </cell>
          <cell r="D121" t="str">
            <v>m</v>
          </cell>
          <cell r="E121">
            <v>53473</v>
          </cell>
          <cell r="F121">
            <v>12673101</v>
          </cell>
        </row>
        <row r="122">
          <cell r="A122" t="str">
            <v>e.중분대 횡배수관 부설</v>
          </cell>
          <cell r="B122" t="str">
            <v>φ 300mm</v>
          </cell>
          <cell r="C122">
            <v>505</v>
          </cell>
          <cell r="D122" t="str">
            <v>m</v>
          </cell>
          <cell r="E122">
            <v>17205</v>
          </cell>
          <cell r="F122">
            <v>8688525</v>
          </cell>
        </row>
        <row r="123">
          <cell r="A123" t="str">
            <v>f.  면벽 및 날개벽</v>
          </cell>
        </row>
        <row r="124">
          <cell r="A124" t="str">
            <v>콘크리트 타설</v>
          </cell>
          <cell r="B124" t="str">
            <v>소형구조물</v>
          </cell>
          <cell r="C124">
            <v>1</v>
          </cell>
          <cell r="D124" t="str">
            <v>㎥</v>
          </cell>
          <cell r="E124">
            <v>32371</v>
          </cell>
          <cell r="F124">
            <v>32371</v>
          </cell>
        </row>
        <row r="125">
          <cell r="A125" t="str">
            <v>합 판 거 푸 집</v>
          </cell>
          <cell r="B125" t="str">
            <v>4회</v>
          </cell>
          <cell r="C125">
            <v>27</v>
          </cell>
          <cell r="D125" t="str">
            <v>㎡</v>
          </cell>
          <cell r="E125">
            <v>19038</v>
          </cell>
          <cell r="F125">
            <v>514026</v>
          </cell>
        </row>
        <row r="126">
          <cell r="A126" t="str">
            <v>2.05 도 수 로 공</v>
          </cell>
        </row>
        <row r="127">
          <cell r="A127" t="str">
            <v>a. 구 조 물 터 파 기</v>
          </cell>
        </row>
        <row r="128">
          <cell r="A128" t="str">
            <v>구조물 터파기</v>
          </cell>
          <cell r="B128" t="str">
            <v>(육상토사,0~2m)</v>
          </cell>
          <cell r="C128">
            <v>261</v>
          </cell>
          <cell r="D128" t="str">
            <v>㎥</v>
          </cell>
          <cell r="E128">
            <v>3161</v>
          </cell>
          <cell r="F128">
            <v>825021</v>
          </cell>
        </row>
        <row r="129">
          <cell r="A129" t="str">
            <v>b. 콘크리트타설</v>
          </cell>
        </row>
        <row r="130">
          <cell r="A130" t="str">
            <v>콘크리트 타설</v>
          </cell>
          <cell r="B130" t="str">
            <v>(소형구조물)</v>
          </cell>
          <cell r="C130">
            <v>53</v>
          </cell>
          <cell r="D130" t="str">
            <v>㎥</v>
          </cell>
          <cell r="E130">
            <v>32371</v>
          </cell>
          <cell r="F130">
            <v>1715663</v>
          </cell>
        </row>
        <row r="131">
          <cell r="A131" t="str">
            <v>콘크리트 타설</v>
          </cell>
          <cell r="B131" t="str">
            <v>(철근,진동기사용)</v>
          </cell>
          <cell r="C131">
            <v>41</v>
          </cell>
          <cell r="D131" t="str">
            <v>㎥</v>
          </cell>
          <cell r="E131">
            <v>22907</v>
          </cell>
          <cell r="F131">
            <v>939187</v>
          </cell>
        </row>
        <row r="132">
          <cell r="A132" t="str">
            <v>c. 거 푸 집</v>
          </cell>
        </row>
        <row r="133">
          <cell r="A133" t="str">
            <v>합 판 거 푸 집</v>
          </cell>
          <cell r="B133" t="str">
            <v>4회</v>
          </cell>
          <cell r="C133">
            <v>651</v>
          </cell>
          <cell r="D133" t="str">
            <v>㎡</v>
          </cell>
          <cell r="E133">
            <v>19038</v>
          </cell>
          <cell r="F133">
            <v>12393738</v>
          </cell>
        </row>
        <row r="134">
          <cell r="A134" t="str">
            <v>d.철근 가공 조립</v>
          </cell>
          <cell r="B134" t="str">
            <v>(간 단)</v>
          </cell>
          <cell r="C134">
            <v>2.117</v>
          </cell>
          <cell r="D134" t="str">
            <v>ton</v>
          </cell>
          <cell r="E134">
            <v>264204</v>
          </cell>
          <cell r="F134">
            <v>559319</v>
          </cell>
        </row>
        <row r="135">
          <cell r="A135" t="str">
            <v>2.07 석  축  공</v>
          </cell>
        </row>
        <row r="136">
          <cell r="A136" t="str">
            <v>구조물 터파기</v>
          </cell>
          <cell r="B136" t="str">
            <v>(육상토사,0~2m)</v>
          </cell>
          <cell r="C136">
            <v>50999</v>
          </cell>
          <cell r="D136" t="str">
            <v>㎥</v>
          </cell>
          <cell r="E136">
            <v>3161</v>
          </cell>
          <cell r="F136">
            <v>161207839</v>
          </cell>
        </row>
        <row r="137">
          <cell r="A137" t="str">
            <v>되 메 우 기</v>
          </cell>
          <cell r="B137" t="str">
            <v>다짐포함</v>
          </cell>
          <cell r="C137">
            <v>1197</v>
          </cell>
          <cell r="D137" t="str">
            <v>㎥</v>
          </cell>
          <cell r="E137">
            <v>3385</v>
          </cell>
          <cell r="F137">
            <v>4051845</v>
          </cell>
        </row>
        <row r="138">
          <cell r="A138" t="str">
            <v>석  축  쌓 기</v>
          </cell>
          <cell r="C138">
            <v>1197</v>
          </cell>
          <cell r="D138" t="str">
            <v>M2</v>
          </cell>
          <cell r="E138">
            <v>23090</v>
          </cell>
          <cell r="F138">
            <v>27638730</v>
          </cell>
        </row>
        <row r="139">
          <cell r="A139" t="str">
            <v>콘크리트 타설</v>
          </cell>
          <cell r="B139" t="str">
            <v>(무근구조물)</v>
          </cell>
          <cell r="C139">
            <v>305</v>
          </cell>
          <cell r="D139" t="str">
            <v>㎥</v>
          </cell>
          <cell r="E139">
            <v>20803</v>
          </cell>
          <cell r="F139">
            <v>6344915</v>
          </cell>
        </row>
        <row r="140">
          <cell r="A140" t="str">
            <v>몰    탈</v>
          </cell>
          <cell r="B140" t="str">
            <v>( 1 : 3 )</v>
          </cell>
          <cell r="C140">
            <v>10</v>
          </cell>
          <cell r="D140" t="str">
            <v>㎥</v>
          </cell>
          <cell r="E140">
            <v>34947</v>
          </cell>
          <cell r="F140">
            <v>349470</v>
          </cell>
        </row>
        <row r="141">
          <cell r="A141" t="str">
            <v>합판 거푸집</v>
          </cell>
          <cell r="B141" t="str">
            <v>(6회 ; 소형)</v>
          </cell>
          <cell r="C141">
            <v>171</v>
          </cell>
          <cell r="D141" t="str">
            <v>㎡</v>
          </cell>
          <cell r="E141">
            <v>20796</v>
          </cell>
          <cell r="F141">
            <v>3556116</v>
          </cell>
        </row>
        <row r="142">
          <cell r="A142" t="str">
            <v>배수 파이프</v>
          </cell>
          <cell r="B142" t="str">
            <v>(PVC PIPE φ50mm)</v>
          </cell>
          <cell r="C142">
            <v>419</v>
          </cell>
          <cell r="D142" t="str">
            <v>m</v>
          </cell>
          <cell r="E142">
            <v>1472</v>
          </cell>
          <cell r="F142">
            <v>616768</v>
          </cell>
        </row>
        <row r="143">
          <cell r="A143" t="str">
            <v>뒷 채 움</v>
          </cell>
          <cell r="B143" t="str">
            <v>보조기층재</v>
          </cell>
          <cell r="C143">
            <v>1137</v>
          </cell>
          <cell r="D143" t="str">
            <v>㎥</v>
          </cell>
          <cell r="E143">
            <v>16460</v>
          </cell>
          <cell r="F143">
            <v>18715020</v>
          </cell>
        </row>
        <row r="144">
          <cell r="A144" t="str">
            <v>2.08 수로보호공</v>
          </cell>
        </row>
        <row r="145">
          <cell r="A145" t="str">
            <v>구조물 터파기</v>
          </cell>
          <cell r="B145" t="str">
            <v>(육상토사,0~2m)</v>
          </cell>
          <cell r="C145">
            <v>9</v>
          </cell>
          <cell r="D145" t="str">
            <v>㎥</v>
          </cell>
          <cell r="E145">
            <v>3161</v>
          </cell>
          <cell r="F145">
            <v>28449</v>
          </cell>
        </row>
        <row r="146">
          <cell r="A146" t="str">
            <v>콘크리트 타설</v>
          </cell>
          <cell r="B146" t="str">
            <v>(소형구조물)</v>
          </cell>
          <cell r="C146">
            <v>7</v>
          </cell>
          <cell r="D146" t="str">
            <v>㎥</v>
          </cell>
          <cell r="E146">
            <v>32371</v>
          </cell>
          <cell r="F146">
            <v>226597</v>
          </cell>
        </row>
        <row r="147">
          <cell r="A147" t="str">
            <v>합 판 거 푸 집</v>
          </cell>
          <cell r="B147" t="str">
            <v>4회</v>
          </cell>
          <cell r="C147">
            <v>12</v>
          </cell>
          <cell r="D147" t="str">
            <v>㎡</v>
          </cell>
          <cell r="E147">
            <v>19038</v>
          </cell>
          <cell r="F147">
            <v>228456</v>
          </cell>
        </row>
        <row r="148">
          <cell r="A148" t="str">
            <v>2.07 암      거      공</v>
          </cell>
        </row>
        <row r="149">
          <cell r="A149" t="str">
            <v>◈ Sta. 4 ＋ 727</v>
          </cell>
        </row>
        <row r="150">
          <cell r="A150" t="str">
            <v>a. 구 조 물 터 파 기</v>
          </cell>
        </row>
        <row r="151">
          <cell r="A151" t="str">
            <v>구조물 터파기</v>
          </cell>
          <cell r="B151" t="str">
            <v>(육상토사,0~2m)</v>
          </cell>
          <cell r="C151">
            <v>669</v>
          </cell>
          <cell r="D151" t="str">
            <v>㎥</v>
          </cell>
          <cell r="E151">
            <v>3161</v>
          </cell>
          <cell r="F151">
            <v>2114709</v>
          </cell>
        </row>
        <row r="152">
          <cell r="A152" t="str">
            <v>되   메   우   기</v>
          </cell>
          <cell r="B152" t="str">
            <v>다짐포함</v>
          </cell>
          <cell r="C152">
            <v>173</v>
          </cell>
          <cell r="D152" t="str">
            <v>㎥</v>
          </cell>
          <cell r="E152">
            <v>3385</v>
          </cell>
          <cell r="F152">
            <v>585605</v>
          </cell>
        </row>
        <row r="153">
          <cell r="A153" t="str">
            <v>b. 뒷      채      움</v>
          </cell>
          <cell r="B153" t="str">
            <v>보조기층재</v>
          </cell>
          <cell r="C153">
            <v>1116</v>
          </cell>
          <cell r="D153" t="str">
            <v>㎥</v>
          </cell>
          <cell r="E153">
            <v>16460</v>
          </cell>
          <cell r="F153">
            <v>18369360</v>
          </cell>
        </row>
        <row r="154">
          <cell r="A154" t="str">
            <v>c. 콘 크 리 트  타 설</v>
          </cell>
        </row>
        <row r="155">
          <cell r="A155" t="str">
            <v>-1.       〃</v>
          </cell>
          <cell r="B155" t="str">
            <v>철근,진동기,펌프카</v>
          </cell>
          <cell r="C155">
            <v>439</v>
          </cell>
          <cell r="D155" t="str">
            <v>㎥</v>
          </cell>
          <cell r="E155">
            <v>10947</v>
          </cell>
          <cell r="F155">
            <v>4805733</v>
          </cell>
        </row>
        <row r="156">
          <cell r="A156" t="str">
            <v>-2.       〃</v>
          </cell>
          <cell r="B156" t="str">
            <v>무근구조물</v>
          </cell>
          <cell r="C156">
            <v>66</v>
          </cell>
          <cell r="D156" t="str">
            <v>㎥</v>
          </cell>
          <cell r="E156">
            <v>20803</v>
          </cell>
          <cell r="F156">
            <v>1372998</v>
          </cell>
        </row>
        <row r="157">
          <cell r="A157" t="str">
            <v>d. 거     푸     집</v>
          </cell>
        </row>
        <row r="158">
          <cell r="A158" t="str">
            <v>-1. 합 판  거 푸 집</v>
          </cell>
          <cell r="B158" t="str">
            <v>3회</v>
          </cell>
          <cell r="C158">
            <v>472</v>
          </cell>
          <cell r="D158" t="str">
            <v>㎡</v>
          </cell>
          <cell r="E158">
            <v>22050</v>
          </cell>
          <cell r="F158">
            <v>10407600</v>
          </cell>
        </row>
        <row r="159">
          <cell r="A159" t="str">
            <v>-2.합판 거푸집</v>
          </cell>
          <cell r="B159" t="str">
            <v>4회</v>
          </cell>
          <cell r="C159">
            <v>49</v>
          </cell>
          <cell r="D159" t="str">
            <v>㎡</v>
          </cell>
          <cell r="E159">
            <v>19038</v>
          </cell>
          <cell r="F159">
            <v>932862</v>
          </cell>
        </row>
        <row r="160">
          <cell r="A160" t="str">
            <v>-3.합판 거푸집</v>
          </cell>
          <cell r="B160" t="str">
            <v>6회</v>
          </cell>
          <cell r="C160">
            <v>4</v>
          </cell>
          <cell r="D160" t="str">
            <v>㎡</v>
          </cell>
          <cell r="E160">
            <v>15879</v>
          </cell>
          <cell r="F160">
            <v>63516</v>
          </cell>
        </row>
        <row r="161">
          <cell r="A161" t="str">
            <v>-4. 코팅 거푸집</v>
          </cell>
          <cell r="B161" t="str">
            <v>3회</v>
          </cell>
          <cell r="C161">
            <v>135</v>
          </cell>
          <cell r="D161" t="str">
            <v>㎡</v>
          </cell>
          <cell r="E161">
            <v>22050</v>
          </cell>
          <cell r="F161">
            <v>2976750</v>
          </cell>
        </row>
        <row r="162">
          <cell r="A162" t="str">
            <v>-5. 무늬거푸집</v>
          </cell>
          <cell r="C162">
            <v>340</v>
          </cell>
          <cell r="D162" t="str">
            <v>M2</v>
          </cell>
          <cell r="E162">
            <v>29285</v>
          </cell>
          <cell r="F162">
            <v>9956900</v>
          </cell>
        </row>
        <row r="163">
          <cell r="A163" t="str">
            <v>e. 철 근 가 공 조 립</v>
          </cell>
          <cell r="B163" t="str">
            <v>복 잡</v>
          </cell>
          <cell r="C163">
            <v>71.41</v>
          </cell>
          <cell r="D163" t="str">
            <v>ton</v>
          </cell>
          <cell r="E163">
            <v>456666</v>
          </cell>
          <cell r="F163">
            <v>32610519</v>
          </cell>
        </row>
        <row r="164">
          <cell r="A164" t="str">
            <v>f. 지     수     판</v>
          </cell>
          <cell r="B164" t="str">
            <v>PVC, 200×5㎜</v>
          </cell>
          <cell r="C164">
            <v>19</v>
          </cell>
          <cell r="D164" t="str">
            <v>m</v>
          </cell>
          <cell r="E164">
            <v>14840</v>
          </cell>
          <cell r="F164">
            <v>281960</v>
          </cell>
        </row>
        <row r="165">
          <cell r="A165" t="str">
            <v>g. 신   축   이   음</v>
          </cell>
          <cell r="B165" t="str">
            <v>Exp. Joint Filler,t=20mm</v>
          </cell>
          <cell r="C165">
            <v>9</v>
          </cell>
          <cell r="D165" t="str">
            <v>㎡</v>
          </cell>
          <cell r="E165">
            <v>5907</v>
          </cell>
          <cell r="F165">
            <v>53163</v>
          </cell>
        </row>
        <row r="166">
          <cell r="A166" t="str">
            <v>h. 실     런     트</v>
          </cell>
          <cell r="B166" t="str">
            <v>20 x 25mm</v>
          </cell>
          <cell r="C166">
            <v>16</v>
          </cell>
          <cell r="D166" t="str">
            <v>m</v>
          </cell>
          <cell r="E166">
            <v>2315</v>
          </cell>
          <cell r="F166">
            <v>37040</v>
          </cell>
        </row>
        <row r="167">
          <cell r="A167" t="str">
            <v>i. 강   관   비  계</v>
          </cell>
          <cell r="C167">
            <v>444</v>
          </cell>
          <cell r="D167" t="str">
            <v>㎡</v>
          </cell>
          <cell r="E167">
            <v>10525</v>
          </cell>
          <cell r="F167">
            <v>4673100</v>
          </cell>
        </row>
        <row r="168">
          <cell r="A168" t="str">
            <v>j. 강  관  동  바  리</v>
          </cell>
          <cell r="B168" t="str">
            <v>(암거구조물용)</v>
          </cell>
          <cell r="C168">
            <v>562</v>
          </cell>
          <cell r="D168" t="str">
            <v>공㎥</v>
          </cell>
          <cell r="E168">
            <v>6834</v>
          </cell>
          <cell r="F168">
            <v>3840708</v>
          </cell>
        </row>
        <row r="169">
          <cell r="A169" t="str">
            <v>k. 스   페   이   셔</v>
          </cell>
          <cell r="C169">
            <v>1084</v>
          </cell>
          <cell r="D169" t="str">
            <v>㎡</v>
          </cell>
          <cell r="E169">
            <v>230</v>
          </cell>
          <cell r="F169">
            <v>249320</v>
          </cell>
        </row>
        <row r="170">
          <cell r="A170" t="str">
            <v>l  아 스 팔 트 코 팅</v>
          </cell>
          <cell r="C170">
            <v>460</v>
          </cell>
          <cell r="D170" t="str">
            <v>M2</v>
          </cell>
          <cell r="E170">
            <v>4406</v>
          </cell>
          <cell r="F170">
            <v>2026760</v>
          </cell>
        </row>
        <row r="171">
          <cell r="A171" t="str">
            <v>m. 전 선 관</v>
          </cell>
          <cell r="B171" t="str">
            <v>(PVC PIPE φ16mm)</v>
          </cell>
          <cell r="C171">
            <v>28</v>
          </cell>
          <cell r="D171" t="str">
            <v>m</v>
          </cell>
          <cell r="E171">
            <v>381</v>
          </cell>
          <cell r="F171">
            <v>10668</v>
          </cell>
        </row>
        <row r="172">
          <cell r="A172" t="str">
            <v>m.부 직 포</v>
          </cell>
          <cell r="C172">
            <v>12</v>
          </cell>
          <cell r="D172" t="str">
            <v>㎡</v>
          </cell>
          <cell r="E172">
            <v>1604</v>
          </cell>
          <cell r="F172">
            <v>19248</v>
          </cell>
        </row>
        <row r="173">
          <cell r="A173" t="str">
            <v>n. 배수관</v>
          </cell>
          <cell r="B173" t="str">
            <v>φ100mm</v>
          </cell>
          <cell r="C173">
            <v>36</v>
          </cell>
          <cell r="D173" t="str">
            <v>개</v>
          </cell>
          <cell r="E173">
            <v>4473</v>
          </cell>
          <cell r="F173">
            <v>161028</v>
          </cell>
        </row>
        <row r="174">
          <cell r="A174" t="str">
            <v>p. 다웰바설치공</v>
          </cell>
          <cell r="C174">
            <v>88</v>
          </cell>
          <cell r="D174" t="str">
            <v>EA</v>
          </cell>
          <cell r="E174">
            <v>6278</v>
          </cell>
          <cell r="F174">
            <v>552464</v>
          </cell>
        </row>
        <row r="175">
          <cell r="A175" t="str">
            <v>q. 보조기층재 구입 및 운반</v>
          </cell>
          <cell r="C175">
            <v>29</v>
          </cell>
          <cell r="D175" t="str">
            <v>㎥</v>
          </cell>
          <cell r="E175">
            <v>5800</v>
          </cell>
          <cell r="F175">
            <v>168200</v>
          </cell>
        </row>
        <row r="176">
          <cell r="A176" t="str">
            <v>r. 보조기층 포설 및 다짐</v>
          </cell>
          <cell r="B176" t="str">
            <v>(t=20cm)</v>
          </cell>
          <cell r="C176">
            <v>22</v>
          </cell>
          <cell r="D176" t="str">
            <v>㎥</v>
          </cell>
          <cell r="E176">
            <v>1971</v>
          </cell>
          <cell r="F176">
            <v>43362</v>
          </cell>
        </row>
        <row r="177">
          <cell r="A177" t="str">
            <v>s. 스치로폴</v>
          </cell>
          <cell r="B177" t="str">
            <v>t = 20mm</v>
          </cell>
          <cell r="C177">
            <v>14</v>
          </cell>
          <cell r="D177" t="str">
            <v>M2</v>
          </cell>
          <cell r="E177">
            <v>2441</v>
          </cell>
          <cell r="F177">
            <v>34174</v>
          </cell>
        </row>
        <row r="178">
          <cell r="A178" t="str">
            <v>◈ Sta. 4 ＋ 774</v>
          </cell>
        </row>
        <row r="179">
          <cell r="A179" t="str">
            <v>a. 구 조 물 터 파 기</v>
          </cell>
        </row>
        <row r="180">
          <cell r="A180" t="str">
            <v>구조물 터파기</v>
          </cell>
          <cell r="B180" t="str">
            <v>(육상토사,0~2m)</v>
          </cell>
          <cell r="C180">
            <v>1740</v>
          </cell>
          <cell r="D180" t="str">
            <v>㎥</v>
          </cell>
          <cell r="E180">
            <v>3161</v>
          </cell>
          <cell r="F180">
            <v>5500140</v>
          </cell>
        </row>
        <row r="181">
          <cell r="A181" t="str">
            <v>구조물 터파기</v>
          </cell>
          <cell r="B181" t="str">
            <v>(육상토사,2~4m)</v>
          </cell>
          <cell r="C181">
            <v>934</v>
          </cell>
          <cell r="D181" t="str">
            <v>㎥</v>
          </cell>
          <cell r="E181">
            <v>4598</v>
          </cell>
          <cell r="F181">
            <v>4294532</v>
          </cell>
        </row>
        <row r="182">
          <cell r="A182" t="str">
            <v>되   메   우   기</v>
          </cell>
          <cell r="B182" t="str">
            <v>다짐포함</v>
          </cell>
          <cell r="C182">
            <v>124</v>
          </cell>
          <cell r="D182" t="str">
            <v>㎥</v>
          </cell>
          <cell r="E182">
            <v>3385</v>
          </cell>
          <cell r="F182">
            <v>419740</v>
          </cell>
        </row>
        <row r="183">
          <cell r="A183" t="str">
            <v>b. 뒷      채      움</v>
          </cell>
          <cell r="B183" t="str">
            <v>보조기층재</v>
          </cell>
          <cell r="C183">
            <v>1626</v>
          </cell>
          <cell r="D183" t="str">
            <v>㎥</v>
          </cell>
          <cell r="E183">
            <v>16460</v>
          </cell>
          <cell r="F183">
            <v>26763960</v>
          </cell>
        </row>
        <row r="184">
          <cell r="A184" t="str">
            <v>c. 콘 크 리 트  타 설</v>
          </cell>
        </row>
        <row r="185">
          <cell r="A185" t="str">
            <v>-1.       〃</v>
          </cell>
          <cell r="B185" t="str">
            <v>철근,진동기,펌프카</v>
          </cell>
          <cell r="C185">
            <v>570</v>
          </cell>
          <cell r="D185" t="str">
            <v>㎥</v>
          </cell>
          <cell r="E185">
            <v>10947</v>
          </cell>
          <cell r="F185">
            <v>6239790</v>
          </cell>
        </row>
        <row r="186">
          <cell r="A186" t="str">
            <v>-2.       〃</v>
          </cell>
          <cell r="B186" t="str">
            <v>무근구조물</v>
          </cell>
          <cell r="C186">
            <v>49</v>
          </cell>
          <cell r="D186" t="str">
            <v>㎥</v>
          </cell>
          <cell r="E186">
            <v>20803</v>
          </cell>
          <cell r="F186">
            <v>1019347</v>
          </cell>
        </row>
        <row r="187">
          <cell r="A187" t="str">
            <v>d. 거     푸     집</v>
          </cell>
        </row>
        <row r="188">
          <cell r="A188" t="str">
            <v>-1. 합 판  거 푸 집</v>
          </cell>
          <cell r="B188" t="str">
            <v>3회</v>
          </cell>
          <cell r="C188">
            <v>1422</v>
          </cell>
          <cell r="D188" t="str">
            <v>㎡</v>
          </cell>
          <cell r="E188">
            <v>22050</v>
          </cell>
          <cell r="F188">
            <v>31355100</v>
          </cell>
        </row>
        <row r="189">
          <cell r="A189" t="str">
            <v>-2. 합 판  거 푸 집</v>
          </cell>
          <cell r="B189" t="str">
            <v>4회</v>
          </cell>
          <cell r="C189">
            <v>43</v>
          </cell>
          <cell r="D189" t="str">
            <v>㎡</v>
          </cell>
          <cell r="E189">
            <v>19038</v>
          </cell>
          <cell r="F189">
            <v>818634</v>
          </cell>
        </row>
        <row r="190">
          <cell r="A190" t="str">
            <v>e. 철 근 가 공 조 립</v>
          </cell>
          <cell r="B190" t="str">
            <v>복 잡</v>
          </cell>
          <cell r="C190">
            <v>62.28</v>
          </cell>
          <cell r="D190" t="str">
            <v>ton</v>
          </cell>
          <cell r="E190">
            <v>456666</v>
          </cell>
          <cell r="F190">
            <v>28441158</v>
          </cell>
        </row>
        <row r="191">
          <cell r="A191" t="str">
            <v>f. 지     수     판</v>
          </cell>
          <cell r="B191" t="str">
            <v>PVC, 200×5㎜</v>
          </cell>
          <cell r="C191">
            <v>56</v>
          </cell>
          <cell r="D191" t="str">
            <v>m</v>
          </cell>
          <cell r="E191">
            <v>14840</v>
          </cell>
          <cell r="F191">
            <v>831040</v>
          </cell>
        </row>
        <row r="192">
          <cell r="A192" t="str">
            <v>g. 신   축   이   음</v>
          </cell>
          <cell r="B192" t="str">
            <v>Exp. Joint Filler,t=20mm</v>
          </cell>
          <cell r="C192">
            <v>28</v>
          </cell>
          <cell r="D192" t="str">
            <v>㎡</v>
          </cell>
          <cell r="E192">
            <v>5907</v>
          </cell>
          <cell r="F192">
            <v>165396</v>
          </cell>
        </row>
        <row r="193">
          <cell r="A193" t="str">
            <v>h. 실     런     트</v>
          </cell>
          <cell r="B193" t="str">
            <v>20 x 25mm</v>
          </cell>
          <cell r="C193">
            <v>48</v>
          </cell>
          <cell r="D193" t="str">
            <v>m</v>
          </cell>
          <cell r="E193">
            <v>2315</v>
          </cell>
          <cell r="F193">
            <v>111120</v>
          </cell>
        </row>
        <row r="194">
          <cell r="A194" t="str">
            <v>i. 강   관   비  계</v>
          </cell>
          <cell r="C194">
            <v>592</v>
          </cell>
          <cell r="D194" t="str">
            <v>㎡</v>
          </cell>
          <cell r="E194">
            <v>10525</v>
          </cell>
          <cell r="F194">
            <v>6230800</v>
          </cell>
        </row>
        <row r="195">
          <cell r="A195" t="str">
            <v>j. 강  관  동  바  리</v>
          </cell>
          <cell r="B195" t="str">
            <v>(암거구조물용)</v>
          </cell>
          <cell r="C195">
            <v>658</v>
          </cell>
          <cell r="D195" t="str">
            <v>공㎥</v>
          </cell>
          <cell r="E195">
            <v>6834</v>
          </cell>
          <cell r="F195">
            <v>4496772</v>
          </cell>
        </row>
        <row r="196">
          <cell r="A196" t="str">
            <v>k. 스   페   이   셔</v>
          </cell>
          <cell r="C196">
            <v>1549</v>
          </cell>
          <cell r="D196" t="str">
            <v>㎡</v>
          </cell>
          <cell r="E196">
            <v>230</v>
          </cell>
          <cell r="F196">
            <v>356270</v>
          </cell>
        </row>
        <row r="197">
          <cell r="A197" t="str">
            <v>m.부 직 포</v>
          </cell>
          <cell r="C197">
            <v>8</v>
          </cell>
          <cell r="D197" t="str">
            <v>㎡</v>
          </cell>
          <cell r="E197">
            <v>1604</v>
          </cell>
          <cell r="F197">
            <v>12832</v>
          </cell>
        </row>
        <row r="198">
          <cell r="A198" t="str">
            <v>n. 배수관</v>
          </cell>
          <cell r="B198" t="str">
            <v>φ100mm</v>
          </cell>
          <cell r="C198">
            <v>24</v>
          </cell>
          <cell r="D198" t="str">
            <v>개</v>
          </cell>
          <cell r="E198">
            <v>4473</v>
          </cell>
          <cell r="F198">
            <v>107352</v>
          </cell>
        </row>
        <row r="199">
          <cell r="A199" t="str">
            <v>◈ Sta. 5 ＋ 032</v>
          </cell>
        </row>
        <row r="200">
          <cell r="A200" t="str">
            <v>a. 구 조 물 터 파 기</v>
          </cell>
        </row>
        <row r="201">
          <cell r="A201" t="str">
            <v>구조물 터파기</v>
          </cell>
          <cell r="B201" t="str">
            <v>(육상토사,0~2m)</v>
          </cell>
          <cell r="C201">
            <v>877</v>
          </cell>
          <cell r="D201" t="str">
            <v>㎥</v>
          </cell>
          <cell r="E201">
            <v>3161</v>
          </cell>
          <cell r="F201">
            <v>2772197</v>
          </cell>
        </row>
        <row r="202">
          <cell r="A202" t="str">
            <v>구조물 터파기</v>
          </cell>
          <cell r="B202" t="str">
            <v>(육상토사,2~4m)</v>
          </cell>
          <cell r="C202">
            <v>70</v>
          </cell>
          <cell r="D202" t="str">
            <v>㎥</v>
          </cell>
          <cell r="E202">
            <v>4598</v>
          </cell>
          <cell r="F202">
            <v>321860</v>
          </cell>
        </row>
        <row r="203">
          <cell r="A203" t="str">
            <v>되   메   우   기</v>
          </cell>
          <cell r="B203" t="str">
            <v>다짐포함</v>
          </cell>
          <cell r="C203">
            <v>173</v>
          </cell>
          <cell r="D203" t="str">
            <v>㎥</v>
          </cell>
          <cell r="E203">
            <v>3385</v>
          </cell>
          <cell r="F203">
            <v>585605</v>
          </cell>
        </row>
        <row r="204">
          <cell r="A204" t="str">
            <v>b. 뒷      채      움</v>
          </cell>
          <cell r="B204" t="str">
            <v>보조기층재</v>
          </cell>
          <cell r="C204">
            <v>1337</v>
          </cell>
          <cell r="D204" t="str">
            <v>㎥</v>
          </cell>
          <cell r="E204">
            <v>16460</v>
          </cell>
          <cell r="F204">
            <v>22007020</v>
          </cell>
        </row>
        <row r="205">
          <cell r="A205" t="str">
            <v>c. 콘 크 리 트  타 설</v>
          </cell>
        </row>
        <row r="206">
          <cell r="A206" t="str">
            <v>-1.       〃</v>
          </cell>
          <cell r="B206" t="str">
            <v>철근,진동기,펌프카</v>
          </cell>
          <cell r="C206">
            <v>740</v>
          </cell>
          <cell r="D206" t="str">
            <v>㎥</v>
          </cell>
          <cell r="E206">
            <v>10947</v>
          </cell>
          <cell r="F206">
            <v>8100780</v>
          </cell>
        </row>
        <row r="207">
          <cell r="A207" t="str">
            <v>-2.       〃</v>
          </cell>
          <cell r="B207" t="str">
            <v>무근구조물</v>
          </cell>
          <cell r="C207">
            <v>86</v>
          </cell>
          <cell r="D207" t="str">
            <v>㎥</v>
          </cell>
          <cell r="E207">
            <v>20803</v>
          </cell>
          <cell r="F207">
            <v>1789058</v>
          </cell>
        </row>
        <row r="208">
          <cell r="A208" t="str">
            <v>d. 거     푸     집</v>
          </cell>
        </row>
        <row r="209">
          <cell r="A209" t="str">
            <v>-1. 합 판  거 푸 집</v>
          </cell>
          <cell r="B209" t="str">
            <v>3회</v>
          </cell>
          <cell r="C209">
            <v>541</v>
          </cell>
          <cell r="D209" t="str">
            <v>㎡</v>
          </cell>
          <cell r="E209">
            <v>22050</v>
          </cell>
          <cell r="F209">
            <v>11929050</v>
          </cell>
        </row>
        <row r="210">
          <cell r="A210" t="str">
            <v>-2. 합 판  거 푸 집</v>
          </cell>
          <cell r="B210" t="str">
            <v>4회</v>
          </cell>
          <cell r="C210">
            <v>50</v>
          </cell>
          <cell r="D210" t="str">
            <v>㎡</v>
          </cell>
          <cell r="E210">
            <v>19038</v>
          </cell>
          <cell r="F210">
            <v>951900</v>
          </cell>
        </row>
        <row r="211">
          <cell r="A211" t="str">
            <v>-3. 합 판  거 푸 집</v>
          </cell>
          <cell r="B211" t="str">
            <v>6회</v>
          </cell>
          <cell r="C211">
            <v>49</v>
          </cell>
          <cell r="D211" t="str">
            <v>㎡</v>
          </cell>
          <cell r="E211">
            <v>15879</v>
          </cell>
          <cell r="F211">
            <v>778071</v>
          </cell>
        </row>
        <row r="212">
          <cell r="A212" t="str">
            <v>-4. 코 팅  거 푸 집</v>
          </cell>
          <cell r="B212" t="str">
            <v>3회</v>
          </cell>
          <cell r="C212">
            <v>295</v>
          </cell>
          <cell r="D212" t="str">
            <v>㎡</v>
          </cell>
          <cell r="E212">
            <v>22050</v>
          </cell>
          <cell r="F212">
            <v>6504750</v>
          </cell>
        </row>
        <row r="213">
          <cell r="A213" t="str">
            <v>-5. 무 늬  거 푸 집</v>
          </cell>
          <cell r="C213">
            <v>337</v>
          </cell>
          <cell r="D213" t="str">
            <v>M2</v>
          </cell>
          <cell r="E213">
            <v>29285</v>
          </cell>
          <cell r="F213">
            <v>9869045</v>
          </cell>
        </row>
        <row r="214">
          <cell r="A214" t="str">
            <v>e. 철 근 가 공 조 립</v>
          </cell>
          <cell r="B214" t="str">
            <v>복 잡</v>
          </cell>
          <cell r="C214">
            <v>103.31</v>
          </cell>
          <cell r="D214" t="str">
            <v>ton</v>
          </cell>
          <cell r="E214">
            <v>456666</v>
          </cell>
          <cell r="F214">
            <v>47178164</v>
          </cell>
        </row>
        <row r="215">
          <cell r="A215" t="str">
            <v>f. 지     수     판</v>
          </cell>
          <cell r="B215" t="str">
            <v>PVC, 200×5㎜</v>
          </cell>
          <cell r="C215">
            <v>25</v>
          </cell>
          <cell r="D215" t="str">
            <v>m</v>
          </cell>
          <cell r="E215">
            <v>14840</v>
          </cell>
          <cell r="F215">
            <v>371000</v>
          </cell>
        </row>
        <row r="216">
          <cell r="A216" t="str">
            <v>g. 신   축   이   음</v>
          </cell>
          <cell r="B216" t="str">
            <v>Exp. Joint Filler,t=20mm</v>
          </cell>
          <cell r="C216">
            <v>21</v>
          </cell>
          <cell r="D216" t="str">
            <v>㎡</v>
          </cell>
          <cell r="E216">
            <v>5907</v>
          </cell>
          <cell r="F216">
            <v>124047</v>
          </cell>
        </row>
        <row r="217">
          <cell r="A217" t="str">
            <v>h. 실     런     트</v>
          </cell>
          <cell r="B217" t="str">
            <v>20 x 25mm</v>
          </cell>
          <cell r="C217">
            <v>20</v>
          </cell>
          <cell r="D217" t="str">
            <v>m</v>
          </cell>
          <cell r="E217">
            <v>2315</v>
          </cell>
          <cell r="F217">
            <v>46300</v>
          </cell>
        </row>
        <row r="218">
          <cell r="A218" t="str">
            <v>i. 강   관   비  계</v>
          </cell>
          <cell r="C218">
            <v>490</v>
          </cell>
          <cell r="D218" t="str">
            <v>㎡</v>
          </cell>
          <cell r="E218">
            <v>10525</v>
          </cell>
          <cell r="F218">
            <v>5157250</v>
          </cell>
        </row>
        <row r="219">
          <cell r="A219" t="str">
            <v>j. 강  관  동  바  리</v>
          </cell>
          <cell r="B219" t="str">
            <v>(암거구조물용)</v>
          </cell>
          <cell r="C219">
            <v>792</v>
          </cell>
          <cell r="D219" t="str">
            <v>공㎥</v>
          </cell>
          <cell r="E219">
            <v>6834</v>
          </cell>
          <cell r="F219">
            <v>5412528</v>
          </cell>
        </row>
        <row r="220">
          <cell r="A220" t="str">
            <v>k. 스   페   이   셔</v>
          </cell>
          <cell r="C220">
            <v>1243</v>
          </cell>
          <cell r="D220" t="str">
            <v>㎡</v>
          </cell>
          <cell r="E220">
            <v>230</v>
          </cell>
          <cell r="F220">
            <v>285890</v>
          </cell>
        </row>
        <row r="221">
          <cell r="A221" t="str">
            <v>l  아 스 팔 트 코 팅</v>
          </cell>
          <cell r="C221">
            <v>571</v>
          </cell>
          <cell r="D221" t="str">
            <v>M2</v>
          </cell>
          <cell r="E221">
            <v>4406</v>
          </cell>
          <cell r="F221">
            <v>2515826</v>
          </cell>
        </row>
        <row r="222">
          <cell r="A222" t="str">
            <v>m. 전 선 관</v>
          </cell>
          <cell r="B222" t="str">
            <v>(PVC PIPE φ16mm)</v>
          </cell>
          <cell r="C222">
            <v>27</v>
          </cell>
          <cell r="D222" t="str">
            <v>m</v>
          </cell>
          <cell r="E222">
            <v>381</v>
          </cell>
          <cell r="F222">
            <v>10287</v>
          </cell>
        </row>
        <row r="223">
          <cell r="A223" t="str">
            <v>n.부 직 포</v>
          </cell>
          <cell r="C223">
            <v>12</v>
          </cell>
          <cell r="D223" t="str">
            <v>㎡</v>
          </cell>
          <cell r="E223">
            <v>1604</v>
          </cell>
          <cell r="F223">
            <v>19248</v>
          </cell>
        </row>
        <row r="224">
          <cell r="A224" t="str">
            <v>o. 배수관</v>
          </cell>
          <cell r="B224" t="str">
            <v>φ100mm</v>
          </cell>
          <cell r="C224">
            <v>36</v>
          </cell>
          <cell r="D224" t="str">
            <v>개</v>
          </cell>
          <cell r="E224">
            <v>4473</v>
          </cell>
          <cell r="F224">
            <v>161028</v>
          </cell>
        </row>
        <row r="225">
          <cell r="A225" t="str">
            <v>p. 다웰바설치공</v>
          </cell>
          <cell r="C225">
            <v>88</v>
          </cell>
          <cell r="D225" t="str">
            <v>EA</v>
          </cell>
          <cell r="E225">
            <v>6278</v>
          </cell>
          <cell r="F225">
            <v>552464</v>
          </cell>
        </row>
        <row r="226">
          <cell r="A226" t="str">
            <v>q. 보조기층재 구입 및 운반</v>
          </cell>
          <cell r="C226">
            <v>46</v>
          </cell>
          <cell r="D226" t="str">
            <v>㎥</v>
          </cell>
          <cell r="E226">
            <v>5800</v>
          </cell>
          <cell r="F226">
            <v>266800</v>
          </cell>
        </row>
        <row r="227">
          <cell r="A227" t="str">
            <v>r. 보조기층 포설 및 다짐</v>
          </cell>
          <cell r="B227" t="str">
            <v>(t=20cm)</v>
          </cell>
          <cell r="C227">
            <v>36</v>
          </cell>
          <cell r="D227" t="str">
            <v>㎥</v>
          </cell>
          <cell r="E227">
            <v>1971</v>
          </cell>
          <cell r="F227">
            <v>70956</v>
          </cell>
        </row>
        <row r="228">
          <cell r="A228" t="str">
            <v>s. 스치로폴</v>
          </cell>
          <cell r="B228" t="str">
            <v>t = 20mm</v>
          </cell>
          <cell r="C228">
            <v>14</v>
          </cell>
          <cell r="D228" t="str">
            <v>M2</v>
          </cell>
          <cell r="E228">
            <v>2441</v>
          </cell>
          <cell r="F228">
            <v>34174</v>
          </cell>
        </row>
        <row r="229">
          <cell r="A229" t="str">
            <v>◈ Sta. 5 ＋ 546</v>
          </cell>
        </row>
        <row r="230">
          <cell r="A230" t="str">
            <v>a. 구 조 물 터 파 기</v>
          </cell>
        </row>
        <row r="231">
          <cell r="A231" t="str">
            <v>구조물 터파기</v>
          </cell>
          <cell r="B231" t="str">
            <v>(육상토사,0~2m)</v>
          </cell>
          <cell r="C231">
            <v>1605</v>
          </cell>
          <cell r="D231" t="str">
            <v>㎥</v>
          </cell>
          <cell r="E231">
            <v>3161</v>
          </cell>
          <cell r="F231">
            <v>5073405</v>
          </cell>
        </row>
        <row r="232">
          <cell r="A232" t="str">
            <v>되   메   우   기</v>
          </cell>
          <cell r="B232" t="str">
            <v>다짐포함</v>
          </cell>
          <cell r="C232">
            <v>179</v>
          </cell>
          <cell r="D232" t="str">
            <v>㎥</v>
          </cell>
          <cell r="E232">
            <v>3385</v>
          </cell>
          <cell r="F232">
            <v>605915</v>
          </cell>
        </row>
        <row r="233">
          <cell r="A233" t="str">
            <v>b. 뒷      채      움</v>
          </cell>
          <cell r="B233" t="str">
            <v>보조기층재</v>
          </cell>
          <cell r="C233">
            <v>1685</v>
          </cell>
          <cell r="D233" t="str">
            <v>㎥</v>
          </cell>
          <cell r="E233">
            <v>16460</v>
          </cell>
          <cell r="F233">
            <v>27735100</v>
          </cell>
        </row>
        <row r="234">
          <cell r="A234" t="str">
            <v>c. 콘 크 리 트  타 설</v>
          </cell>
        </row>
        <row r="235">
          <cell r="A235" t="str">
            <v>-1.       〃</v>
          </cell>
          <cell r="B235" t="str">
            <v>철근,진동기,펌프카</v>
          </cell>
          <cell r="C235">
            <v>656</v>
          </cell>
          <cell r="D235" t="str">
            <v>㎥</v>
          </cell>
          <cell r="E235">
            <v>10947</v>
          </cell>
          <cell r="F235">
            <v>7181232</v>
          </cell>
        </row>
        <row r="236">
          <cell r="A236" t="str">
            <v>-2.       〃</v>
          </cell>
          <cell r="B236" t="str">
            <v>무근구조물</v>
          </cell>
          <cell r="C236">
            <v>95</v>
          </cell>
          <cell r="D236" t="str">
            <v>㎥</v>
          </cell>
          <cell r="E236">
            <v>20803</v>
          </cell>
          <cell r="F236">
            <v>1976285</v>
          </cell>
        </row>
        <row r="237">
          <cell r="A237" t="str">
            <v>d. 거     푸     집</v>
          </cell>
        </row>
        <row r="238">
          <cell r="A238" t="str">
            <v>-1. 합 판  거 푸 집</v>
          </cell>
          <cell r="B238" t="str">
            <v>3회</v>
          </cell>
          <cell r="C238">
            <v>2288</v>
          </cell>
          <cell r="D238" t="str">
            <v>㎡</v>
          </cell>
          <cell r="E238">
            <v>22050</v>
          </cell>
          <cell r="F238">
            <v>50450400</v>
          </cell>
        </row>
        <row r="239">
          <cell r="A239" t="str">
            <v>-2. 합 판  거 푸 집</v>
          </cell>
          <cell r="B239" t="str">
            <v>4회</v>
          </cell>
          <cell r="C239">
            <v>46</v>
          </cell>
          <cell r="D239" t="str">
            <v>㎡</v>
          </cell>
          <cell r="E239">
            <v>19038</v>
          </cell>
          <cell r="F239">
            <v>875748</v>
          </cell>
        </row>
        <row r="240">
          <cell r="A240" t="str">
            <v>e. 철 근 가 공 조 립</v>
          </cell>
          <cell r="B240" t="str">
            <v>복 잡</v>
          </cell>
          <cell r="C240">
            <v>117.49</v>
          </cell>
          <cell r="D240" t="str">
            <v>ton</v>
          </cell>
          <cell r="E240">
            <v>456666</v>
          </cell>
          <cell r="F240">
            <v>53653688</v>
          </cell>
        </row>
        <row r="241">
          <cell r="A241" t="str">
            <v>f. 지     수     판</v>
          </cell>
          <cell r="B241" t="str">
            <v>PVC, 200×5㎜</v>
          </cell>
          <cell r="C241">
            <v>91</v>
          </cell>
          <cell r="D241" t="str">
            <v>m</v>
          </cell>
          <cell r="E241">
            <v>14840</v>
          </cell>
          <cell r="F241">
            <v>1350440</v>
          </cell>
        </row>
        <row r="242">
          <cell r="A242" t="str">
            <v>g. 신   축   이   음</v>
          </cell>
          <cell r="B242" t="str">
            <v>Exp. Joint Filler,t=20mm</v>
          </cell>
          <cell r="C242">
            <v>33</v>
          </cell>
          <cell r="D242" t="str">
            <v>㎡</v>
          </cell>
          <cell r="E242">
            <v>5907</v>
          </cell>
          <cell r="F242">
            <v>194931</v>
          </cell>
        </row>
        <row r="243">
          <cell r="A243" t="str">
            <v>h. 실     런     트</v>
          </cell>
          <cell r="B243" t="str">
            <v>20 x 25mm</v>
          </cell>
          <cell r="C243">
            <v>64</v>
          </cell>
          <cell r="D243" t="str">
            <v>m</v>
          </cell>
          <cell r="E243">
            <v>2315</v>
          </cell>
          <cell r="F243">
            <v>148160</v>
          </cell>
        </row>
        <row r="244">
          <cell r="A244" t="str">
            <v>i. 강   관   비  계</v>
          </cell>
          <cell r="C244">
            <v>614</v>
          </cell>
          <cell r="D244" t="str">
            <v>㎡</v>
          </cell>
          <cell r="E244">
            <v>10525</v>
          </cell>
          <cell r="F244">
            <v>6462350</v>
          </cell>
        </row>
        <row r="245">
          <cell r="A245" t="str">
            <v>j. 강  관  동  바  리</v>
          </cell>
          <cell r="B245" t="str">
            <v>(암거구조물용)</v>
          </cell>
          <cell r="C245">
            <v>1733</v>
          </cell>
          <cell r="D245" t="str">
            <v>공㎥</v>
          </cell>
          <cell r="E245">
            <v>6834</v>
          </cell>
          <cell r="F245">
            <v>11843322</v>
          </cell>
        </row>
        <row r="246">
          <cell r="A246" t="str">
            <v>k. 스   페   이   셔</v>
          </cell>
          <cell r="C246">
            <v>2663</v>
          </cell>
          <cell r="D246" t="str">
            <v>㎡</v>
          </cell>
          <cell r="E246">
            <v>230</v>
          </cell>
          <cell r="F246">
            <v>612490</v>
          </cell>
        </row>
        <row r="247">
          <cell r="A247" t="str">
            <v>m.부 직 포</v>
          </cell>
          <cell r="C247">
            <v>8</v>
          </cell>
          <cell r="D247" t="str">
            <v>㎡</v>
          </cell>
          <cell r="E247">
            <v>1604</v>
          </cell>
          <cell r="F247">
            <v>12832</v>
          </cell>
        </row>
        <row r="248">
          <cell r="A248" t="str">
            <v>n. 배수관</v>
          </cell>
          <cell r="B248" t="str">
            <v>φ100mm</v>
          </cell>
          <cell r="C248">
            <v>24</v>
          </cell>
          <cell r="D248" t="str">
            <v>개</v>
          </cell>
          <cell r="E248">
            <v>4473</v>
          </cell>
          <cell r="F248">
            <v>107352</v>
          </cell>
        </row>
        <row r="249">
          <cell r="A249" t="str">
            <v>◈ Sta. 5 ＋ 546 (종box)</v>
          </cell>
        </row>
        <row r="250">
          <cell r="A250" t="str">
            <v>a. 구 조 물 터 파 기</v>
          </cell>
        </row>
        <row r="251">
          <cell r="A251" t="str">
            <v>구조물 터파기</v>
          </cell>
          <cell r="B251" t="str">
            <v>(육상토사,0~2m)</v>
          </cell>
          <cell r="C251">
            <v>1803</v>
          </cell>
          <cell r="D251" t="str">
            <v>㎥</v>
          </cell>
          <cell r="E251">
            <v>3161</v>
          </cell>
          <cell r="F251">
            <v>5699283</v>
          </cell>
        </row>
        <row r="252">
          <cell r="A252" t="str">
            <v>구조물 터파기</v>
          </cell>
          <cell r="B252" t="str">
            <v>(육상토사,2~4m)</v>
          </cell>
          <cell r="C252">
            <v>531</v>
          </cell>
          <cell r="D252" t="str">
            <v>㎥</v>
          </cell>
          <cell r="E252">
            <v>4598</v>
          </cell>
          <cell r="F252">
            <v>2441538</v>
          </cell>
        </row>
        <row r="253">
          <cell r="A253" t="str">
            <v>되   메   우   기</v>
          </cell>
          <cell r="B253" t="str">
            <v>다짐포함</v>
          </cell>
          <cell r="C253">
            <v>47</v>
          </cell>
          <cell r="D253" t="str">
            <v>㎥</v>
          </cell>
          <cell r="E253">
            <v>3385</v>
          </cell>
          <cell r="F253">
            <v>159095</v>
          </cell>
        </row>
        <row r="254">
          <cell r="A254" t="str">
            <v>b. 뒷      채      움</v>
          </cell>
          <cell r="B254" t="str">
            <v>보조기층재</v>
          </cell>
          <cell r="C254">
            <v>1521</v>
          </cell>
          <cell r="D254" t="str">
            <v>㎥</v>
          </cell>
          <cell r="E254">
            <v>16460</v>
          </cell>
          <cell r="F254">
            <v>25035660</v>
          </cell>
        </row>
        <row r="255">
          <cell r="A255" t="str">
            <v>c. 콘 크 리 트  타 설</v>
          </cell>
        </row>
        <row r="256">
          <cell r="A256" t="str">
            <v>-1.       〃</v>
          </cell>
          <cell r="B256" t="str">
            <v>철근,진동기,펌프카</v>
          </cell>
          <cell r="C256">
            <v>416</v>
          </cell>
          <cell r="D256" t="str">
            <v>㎥</v>
          </cell>
          <cell r="E256">
            <v>10947</v>
          </cell>
          <cell r="F256">
            <v>4553952</v>
          </cell>
        </row>
        <row r="257">
          <cell r="A257" t="str">
            <v>-2.       〃</v>
          </cell>
          <cell r="B257" t="str">
            <v>무근구조물</v>
          </cell>
          <cell r="C257">
            <v>40</v>
          </cell>
          <cell r="D257" t="str">
            <v>㎥</v>
          </cell>
          <cell r="E257">
            <v>20803</v>
          </cell>
          <cell r="F257">
            <v>832120</v>
          </cell>
        </row>
        <row r="258">
          <cell r="A258" t="str">
            <v>d. 거     푸     집</v>
          </cell>
        </row>
        <row r="259">
          <cell r="A259" t="str">
            <v>-1. 합 판  거 푸 집</v>
          </cell>
          <cell r="B259" t="str">
            <v>3회</v>
          </cell>
          <cell r="C259">
            <v>1588</v>
          </cell>
          <cell r="D259" t="str">
            <v>㎡</v>
          </cell>
          <cell r="E259">
            <v>22050</v>
          </cell>
          <cell r="F259">
            <v>35015400</v>
          </cell>
        </row>
        <row r="260">
          <cell r="A260" t="str">
            <v>-2. 합 판  거 푸 집</v>
          </cell>
          <cell r="B260" t="str">
            <v>4회</v>
          </cell>
          <cell r="C260">
            <v>16</v>
          </cell>
          <cell r="D260" t="str">
            <v>㎡</v>
          </cell>
          <cell r="E260">
            <v>19038</v>
          </cell>
          <cell r="F260">
            <v>304608</v>
          </cell>
        </row>
        <row r="261">
          <cell r="A261" t="str">
            <v>e. 철 근 가 공 조 립</v>
          </cell>
          <cell r="B261" t="str">
            <v>복 잡</v>
          </cell>
          <cell r="C261">
            <v>57.36</v>
          </cell>
          <cell r="D261" t="str">
            <v>ton</v>
          </cell>
          <cell r="E261">
            <v>456666</v>
          </cell>
          <cell r="F261">
            <v>26194361</v>
          </cell>
        </row>
        <row r="262">
          <cell r="A262" t="str">
            <v>f. 지     수     판</v>
          </cell>
          <cell r="B262" t="str">
            <v>PVC, 200×5㎜</v>
          </cell>
          <cell r="C262">
            <v>79</v>
          </cell>
          <cell r="D262" t="str">
            <v>m</v>
          </cell>
          <cell r="E262">
            <v>14840</v>
          </cell>
          <cell r="F262">
            <v>1172360</v>
          </cell>
        </row>
        <row r="263">
          <cell r="A263" t="str">
            <v>g. 신   축   이   음</v>
          </cell>
          <cell r="B263" t="str">
            <v>Exp. Joint Filler,t=20mm</v>
          </cell>
          <cell r="C263">
            <v>26</v>
          </cell>
          <cell r="D263" t="str">
            <v>㎡</v>
          </cell>
          <cell r="E263">
            <v>5907</v>
          </cell>
          <cell r="F263">
            <v>153582</v>
          </cell>
        </row>
        <row r="264">
          <cell r="A264" t="str">
            <v>h. 실     런     트</v>
          </cell>
          <cell r="B264" t="str">
            <v>20 x 25mm</v>
          </cell>
          <cell r="C264">
            <v>66</v>
          </cell>
          <cell r="D264" t="str">
            <v>m</v>
          </cell>
          <cell r="E264">
            <v>2315</v>
          </cell>
          <cell r="F264">
            <v>152790</v>
          </cell>
        </row>
        <row r="265">
          <cell r="A265" t="str">
            <v>i. 강   관   비  계</v>
          </cell>
          <cell r="C265">
            <v>613</v>
          </cell>
          <cell r="D265" t="str">
            <v>㎡</v>
          </cell>
          <cell r="E265">
            <v>10525</v>
          </cell>
          <cell r="F265">
            <v>6451825</v>
          </cell>
        </row>
        <row r="266">
          <cell r="A266" t="str">
            <v>j. 강  관  동  바  리</v>
          </cell>
          <cell r="B266" t="str">
            <v>(암거구조물용)</v>
          </cell>
          <cell r="C266">
            <v>678</v>
          </cell>
          <cell r="D266" t="str">
            <v>공㎥</v>
          </cell>
          <cell r="E266">
            <v>6834</v>
          </cell>
          <cell r="F266">
            <v>4633452</v>
          </cell>
        </row>
        <row r="267">
          <cell r="A267" t="str">
            <v>k. 스   페   이   셔</v>
          </cell>
          <cell r="C267">
            <v>1870</v>
          </cell>
          <cell r="D267" t="str">
            <v>㎡</v>
          </cell>
          <cell r="E267">
            <v>230</v>
          </cell>
          <cell r="F267">
            <v>430100</v>
          </cell>
        </row>
        <row r="268">
          <cell r="A268" t="str">
            <v>m.부 직 포</v>
          </cell>
          <cell r="C268">
            <v>2</v>
          </cell>
          <cell r="D268" t="str">
            <v>㎡</v>
          </cell>
          <cell r="E268">
            <v>1604</v>
          </cell>
          <cell r="F268">
            <v>3208</v>
          </cell>
        </row>
        <row r="269">
          <cell r="A269" t="str">
            <v>n. 배수관</v>
          </cell>
          <cell r="B269" t="str">
            <v>φ100mm</v>
          </cell>
          <cell r="C269">
            <v>6</v>
          </cell>
          <cell r="D269" t="str">
            <v>개</v>
          </cell>
          <cell r="E269">
            <v>4473</v>
          </cell>
          <cell r="F269">
            <v>26838</v>
          </cell>
        </row>
        <row r="270">
          <cell r="A270" t="str">
            <v>◈ Sta. 5 ＋ 730</v>
          </cell>
        </row>
        <row r="271">
          <cell r="A271" t="str">
            <v>a. 구 조 물 터 파 기</v>
          </cell>
        </row>
        <row r="272">
          <cell r="A272" t="str">
            <v>구조물 터파기</v>
          </cell>
          <cell r="B272" t="str">
            <v>(육상토사,0~2m)</v>
          </cell>
          <cell r="C272">
            <v>447</v>
          </cell>
          <cell r="D272" t="str">
            <v>㎥</v>
          </cell>
          <cell r="E272">
            <v>3161</v>
          </cell>
          <cell r="F272">
            <v>1412967</v>
          </cell>
        </row>
        <row r="273">
          <cell r="A273" t="str">
            <v>되   메   우   기</v>
          </cell>
          <cell r="B273" t="str">
            <v>다짐포함</v>
          </cell>
          <cell r="C273">
            <v>173</v>
          </cell>
          <cell r="D273" t="str">
            <v>㎥</v>
          </cell>
          <cell r="E273">
            <v>3385</v>
          </cell>
          <cell r="F273">
            <v>585605</v>
          </cell>
        </row>
        <row r="274">
          <cell r="A274" t="str">
            <v>b. 뒷      채      움</v>
          </cell>
          <cell r="B274" t="str">
            <v>보조기층재</v>
          </cell>
          <cell r="C274">
            <v>1492</v>
          </cell>
          <cell r="D274" t="str">
            <v>㎥</v>
          </cell>
          <cell r="E274">
            <v>16460</v>
          </cell>
          <cell r="F274">
            <v>24558320</v>
          </cell>
        </row>
        <row r="275">
          <cell r="A275" t="str">
            <v>c. 콘 크 리 트  타 설</v>
          </cell>
        </row>
        <row r="276">
          <cell r="A276" t="str">
            <v>-1.       〃</v>
          </cell>
          <cell r="B276" t="str">
            <v>철근,진동기,펌프카</v>
          </cell>
          <cell r="C276">
            <v>545</v>
          </cell>
          <cell r="D276" t="str">
            <v>㎥</v>
          </cell>
          <cell r="E276">
            <v>10947</v>
          </cell>
          <cell r="F276">
            <v>5966115</v>
          </cell>
        </row>
        <row r="277">
          <cell r="A277" t="str">
            <v>-2.       〃</v>
          </cell>
          <cell r="B277" t="str">
            <v>무근구조물</v>
          </cell>
          <cell r="C277">
            <v>72</v>
          </cell>
          <cell r="D277" t="str">
            <v>㎥</v>
          </cell>
          <cell r="E277">
            <v>20803</v>
          </cell>
          <cell r="F277">
            <v>1497816</v>
          </cell>
        </row>
        <row r="278">
          <cell r="A278" t="str">
            <v>d. 거     푸     집</v>
          </cell>
        </row>
        <row r="279">
          <cell r="A279" t="str">
            <v>-1. 합 판  거 푸 집</v>
          </cell>
          <cell r="B279" t="str">
            <v>3회</v>
          </cell>
          <cell r="C279">
            <v>597</v>
          </cell>
          <cell r="D279" t="str">
            <v>㎡</v>
          </cell>
          <cell r="E279">
            <v>22050</v>
          </cell>
          <cell r="F279">
            <v>13163850</v>
          </cell>
        </row>
        <row r="280">
          <cell r="A280" t="str">
            <v>-2. 합 판  거 푸 집</v>
          </cell>
          <cell r="B280" t="str">
            <v>4회</v>
          </cell>
          <cell r="C280">
            <v>49</v>
          </cell>
          <cell r="D280" t="str">
            <v>㎡</v>
          </cell>
          <cell r="E280">
            <v>19038</v>
          </cell>
          <cell r="F280">
            <v>932862</v>
          </cell>
        </row>
        <row r="281">
          <cell r="A281" t="str">
            <v>-3.합판 거푸집</v>
          </cell>
          <cell r="B281" t="str">
            <v>6회</v>
          </cell>
          <cell r="C281">
            <v>4</v>
          </cell>
          <cell r="D281" t="str">
            <v>㎡</v>
          </cell>
          <cell r="E281">
            <v>15879</v>
          </cell>
          <cell r="F281">
            <v>63516</v>
          </cell>
        </row>
        <row r="282">
          <cell r="A282" t="str">
            <v>-4. 코팅 거푸집</v>
          </cell>
          <cell r="B282" t="str">
            <v>3회</v>
          </cell>
          <cell r="C282">
            <v>187</v>
          </cell>
          <cell r="D282" t="str">
            <v>㎡</v>
          </cell>
          <cell r="E282">
            <v>22050</v>
          </cell>
          <cell r="F282">
            <v>4123350</v>
          </cell>
        </row>
        <row r="283">
          <cell r="A283" t="str">
            <v>-5. 무늬거푸집</v>
          </cell>
          <cell r="C283">
            <v>433</v>
          </cell>
          <cell r="D283" t="str">
            <v>M2</v>
          </cell>
          <cell r="E283">
            <v>29285</v>
          </cell>
          <cell r="F283">
            <v>12680405</v>
          </cell>
        </row>
        <row r="284">
          <cell r="A284" t="str">
            <v>e. 철 근 가 공 조 립</v>
          </cell>
          <cell r="B284" t="str">
            <v>복 잡</v>
          </cell>
          <cell r="C284">
            <v>91.43</v>
          </cell>
          <cell r="D284" t="str">
            <v>ton</v>
          </cell>
          <cell r="E284">
            <v>456666</v>
          </cell>
          <cell r="F284">
            <v>41752972</v>
          </cell>
        </row>
        <row r="285">
          <cell r="A285" t="str">
            <v>f. 지     수     판</v>
          </cell>
          <cell r="B285" t="str">
            <v>PVC, 200×5㎜</v>
          </cell>
          <cell r="C285">
            <v>39</v>
          </cell>
          <cell r="D285" t="str">
            <v>m</v>
          </cell>
          <cell r="E285">
            <v>14840</v>
          </cell>
          <cell r="F285">
            <v>578760</v>
          </cell>
        </row>
        <row r="286">
          <cell r="A286" t="str">
            <v>g. 신   축   이   음</v>
          </cell>
          <cell r="B286" t="str">
            <v>Exp. Joint Filler,t=20mm</v>
          </cell>
          <cell r="C286">
            <v>19</v>
          </cell>
          <cell r="D286" t="str">
            <v>㎡</v>
          </cell>
          <cell r="E286">
            <v>5907</v>
          </cell>
          <cell r="F286">
            <v>112233</v>
          </cell>
        </row>
        <row r="287">
          <cell r="A287" t="str">
            <v>h. 실     런     트</v>
          </cell>
          <cell r="B287" t="str">
            <v>20 x 25mm</v>
          </cell>
          <cell r="C287">
            <v>33</v>
          </cell>
          <cell r="D287" t="str">
            <v>m</v>
          </cell>
          <cell r="E287">
            <v>2315</v>
          </cell>
          <cell r="F287">
            <v>76395</v>
          </cell>
        </row>
        <row r="288">
          <cell r="A288" t="str">
            <v>i. 강   관   비  계</v>
          </cell>
          <cell r="C288">
            <v>557</v>
          </cell>
          <cell r="D288" t="str">
            <v>㎡</v>
          </cell>
          <cell r="E288">
            <v>10525</v>
          </cell>
          <cell r="F288">
            <v>5862425</v>
          </cell>
        </row>
        <row r="289">
          <cell r="A289" t="str">
            <v>j. 강  관  동  바  리</v>
          </cell>
          <cell r="B289" t="str">
            <v>(암거구조물용)</v>
          </cell>
          <cell r="C289">
            <v>786</v>
          </cell>
          <cell r="D289" t="str">
            <v>공㎥</v>
          </cell>
          <cell r="E289">
            <v>6834</v>
          </cell>
          <cell r="F289">
            <v>5371524</v>
          </cell>
        </row>
        <row r="290">
          <cell r="A290" t="str">
            <v>k. 스   페   이   셔</v>
          </cell>
          <cell r="C290">
            <v>1417</v>
          </cell>
          <cell r="D290" t="str">
            <v>㎡</v>
          </cell>
          <cell r="E290">
            <v>230</v>
          </cell>
          <cell r="F290">
            <v>325910</v>
          </cell>
        </row>
        <row r="291">
          <cell r="A291" t="str">
            <v>l  아 스 팔 트 코 팅</v>
          </cell>
          <cell r="C291">
            <v>643</v>
          </cell>
          <cell r="D291" t="str">
            <v>M2</v>
          </cell>
          <cell r="E291">
            <v>4406</v>
          </cell>
          <cell r="F291">
            <v>2833058</v>
          </cell>
        </row>
        <row r="292">
          <cell r="A292" t="str">
            <v>m. 전 선 관</v>
          </cell>
          <cell r="B292" t="str">
            <v>(PVC PIPE φ16mm)</v>
          </cell>
          <cell r="C292">
            <v>39</v>
          </cell>
          <cell r="D292" t="str">
            <v>m</v>
          </cell>
          <cell r="E292">
            <v>381</v>
          </cell>
          <cell r="F292">
            <v>14859</v>
          </cell>
        </row>
        <row r="293">
          <cell r="A293" t="str">
            <v>n.부 직 포</v>
          </cell>
          <cell r="C293">
            <v>12</v>
          </cell>
          <cell r="D293" t="str">
            <v>㎡</v>
          </cell>
          <cell r="E293">
            <v>1604</v>
          </cell>
          <cell r="F293">
            <v>19248</v>
          </cell>
        </row>
        <row r="294">
          <cell r="A294" t="str">
            <v>o. 배수관</v>
          </cell>
          <cell r="B294" t="str">
            <v>φ100mm</v>
          </cell>
          <cell r="C294">
            <v>36</v>
          </cell>
          <cell r="D294" t="str">
            <v>개</v>
          </cell>
          <cell r="E294">
            <v>4473</v>
          </cell>
          <cell r="F294">
            <v>161028</v>
          </cell>
        </row>
        <row r="295">
          <cell r="A295" t="str">
            <v>p. 다웰바설치공</v>
          </cell>
          <cell r="C295">
            <v>88</v>
          </cell>
          <cell r="D295" t="str">
            <v>EA</v>
          </cell>
          <cell r="E295">
            <v>6278</v>
          </cell>
          <cell r="F295">
            <v>552464</v>
          </cell>
        </row>
        <row r="296">
          <cell r="A296" t="str">
            <v>q. 보조기층재 구입 및 운반</v>
          </cell>
          <cell r="C296">
            <v>29</v>
          </cell>
          <cell r="D296" t="str">
            <v>㎥</v>
          </cell>
          <cell r="E296">
            <v>5800</v>
          </cell>
          <cell r="F296">
            <v>168200</v>
          </cell>
        </row>
        <row r="297">
          <cell r="A297" t="str">
            <v>r. 보조기층 포설 및 다짐</v>
          </cell>
          <cell r="B297" t="str">
            <v>(t=20cm)</v>
          </cell>
          <cell r="C297">
            <v>22</v>
          </cell>
          <cell r="D297" t="str">
            <v>㎥</v>
          </cell>
          <cell r="E297">
            <v>1971</v>
          </cell>
          <cell r="F297">
            <v>43362</v>
          </cell>
        </row>
        <row r="298">
          <cell r="A298" t="str">
            <v>s. 스치로폴</v>
          </cell>
          <cell r="B298" t="str">
            <v>t = 20mm</v>
          </cell>
          <cell r="C298">
            <v>14</v>
          </cell>
          <cell r="D298" t="str">
            <v>M2</v>
          </cell>
          <cell r="E298">
            <v>2441</v>
          </cell>
          <cell r="F298">
            <v>34174</v>
          </cell>
        </row>
        <row r="299">
          <cell r="A299" t="str">
            <v>◈ Sta. 6 ＋ 496</v>
          </cell>
        </row>
        <row r="300">
          <cell r="A300" t="str">
            <v>a. 구 조 물 터 파 기</v>
          </cell>
        </row>
        <row r="301">
          <cell r="A301" t="str">
            <v>구조물 터파기</v>
          </cell>
          <cell r="B301" t="str">
            <v>(육상토사,0~2m)</v>
          </cell>
          <cell r="C301">
            <v>1252</v>
          </cell>
          <cell r="D301" t="str">
            <v>㎥</v>
          </cell>
          <cell r="E301">
            <v>3161</v>
          </cell>
          <cell r="F301">
            <v>3957572</v>
          </cell>
        </row>
        <row r="302">
          <cell r="A302" t="str">
            <v>구조물 터파기</v>
          </cell>
          <cell r="B302" t="str">
            <v>(육상토사,2~4m)</v>
          </cell>
          <cell r="C302">
            <v>484</v>
          </cell>
          <cell r="D302" t="str">
            <v>㎥</v>
          </cell>
          <cell r="E302">
            <v>4598</v>
          </cell>
          <cell r="F302">
            <v>2225432</v>
          </cell>
        </row>
        <row r="303">
          <cell r="A303" t="str">
            <v>되   메   우   기</v>
          </cell>
          <cell r="B303" t="str">
            <v>다짐포함</v>
          </cell>
          <cell r="C303">
            <v>200</v>
          </cell>
          <cell r="D303" t="str">
            <v>㎥</v>
          </cell>
          <cell r="E303">
            <v>3385</v>
          </cell>
          <cell r="F303">
            <v>677000</v>
          </cell>
        </row>
        <row r="304">
          <cell r="A304" t="str">
            <v>b. 뒷      채      움</v>
          </cell>
          <cell r="B304" t="str">
            <v>보조기층재</v>
          </cell>
          <cell r="C304">
            <v>2005</v>
          </cell>
          <cell r="D304" t="str">
            <v>㎥</v>
          </cell>
          <cell r="E304">
            <v>16460</v>
          </cell>
          <cell r="F304">
            <v>33002300</v>
          </cell>
        </row>
        <row r="305">
          <cell r="A305" t="str">
            <v>c. 콘 크 리 트  타 설</v>
          </cell>
        </row>
        <row r="306">
          <cell r="A306" t="str">
            <v>-1.       〃</v>
          </cell>
          <cell r="B306" t="str">
            <v>철근,진동기,펌프카</v>
          </cell>
          <cell r="C306">
            <v>297</v>
          </cell>
          <cell r="D306" t="str">
            <v>㎥</v>
          </cell>
          <cell r="E306">
            <v>10947</v>
          </cell>
          <cell r="F306">
            <v>3251259</v>
          </cell>
        </row>
        <row r="307">
          <cell r="A307" t="str">
            <v>-2.       〃</v>
          </cell>
          <cell r="B307" t="str">
            <v>무근구조물</v>
          </cell>
          <cell r="C307">
            <v>62</v>
          </cell>
          <cell r="D307" t="str">
            <v>㎥</v>
          </cell>
          <cell r="E307">
            <v>20803</v>
          </cell>
          <cell r="F307">
            <v>1289786</v>
          </cell>
        </row>
        <row r="308">
          <cell r="A308" t="str">
            <v>d. 거     푸     집</v>
          </cell>
        </row>
        <row r="309">
          <cell r="A309" t="str">
            <v>-1. 합 판  거 푸 집</v>
          </cell>
          <cell r="B309" t="str">
            <v>3회</v>
          </cell>
          <cell r="C309">
            <v>631</v>
          </cell>
          <cell r="D309" t="str">
            <v>㎡</v>
          </cell>
          <cell r="E309">
            <v>22050</v>
          </cell>
          <cell r="F309">
            <v>13913550</v>
          </cell>
        </row>
        <row r="310">
          <cell r="A310" t="str">
            <v>-2. 코팅 거푸집</v>
          </cell>
          <cell r="B310" t="str">
            <v>3회</v>
          </cell>
          <cell r="C310">
            <v>200</v>
          </cell>
          <cell r="D310" t="str">
            <v>㎡</v>
          </cell>
          <cell r="E310">
            <v>22050</v>
          </cell>
          <cell r="F310">
            <v>4410000</v>
          </cell>
        </row>
        <row r="311">
          <cell r="A311" t="str">
            <v>-3. 합 판  거 푸 집</v>
          </cell>
          <cell r="B311" t="str">
            <v>4회</v>
          </cell>
          <cell r="C311">
            <v>57</v>
          </cell>
          <cell r="D311" t="str">
            <v>㎡</v>
          </cell>
          <cell r="E311">
            <v>19038</v>
          </cell>
          <cell r="F311">
            <v>1085166</v>
          </cell>
        </row>
        <row r="312">
          <cell r="A312" t="str">
            <v>-4. 무늬거푸집</v>
          </cell>
          <cell r="C312">
            <v>476</v>
          </cell>
          <cell r="D312" t="str">
            <v>M2</v>
          </cell>
          <cell r="E312">
            <v>29285</v>
          </cell>
          <cell r="F312">
            <v>13939660</v>
          </cell>
        </row>
        <row r="313">
          <cell r="A313" t="str">
            <v>e. 철 근 가 공 조 립</v>
          </cell>
          <cell r="B313" t="str">
            <v>복 잡</v>
          </cell>
          <cell r="C313">
            <v>84.43</v>
          </cell>
          <cell r="D313" t="str">
            <v>ton</v>
          </cell>
          <cell r="E313">
            <v>456666</v>
          </cell>
          <cell r="F313">
            <v>38556310</v>
          </cell>
        </row>
        <row r="314">
          <cell r="A314" t="str">
            <v>f. 지     수     판</v>
          </cell>
          <cell r="B314" t="str">
            <v>PVC, 200×5㎜</v>
          </cell>
          <cell r="C314">
            <v>40</v>
          </cell>
          <cell r="D314" t="str">
            <v>m</v>
          </cell>
          <cell r="E314">
            <v>14840</v>
          </cell>
          <cell r="F314">
            <v>593600</v>
          </cell>
        </row>
        <row r="315">
          <cell r="A315" t="str">
            <v>g. 신   축   이   음</v>
          </cell>
          <cell r="B315" t="str">
            <v>Exp. Joint Filler,t=20mm</v>
          </cell>
          <cell r="C315">
            <v>23</v>
          </cell>
          <cell r="D315" t="str">
            <v>㎡</v>
          </cell>
          <cell r="E315">
            <v>5907</v>
          </cell>
          <cell r="F315">
            <v>135861</v>
          </cell>
        </row>
        <row r="316">
          <cell r="A316" t="str">
            <v>h. 실     런     트</v>
          </cell>
          <cell r="B316" t="str">
            <v>20 x 25mm</v>
          </cell>
          <cell r="C316">
            <v>34</v>
          </cell>
          <cell r="D316" t="str">
            <v>m</v>
          </cell>
          <cell r="E316">
            <v>2315</v>
          </cell>
          <cell r="F316">
            <v>78710</v>
          </cell>
        </row>
        <row r="317">
          <cell r="A317" t="str">
            <v>i. 강   관   비  계</v>
          </cell>
          <cell r="C317">
            <v>633</v>
          </cell>
          <cell r="D317" t="str">
            <v>㎡</v>
          </cell>
          <cell r="E317">
            <v>10525</v>
          </cell>
          <cell r="F317">
            <v>6662325</v>
          </cell>
        </row>
        <row r="318">
          <cell r="A318" t="str">
            <v>j. 강  관  동  바  리</v>
          </cell>
          <cell r="B318" t="str">
            <v>(암거구조물용)</v>
          </cell>
          <cell r="C318">
            <v>840</v>
          </cell>
          <cell r="D318" t="str">
            <v>공㎥</v>
          </cell>
          <cell r="E318">
            <v>6834</v>
          </cell>
          <cell r="F318">
            <v>5740560</v>
          </cell>
        </row>
        <row r="319">
          <cell r="A319" t="str">
            <v>k. 스   페   이   셔</v>
          </cell>
          <cell r="C319">
            <v>1276</v>
          </cell>
          <cell r="D319" t="str">
            <v>㎡</v>
          </cell>
          <cell r="E319">
            <v>230</v>
          </cell>
          <cell r="F319">
            <v>293480</v>
          </cell>
        </row>
        <row r="320">
          <cell r="A320" t="str">
            <v>l  아 스 팔 트 코 팅</v>
          </cell>
          <cell r="C320">
            <v>713</v>
          </cell>
          <cell r="D320" t="str">
            <v>M2</v>
          </cell>
          <cell r="E320">
            <v>4406</v>
          </cell>
          <cell r="F320">
            <v>3141478</v>
          </cell>
        </row>
        <row r="321">
          <cell r="A321" t="str">
            <v>m. 전 선 관</v>
          </cell>
          <cell r="B321" t="str">
            <v>(PVC PIPE φ16mm)</v>
          </cell>
          <cell r="C321">
            <v>42</v>
          </cell>
          <cell r="D321" t="str">
            <v>m</v>
          </cell>
          <cell r="E321">
            <v>381</v>
          </cell>
          <cell r="F321">
            <v>16002</v>
          </cell>
        </row>
        <row r="322">
          <cell r="A322" t="str">
            <v>n.부 직 포</v>
          </cell>
          <cell r="C322">
            <v>15</v>
          </cell>
          <cell r="D322" t="str">
            <v>㎡</v>
          </cell>
          <cell r="E322">
            <v>1604</v>
          </cell>
          <cell r="F322">
            <v>24060</v>
          </cell>
        </row>
        <row r="323">
          <cell r="A323" t="str">
            <v>o. 배수관</v>
          </cell>
          <cell r="B323" t="str">
            <v>φ100mm</v>
          </cell>
          <cell r="C323">
            <v>44</v>
          </cell>
          <cell r="D323" t="str">
            <v>개</v>
          </cell>
          <cell r="E323">
            <v>4473</v>
          </cell>
          <cell r="F323">
            <v>196812</v>
          </cell>
        </row>
        <row r="324">
          <cell r="A324" t="str">
            <v>q. 보조기층재 구입 및 운반</v>
          </cell>
          <cell r="C324">
            <v>37</v>
          </cell>
          <cell r="D324" t="str">
            <v>㎥</v>
          </cell>
          <cell r="E324">
            <v>5800</v>
          </cell>
          <cell r="F324">
            <v>214600</v>
          </cell>
        </row>
        <row r="325">
          <cell r="A325" t="str">
            <v>r. 보조기층 포설 및 다짐</v>
          </cell>
          <cell r="B325" t="str">
            <v>(t=20cm)</v>
          </cell>
          <cell r="C325">
            <v>29</v>
          </cell>
          <cell r="D325" t="str">
            <v>㎥</v>
          </cell>
          <cell r="E325">
            <v>1971</v>
          </cell>
          <cell r="F325">
            <v>57159</v>
          </cell>
        </row>
        <row r="326">
          <cell r="A326" t="str">
            <v>◈ Sta. 6 ＋ 803</v>
          </cell>
        </row>
        <row r="327">
          <cell r="A327" t="str">
            <v>a. 구 조 물 터 파 기</v>
          </cell>
        </row>
        <row r="328">
          <cell r="A328" t="str">
            <v>구조물 터파기</v>
          </cell>
          <cell r="B328" t="str">
            <v>(육상토사,0~2m)</v>
          </cell>
          <cell r="C328">
            <v>519</v>
          </cell>
          <cell r="D328" t="str">
            <v>㎥</v>
          </cell>
          <cell r="E328">
            <v>3161</v>
          </cell>
          <cell r="F328">
            <v>1640559</v>
          </cell>
        </row>
        <row r="329">
          <cell r="A329" t="str">
            <v>되   메   우   기</v>
          </cell>
          <cell r="B329" t="str">
            <v>다짐포함</v>
          </cell>
          <cell r="C329">
            <v>93</v>
          </cell>
          <cell r="D329" t="str">
            <v>㎥</v>
          </cell>
          <cell r="E329">
            <v>3385</v>
          </cell>
          <cell r="F329">
            <v>314805</v>
          </cell>
        </row>
        <row r="330">
          <cell r="A330" t="str">
            <v>b. 뒷      채      움</v>
          </cell>
          <cell r="B330" t="str">
            <v>보조기층재</v>
          </cell>
          <cell r="C330">
            <v>599</v>
          </cell>
          <cell r="D330" t="str">
            <v>㎥</v>
          </cell>
          <cell r="E330">
            <v>16460</v>
          </cell>
          <cell r="F330">
            <v>9859540</v>
          </cell>
        </row>
        <row r="331">
          <cell r="A331" t="str">
            <v>c. 콘 크 리 트  타 설</v>
          </cell>
        </row>
        <row r="332">
          <cell r="A332" t="str">
            <v>-1.       〃</v>
          </cell>
          <cell r="B332" t="str">
            <v>철근,진동기,펌프카</v>
          </cell>
          <cell r="C332">
            <v>212</v>
          </cell>
          <cell r="D332" t="str">
            <v>㎥</v>
          </cell>
          <cell r="E332">
            <v>10947</v>
          </cell>
          <cell r="F332">
            <v>2320764</v>
          </cell>
        </row>
        <row r="333">
          <cell r="A333" t="str">
            <v>-2.       〃</v>
          </cell>
          <cell r="B333" t="str">
            <v>무근구조물</v>
          </cell>
          <cell r="C333">
            <v>28</v>
          </cell>
          <cell r="D333" t="str">
            <v>㎥</v>
          </cell>
          <cell r="E333">
            <v>20803</v>
          </cell>
          <cell r="F333">
            <v>582484</v>
          </cell>
        </row>
        <row r="334">
          <cell r="A334" t="str">
            <v>d. 거     푸     집</v>
          </cell>
        </row>
        <row r="335">
          <cell r="A335" t="str">
            <v>-1. 합 판  거 푸 집</v>
          </cell>
          <cell r="B335" t="str">
            <v>3회</v>
          </cell>
          <cell r="C335">
            <v>734</v>
          </cell>
          <cell r="D335" t="str">
            <v>㎡</v>
          </cell>
          <cell r="E335">
            <v>22050</v>
          </cell>
          <cell r="F335">
            <v>16184700</v>
          </cell>
        </row>
        <row r="336">
          <cell r="A336" t="str">
            <v>-2. 합 판  거 푸 집</v>
          </cell>
          <cell r="B336" t="str">
            <v>4회</v>
          </cell>
          <cell r="C336">
            <v>33</v>
          </cell>
          <cell r="D336" t="str">
            <v>㎡</v>
          </cell>
          <cell r="E336">
            <v>19038</v>
          </cell>
          <cell r="F336">
            <v>628254</v>
          </cell>
        </row>
        <row r="337">
          <cell r="A337" t="str">
            <v>e. 철 근 가 공 조 립</v>
          </cell>
          <cell r="B337" t="str">
            <v>복 잡</v>
          </cell>
          <cell r="C337">
            <v>21.4</v>
          </cell>
          <cell r="D337" t="str">
            <v>ton</v>
          </cell>
          <cell r="E337">
            <v>456666</v>
          </cell>
          <cell r="F337">
            <v>9772652</v>
          </cell>
        </row>
        <row r="338">
          <cell r="A338" t="str">
            <v>f. 지     수     판</v>
          </cell>
          <cell r="B338" t="str">
            <v>PVC, 200×5㎜</v>
          </cell>
          <cell r="C338">
            <v>30</v>
          </cell>
          <cell r="D338" t="str">
            <v>m</v>
          </cell>
          <cell r="E338">
            <v>14840</v>
          </cell>
          <cell r="F338">
            <v>445200</v>
          </cell>
        </row>
        <row r="339">
          <cell r="A339" t="str">
            <v>g. 신   축   이   음</v>
          </cell>
          <cell r="B339" t="str">
            <v>Exp. Joint Filler,t=20mm</v>
          </cell>
          <cell r="C339">
            <v>10</v>
          </cell>
          <cell r="D339" t="str">
            <v>㎡</v>
          </cell>
          <cell r="E339">
            <v>5907</v>
          </cell>
          <cell r="F339">
            <v>59070</v>
          </cell>
        </row>
        <row r="340">
          <cell r="A340" t="str">
            <v>h. 실     런     트</v>
          </cell>
          <cell r="B340" t="str">
            <v>20 x 25mm</v>
          </cell>
          <cell r="C340">
            <v>25</v>
          </cell>
          <cell r="D340" t="str">
            <v>m</v>
          </cell>
          <cell r="E340">
            <v>2315</v>
          </cell>
          <cell r="F340">
            <v>57875</v>
          </cell>
        </row>
        <row r="341">
          <cell r="A341" t="str">
            <v>i. 강   관   비  계</v>
          </cell>
          <cell r="C341">
            <v>256</v>
          </cell>
          <cell r="D341" t="str">
            <v>㎡</v>
          </cell>
          <cell r="E341">
            <v>10525</v>
          </cell>
          <cell r="F341">
            <v>2694400</v>
          </cell>
        </row>
        <row r="342">
          <cell r="A342" t="str">
            <v>j. 강  관  동  바  리</v>
          </cell>
          <cell r="B342" t="str">
            <v>(암거구조물용)</v>
          </cell>
          <cell r="C342">
            <v>260</v>
          </cell>
          <cell r="D342" t="str">
            <v>공㎥</v>
          </cell>
          <cell r="E342">
            <v>6834</v>
          </cell>
          <cell r="F342">
            <v>1776840</v>
          </cell>
        </row>
        <row r="343">
          <cell r="A343" t="str">
            <v>k. 스   페   이   셔</v>
          </cell>
          <cell r="C343">
            <v>795</v>
          </cell>
          <cell r="D343" t="str">
            <v>㎡</v>
          </cell>
          <cell r="E343">
            <v>230</v>
          </cell>
          <cell r="F343">
            <v>182850</v>
          </cell>
        </row>
        <row r="344">
          <cell r="A344" t="str">
            <v>n.부 직 포</v>
          </cell>
          <cell r="C344">
            <v>4</v>
          </cell>
          <cell r="D344" t="str">
            <v>㎡</v>
          </cell>
          <cell r="E344">
            <v>1604</v>
          </cell>
          <cell r="F344">
            <v>6416</v>
          </cell>
        </row>
        <row r="345">
          <cell r="A345" t="str">
            <v>o. 배수관</v>
          </cell>
          <cell r="B345" t="str">
            <v>φ100mm</v>
          </cell>
          <cell r="C345">
            <v>12</v>
          </cell>
          <cell r="D345" t="str">
            <v>개</v>
          </cell>
          <cell r="E345">
            <v>4473</v>
          </cell>
          <cell r="F345">
            <v>53676</v>
          </cell>
        </row>
        <row r="346">
          <cell r="A346" t="str">
            <v>◈ Sta. 7 ＋ 100</v>
          </cell>
        </row>
        <row r="347">
          <cell r="A347" t="str">
            <v>a. 구 조 물 터 파 기</v>
          </cell>
        </row>
        <row r="348">
          <cell r="A348" t="str">
            <v>구조물 터파기</v>
          </cell>
          <cell r="B348" t="str">
            <v>(육상토사,0~2m)</v>
          </cell>
          <cell r="C348">
            <v>298</v>
          </cell>
          <cell r="D348" t="str">
            <v>㎥</v>
          </cell>
          <cell r="E348">
            <v>3161</v>
          </cell>
          <cell r="F348">
            <v>941978</v>
          </cell>
        </row>
        <row r="349">
          <cell r="A349" t="str">
            <v>b. 뒷      채      움</v>
          </cell>
          <cell r="B349" t="str">
            <v>보조기층재</v>
          </cell>
          <cell r="C349">
            <v>1231</v>
          </cell>
          <cell r="D349" t="str">
            <v>㎥</v>
          </cell>
          <cell r="E349">
            <v>16460</v>
          </cell>
          <cell r="F349">
            <v>20262260</v>
          </cell>
        </row>
        <row r="350">
          <cell r="A350" t="str">
            <v>c. 콘 크 리 트  타 설</v>
          </cell>
        </row>
        <row r="351">
          <cell r="A351" t="str">
            <v>-1.       〃</v>
          </cell>
          <cell r="B351" t="str">
            <v>철근,진동기,펌프카</v>
          </cell>
          <cell r="C351">
            <v>731</v>
          </cell>
          <cell r="D351" t="str">
            <v>㎥</v>
          </cell>
          <cell r="E351">
            <v>10947</v>
          </cell>
          <cell r="F351">
            <v>8002257</v>
          </cell>
        </row>
        <row r="352">
          <cell r="A352" t="str">
            <v>-2.       〃</v>
          </cell>
          <cell r="B352" t="str">
            <v>무근구조물</v>
          </cell>
          <cell r="C352">
            <v>43</v>
          </cell>
          <cell r="D352" t="str">
            <v>㎥</v>
          </cell>
          <cell r="E352">
            <v>20803</v>
          </cell>
          <cell r="F352">
            <v>894529</v>
          </cell>
        </row>
        <row r="353">
          <cell r="A353" t="str">
            <v>d. 거     푸     집</v>
          </cell>
        </row>
        <row r="354">
          <cell r="A354" t="str">
            <v>-1. 합 판  거 푸 집</v>
          </cell>
          <cell r="B354" t="str">
            <v>3회</v>
          </cell>
          <cell r="C354">
            <v>1554</v>
          </cell>
          <cell r="D354" t="str">
            <v>㎡</v>
          </cell>
          <cell r="E354">
            <v>22050</v>
          </cell>
          <cell r="F354">
            <v>34265700</v>
          </cell>
        </row>
        <row r="355">
          <cell r="A355" t="str">
            <v>e. 철 근 가 공 조 립</v>
          </cell>
          <cell r="B355" t="str">
            <v>복 잡</v>
          </cell>
          <cell r="C355">
            <v>93.57</v>
          </cell>
          <cell r="D355" t="str">
            <v>ton</v>
          </cell>
          <cell r="E355">
            <v>456666</v>
          </cell>
          <cell r="F355">
            <v>42730237</v>
          </cell>
        </row>
        <row r="356">
          <cell r="A356" t="str">
            <v>f. 지     수     판</v>
          </cell>
          <cell r="B356" t="str">
            <v>PVC, 200×5㎜</v>
          </cell>
          <cell r="C356">
            <v>62</v>
          </cell>
          <cell r="D356" t="str">
            <v>m</v>
          </cell>
          <cell r="E356">
            <v>14840</v>
          </cell>
          <cell r="F356">
            <v>920080</v>
          </cell>
        </row>
        <row r="357">
          <cell r="A357" t="str">
            <v>g. 신   축   이   음</v>
          </cell>
          <cell r="B357" t="str">
            <v>Exp. Joint Filler,t=20mm</v>
          </cell>
          <cell r="C357">
            <v>37</v>
          </cell>
          <cell r="D357" t="str">
            <v>㎡</v>
          </cell>
          <cell r="E357">
            <v>5907</v>
          </cell>
          <cell r="F357">
            <v>218559</v>
          </cell>
        </row>
        <row r="358">
          <cell r="A358" t="str">
            <v>h. 실     런     트</v>
          </cell>
          <cell r="B358" t="str">
            <v>20 x 25mm</v>
          </cell>
          <cell r="C358">
            <v>46</v>
          </cell>
          <cell r="D358" t="str">
            <v>m</v>
          </cell>
          <cell r="E358">
            <v>2315</v>
          </cell>
          <cell r="F358">
            <v>106490</v>
          </cell>
        </row>
        <row r="359">
          <cell r="A359" t="str">
            <v>i. 강   관   비  계</v>
          </cell>
          <cell r="C359">
            <v>420</v>
          </cell>
          <cell r="D359" t="str">
            <v>㎡</v>
          </cell>
          <cell r="E359">
            <v>10525</v>
          </cell>
          <cell r="F359">
            <v>4420500</v>
          </cell>
        </row>
        <row r="360">
          <cell r="A360" t="str">
            <v>j. 강  관  동  바  리</v>
          </cell>
          <cell r="B360" t="str">
            <v>(암거구조물용)</v>
          </cell>
          <cell r="C360">
            <v>1027</v>
          </cell>
          <cell r="D360" t="str">
            <v>공㎥</v>
          </cell>
          <cell r="E360">
            <v>6834</v>
          </cell>
          <cell r="F360">
            <v>7018518</v>
          </cell>
        </row>
        <row r="361">
          <cell r="A361" t="str">
            <v>k. 스   페   이   셔</v>
          </cell>
          <cell r="C361">
            <v>1938</v>
          </cell>
          <cell r="D361" t="str">
            <v>㎡</v>
          </cell>
          <cell r="E361">
            <v>230</v>
          </cell>
          <cell r="F361">
            <v>445740</v>
          </cell>
        </row>
        <row r="362">
          <cell r="A362" t="str">
            <v>◈ Sta. 8 ＋ 650</v>
          </cell>
        </row>
        <row r="363">
          <cell r="A363" t="str">
            <v>a. 구 조 물 터 파 기</v>
          </cell>
        </row>
        <row r="364">
          <cell r="A364" t="str">
            <v>구조물 터파기</v>
          </cell>
          <cell r="B364" t="str">
            <v>(육상토사,0~2m)</v>
          </cell>
          <cell r="C364">
            <v>1670</v>
          </cell>
          <cell r="D364" t="str">
            <v>㎥</v>
          </cell>
          <cell r="E364">
            <v>3161</v>
          </cell>
          <cell r="F364">
            <v>5278870</v>
          </cell>
        </row>
        <row r="365">
          <cell r="A365" t="str">
            <v>구조물 터파기</v>
          </cell>
          <cell r="B365" t="str">
            <v>(육상토사,2~4m)</v>
          </cell>
          <cell r="C365">
            <v>698</v>
          </cell>
          <cell r="D365" t="str">
            <v>㎥</v>
          </cell>
          <cell r="E365">
            <v>4598</v>
          </cell>
          <cell r="F365">
            <v>3209404</v>
          </cell>
        </row>
        <row r="366">
          <cell r="A366" t="str">
            <v>되   메   우   기</v>
          </cell>
          <cell r="B366" t="str">
            <v>다짐포함</v>
          </cell>
          <cell r="C366">
            <v>710</v>
          </cell>
          <cell r="D366" t="str">
            <v>㎥</v>
          </cell>
          <cell r="E366">
            <v>3385</v>
          </cell>
          <cell r="F366">
            <v>2403350</v>
          </cell>
        </row>
        <row r="367">
          <cell r="A367" t="str">
            <v>b. 뒷      채      움</v>
          </cell>
          <cell r="B367" t="str">
            <v>보조기층재</v>
          </cell>
          <cell r="C367">
            <v>932</v>
          </cell>
          <cell r="D367" t="str">
            <v>㎥</v>
          </cell>
          <cell r="E367">
            <v>16460</v>
          </cell>
          <cell r="F367">
            <v>15340720</v>
          </cell>
        </row>
        <row r="368">
          <cell r="A368" t="str">
            <v>c. 콘 크 리 트  타 설</v>
          </cell>
        </row>
        <row r="369">
          <cell r="A369" t="str">
            <v>-1.       〃</v>
          </cell>
          <cell r="B369" t="str">
            <v>철근,진동기,펌프카</v>
          </cell>
          <cell r="C369">
            <v>327</v>
          </cell>
          <cell r="D369" t="str">
            <v>㎥</v>
          </cell>
          <cell r="E369">
            <v>10947</v>
          </cell>
          <cell r="F369">
            <v>3579669</v>
          </cell>
        </row>
        <row r="370">
          <cell r="A370" t="str">
            <v>-2.       〃</v>
          </cell>
          <cell r="B370" t="str">
            <v>무근구조물</v>
          </cell>
          <cell r="C370">
            <v>40</v>
          </cell>
          <cell r="D370" t="str">
            <v>㎥</v>
          </cell>
          <cell r="E370">
            <v>20803</v>
          </cell>
          <cell r="F370">
            <v>832120</v>
          </cell>
        </row>
        <row r="371">
          <cell r="A371" t="str">
            <v>d. 거     푸     집</v>
          </cell>
        </row>
        <row r="372">
          <cell r="A372" t="str">
            <v>-1. 합 판  거 푸 집</v>
          </cell>
          <cell r="B372" t="str">
            <v>3회</v>
          </cell>
          <cell r="C372">
            <v>1130</v>
          </cell>
          <cell r="D372" t="str">
            <v>㎡</v>
          </cell>
          <cell r="E372">
            <v>22050</v>
          </cell>
          <cell r="F372">
            <v>24916500</v>
          </cell>
        </row>
        <row r="373">
          <cell r="A373" t="str">
            <v>-2. 합 판  거 푸 집</v>
          </cell>
          <cell r="B373" t="str">
            <v>4회</v>
          </cell>
          <cell r="C373">
            <v>30</v>
          </cell>
          <cell r="D373" t="str">
            <v>㎡</v>
          </cell>
          <cell r="E373">
            <v>19038</v>
          </cell>
          <cell r="F373">
            <v>571140</v>
          </cell>
        </row>
        <row r="374">
          <cell r="A374" t="str">
            <v>e. 철 근 가 공 조 립</v>
          </cell>
          <cell r="B374" t="str">
            <v>복 잡</v>
          </cell>
          <cell r="C374">
            <v>33.22</v>
          </cell>
          <cell r="D374" t="str">
            <v>ton</v>
          </cell>
          <cell r="E374">
            <v>456666</v>
          </cell>
          <cell r="F374">
            <v>15170444</v>
          </cell>
        </row>
        <row r="375">
          <cell r="A375" t="str">
            <v>f. 지     수     판</v>
          </cell>
          <cell r="B375" t="str">
            <v>PVC, 200×5㎜</v>
          </cell>
          <cell r="C375">
            <v>51</v>
          </cell>
          <cell r="D375" t="str">
            <v>m</v>
          </cell>
          <cell r="E375">
            <v>14840</v>
          </cell>
          <cell r="F375">
            <v>756840</v>
          </cell>
        </row>
        <row r="376">
          <cell r="A376" t="str">
            <v>g. 신   축   이   음</v>
          </cell>
          <cell r="B376" t="str">
            <v>Exp. Joint Filler,t=20mm</v>
          </cell>
          <cell r="C376">
            <v>17</v>
          </cell>
          <cell r="D376" t="str">
            <v>㎡</v>
          </cell>
          <cell r="E376">
            <v>5907</v>
          </cell>
          <cell r="F376">
            <v>100419</v>
          </cell>
        </row>
        <row r="377">
          <cell r="A377" t="str">
            <v>h. 실     런     트</v>
          </cell>
          <cell r="B377" t="str">
            <v>20 x 25mm</v>
          </cell>
          <cell r="C377">
            <v>42</v>
          </cell>
          <cell r="D377" t="str">
            <v>m</v>
          </cell>
          <cell r="E377">
            <v>2315</v>
          </cell>
          <cell r="F377">
            <v>97230</v>
          </cell>
        </row>
        <row r="378">
          <cell r="A378" t="str">
            <v>i. 강   관   비  계</v>
          </cell>
          <cell r="C378">
            <v>403</v>
          </cell>
          <cell r="D378" t="str">
            <v>㎡</v>
          </cell>
          <cell r="E378">
            <v>10525</v>
          </cell>
          <cell r="F378">
            <v>4241575</v>
          </cell>
        </row>
        <row r="379">
          <cell r="A379" t="str">
            <v>j. 강  관  동  바  리</v>
          </cell>
          <cell r="B379" t="str">
            <v>(암거구조물용)</v>
          </cell>
          <cell r="C379">
            <v>428</v>
          </cell>
          <cell r="D379" t="str">
            <v>공㎥</v>
          </cell>
          <cell r="E379">
            <v>6834</v>
          </cell>
          <cell r="F379">
            <v>2924952</v>
          </cell>
        </row>
        <row r="380">
          <cell r="A380" t="str">
            <v>k. 스   페   이   셔</v>
          </cell>
          <cell r="C380">
            <v>1305</v>
          </cell>
          <cell r="D380" t="str">
            <v>㎡</v>
          </cell>
          <cell r="E380">
            <v>230</v>
          </cell>
          <cell r="F380">
            <v>300150</v>
          </cell>
        </row>
        <row r="381">
          <cell r="A381" t="str">
            <v>n.부 직 포</v>
          </cell>
          <cell r="C381">
            <v>3</v>
          </cell>
          <cell r="D381" t="str">
            <v>㎡</v>
          </cell>
          <cell r="E381">
            <v>1604</v>
          </cell>
          <cell r="F381">
            <v>4812</v>
          </cell>
        </row>
        <row r="382">
          <cell r="A382" t="str">
            <v>o. 배수관</v>
          </cell>
          <cell r="B382" t="str">
            <v>φ100mm</v>
          </cell>
          <cell r="C382">
            <v>10</v>
          </cell>
          <cell r="D382" t="str">
            <v>개</v>
          </cell>
          <cell r="E382">
            <v>4473</v>
          </cell>
          <cell r="F382">
            <v>44730</v>
          </cell>
        </row>
        <row r="383">
          <cell r="A383" t="str">
            <v>◈ Sta. 11＋ 482</v>
          </cell>
        </row>
        <row r="384">
          <cell r="A384" t="str">
            <v>a. 구 조 물 터 파 기</v>
          </cell>
        </row>
        <row r="385">
          <cell r="A385" t="str">
            <v>구조물 터파기</v>
          </cell>
          <cell r="B385" t="str">
            <v>(육상토사,0~2m)</v>
          </cell>
          <cell r="C385">
            <v>677</v>
          </cell>
          <cell r="D385" t="str">
            <v>㎥</v>
          </cell>
          <cell r="E385">
            <v>3161</v>
          </cell>
          <cell r="F385">
            <v>2139997</v>
          </cell>
        </row>
        <row r="386">
          <cell r="A386" t="str">
            <v>구조물 터파기</v>
          </cell>
          <cell r="B386" t="str">
            <v>(육상토사,2~4m)</v>
          </cell>
          <cell r="C386">
            <v>31</v>
          </cell>
          <cell r="D386" t="str">
            <v>㎥</v>
          </cell>
          <cell r="E386">
            <v>4598</v>
          </cell>
          <cell r="F386">
            <v>142538</v>
          </cell>
        </row>
        <row r="387">
          <cell r="A387" t="str">
            <v>되   메   우   기</v>
          </cell>
          <cell r="B387" t="str">
            <v>다짐포함</v>
          </cell>
          <cell r="C387">
            <v>84</v>
          </cell>
          <cell r="D387" t="str">
            <v>㎥</v>
          </cell>
          <cell r="E387">
            <v>3385</v>
          </cell>
          <cell r="F387">
            <v>284340</v>
          </cell>
        </row>
        <row r="388">
          <cell r="A388" t="str">
            <v>b. 뒷      채      움</v>
          </cell>
          <cell r="B388" t="str">
            <v>보조기층재</v>
          </cell>
          <cell r="C388">
            <v>483</v>
          </cell>
          <cell r="D388" t="str">
            <v>㎥</v>
          </cell>
          <cell r="E388">
            <v>16460</v>
          </cell>
          <cell r="F388">
            <v>7950180</v>
          </cell>
        </row>
        <row r="389">
          <cell r="A389" t="str">
            <v>c. 콘 크 리 트  타 설</v>
          </cell>
        </row>
        <row r="390">
          <cell r="A390" t="str">
            <v>-1.       〃</v>
          </cell>
          <cell r="B390" t="str">
            <v>철근,진동기,펌프카</v>
          </cell>
          <cell r="C390">
            <v>150</v>
          </cell>
          <cell r="D390" t="str">
            <v>㎥</v>
          </cell>
          <cell r="E390">
            <v>10947</v>
          </cell>
          <cell r="F390">
            <v>1642050</v>
          </cell>
        </row>
        <row r="391">
          <cell r="A391" t="str">
            <v>-2.       〃</v>
          </cell>
          <cell r="B391" t="str">
            <v>무근구조물</v>
          </cell>
          <cell r="C391">
            <v>21</v>
          </cell>
          <cell r="D391" t="str">
            <v>㎥</v>
          </cell>
          <cell r="E391">
            <v>20803</v>
          </cell>
          <cell r="F391">
            <v>436863</v>
          </cell>
        </row>
        <row r="392">
          <cell r="A392" t="str">
            <v>d. 거     푸     집</v>
          </cell>
        </row>
        <row r="393">
          <cell r="A393" t="str">
            <v>-1. 합 판  거 푸 집</v>
          </cell>
          <cell r="B393" t="str">
            <v>3회</v>
          </cell>
          <cell r="C393">
            <v>621</v>
          </cell>
          <cell r="D393" t="str">
            <v>㎡</v>
          </cell>
          <cell r="E393">
            <v>22050</v>
          </cell>
          <cell r="F393">
            <v>13693050</v>
          </cell>
        </row>
        <row r="394">
          <cell r="A394" t="str">
            <v>-2. 합 판  거 푸 집</v>
          </cell>
          <cell r="B394" t="str">
            <v>4회</v>
          </cell>
          <cell r="C394">
            <v>29</v>
          </cell>
          <cell r="D394" t="str">
            <v>㎡</v>
          </cell>
          <cell r="E394">
            <v>19038</v>
          </cell>
          <cell r="F394">
            <v>552102</v>
          </cell>
        </row>
        <row r="395">
          <cell r="A395" t="str">
            <v>e. 철 근 가 공 조 립</v>
          </cell>
          <cell r="B395" t="str">
            <v>복 잡</v>
          </cell>
          <cell r="C395">
            <v>25.265000000000001</v>
          </cell>
          <cell r="D395" t="str">
            <v>ton</v>
          </cell>
          <cell r="E395">
            <v>456666</v>
          </cell>
          <cell r="F395">
            <v>11537666</v>
          </cell>
        </row>
        <row r="396">
          <cell r="A396" t="str">
            <v>f. 지     수     판</v>
          </cell>
          <cell r="B396" t="str">
            <v>PVC, 200×5㎜</v>
          </cell>
          <cell r="C396">
            <v>27</v>
          </cell>
          <cell r="D396" t="str">
            <v>m</v>
          </cell>
          <cell r="E396">
            <v>14840</v>
          </cell>
          <cell r="F396">
            <v>400680</v>
          </cell>
        </row>
        <row r="397">
          <cell r="A397" t="str">
            <v>g. 신   축   이   음</v>
          </cell>
          <cell r="B397" t="str">
            <v>Exp. Joint Filler,t=20mm</v>
          </cell>
          <cell r="C397">
            <v>7</v>
          </cell>
          <cell r="D397" t="str">
            <v>㎡</v>
          </cell>
          <cell r="E397">
            <v>5907</v>
          </cell>
          <cell r="F397">
            <v>41349</v>
          </cell>
        </row>
        <row r="398">
          <cell r="A398" t="str">
            <v>h. 실     런     트</v>
          </cell>
          <cell r="B398" t="str">
            <v>20 x 25mm</v>
          </cell>
          <cell r="C398">
            <v>22</v>
          </cell>
          <cell r="D398" t="str">
            <v>m</v>
          </cell>
          <cell r="E398">
            <v>2315</v>
          </cell>
          <cell r="F398">
            <v>50930</v>
          </cell>
        </row>
        <row r="399">
          <cell r="A399" t="str">
            <v>i. 강   관   비  계</v>
          </cell>
          <cell r="C399">
            <v>212</v>
          </cell>
          <cell r="D399" t="str">
            <v>㎡</v>
          </cell>
          <cell r="E399">
            <v>10525</v>
          </cell>
          <cell r="F399">
            <v>2231300</v>
          </cell>
        </row>
        <row r="400">
          <cell r="A400" t="str">
            <v>j. 강  관  동  바  리</v>
          </cell>
          <cell r="B400" t="str">
            <v>(암거구조물용)</v>
          </cell>
          <cell r="C400">
            <v>189</v>
          </cell>
          <cell r="D400" t="str">
            <v>공㎥</v>
          </cell>
          <cell r="E400">
            <v>6834</v>
          </cell>
          <cell r="F400">
            <v>1291626</v>
          </cell>
        </row>
        <row r="401">
          <cell r="A401" t="str">
            <v>k. 스   페   이   셔</v>
          </cell>
          <cell r="C401">
            <v>658</v>
          </cell>
          <cell r="D401" t="str">
            <v>㎡</v>
          </cell>
          <cell r="E401">
            <v>230</v>
          </cell>
          <cell r="F401">
            <v>151340</v>
          </cell>
        </row>
        <row r="402">
          <cell r="A402" t="str">
            <v>n.부 직 포</v>
          </cell>
          <cell r="C402">
            <v>3</v>
          </cell>
          <cell r="D402" t="str">
            <v>㎡</v>
          </cell>
          <cell r="E402">
            <v>1604</v>
          </cell>
          <cell r="F402">
            <v>4812</v>
          </cell>
        </row>
        <row r="403">
          <cell r="A403" t="str">
            <v>o. 배수관</v>
          </cell>
          <cell r="B403" t="str">
            <v>φ100mm</v>
          </cell>
          <cell r="C403">
            <v>10</v>
          </cell>
          <cell r="D403" t="str">
            <v>개</v>
          </cell>
          <cell r="E403">
            <v>4473</v>
          </cell>
          <cell r="F403">
            <v>44730</v>
          </cell>
        </row>
        <row r="405">
          <cell r="A405" t="str">
            <v>3. 구   조   물  공</v>
          </cell>
          <cell r="F405">
            <v>3077551089</v>
          </cell>
        </row>
        <row r="406">
          <cell r="A406" t="str">
            <v>수산교 (RAHMEN)</v>
          </cell>
        </row>
        <row r="407">
          <cell r="A407" t="str">
            <v>1) 구조물 터파기</v>
          </cell>
        </row>
        <row r="408">
          <cell r="A408" t="str">
            <v>구조물 터파기</v>
          </cell>
          <cell r="B408" t="str">
            <v>(육상토사,0~2m)</v>
          </cell>
          <cell r="C408">
            <v>1078</v>
          </cell>
          <cell r="D408" t="str">
            <v>㎥</v>
          </cell>
          <cell r="E408">
            <v>3161</v>
          </cell>
          <cell r="F408">
            <v>3407558</v>
          </cell>
        </row>
        <row r="409">
          <cell r="A409" t="str">
            <v>구조물 터파기</v>
          </cell>
          <cell r="B409" t="str">
            <v>(육상토사,2~4m)</v>
          </cell>
          <cell r="C409">
            <v>12</v>
          </cell>
          <cell r="D409" t="str">
            <v>㎥</v>
          </cell>
          <cell r="E409">
            <v>4598</v>
          </cell>
          <cell r="F409">
            <v>55176</v>
          </cell>
        </row>
        <row r="410">
          <cell r="A410" t="str">
            <v>2)되메우기 및 다짐</v>
          </cell>
          <cell r="C410">
            <v>644</v>
          </cell>
          <cell r="D410" t="str">
            <v>M3</v>
          </cell>
          <cell r="E410">
            <v>3385</v>
          </cell>
          <cell r="F410">
            <v>2179940</v>
          </cell>
        </row>
        <row r="411">
          <cell r="A411" t="str">
            <v>3)뒷 채 움</v>
          </cell>
          <cell r="B411" t="str">
            <v>(보조기층재)</v>
          </cell>
          <cell r="C411">
            <v>1549</v>
          </cell>
          <cell r="D411" t="str">
            <v>㎥</v>
          </cell>
          <cell r="E411">
            <v>16460</v>
          </cell>
          <cell r="F411">
            <v>25496540</v>
          </cell>
        </row>
        <row r="412">
          <cell r="A412" t="str">
            <v>4) 콘크리트타설</v>
          </cell>
        </row>
        <row r="413">
          <cell r="A413" t="str">
            <v>콘크리트 타설</v>
          </cell>
          <cell r="B413" t="str">
            <v>(무근구조물)</v>
          </cell>
          <cell r="C413">
            <v>35</v>
          </cell>
          <cell r="D413" t="str">
            <v>㎥</v>
          </cell>
          <cell r="E413">
            <v>20803</v>
          </cell>
          <cell r="F413">
            <v>728105</v>
          </cell>
        </row>
        <row r="414">
          <cell r="A414" t="str">
            <v>콘크리트 타설</v>
          </cell>
          <cell r="B414" t="str">
            <v>(철근,진동기,펌프카)</v>
          </cell>
          <cell r="C414">
            <v>1083</v>
          </cell>
          <cell r="D414" t="str">
            <v>㎥</v>
          </cell>
          <cell r="E414">
            <v>10947</v>
          </cell>
          <cell r="F414">
            <v>11855601</v>
          </cell>
        </row>
        <row r="415">
          <cell r="A415" t="str">
            <v>5) 거푸집공</v>
          </cell>
        </row>
        <row r="416">
          <cell r="A416" t="str">
            <v>합판 거푸집</v>
          </cell>
          <cell r="B416" t="str">
            <v>(3회, 0~ 7m)</v>
          </cell>
          <cell r="C416">
            <v>657</v>
          </cell>
          <cell r="D416" t="str">
            <v>㎡</v>
          </cell>
          <cell r="E416">
            <v>22050</v>
          </cell>
          <cell r="F416">
            <v>14486850</v>
          </cell>
        </row>
        <row r="417">
          <cell r="A417" t="str">
            <v>합판 거푸집</v>
          </cell>
          <cell r="B417" t="str">
            <v>(3회, 7~10m)</v>
          </cell>
          <cell r="C417">
            <v>110</v>
          </cell>
          <cell r="D417" t="str">
            <v>M2</v>
          </cell>
          <cell r="E417">
            <v>23476</v>
          </cell>
          <cell r="F417">
            <v>2582360</v>
          </cell>
        </row>
        <row r="418">
          <cell r="A418" t="str">
            <v>합판 거푸집</v>
          </cell>
          <cell r="B418" t="str">
            <v>(4회)</v>
          </cell>
          <cell r="C418">
            <v>206</v>
          </cell>
          <cell r="D418" t="str">
            <v>㎡</v>
          </cell>
          <cell r="E418">
            <v>19038</v>
          </cell>
          <cell r="F418">
            <v>3921828</v>
          </cell>
        </row>
        <row r="419">
          <cell r="A419" t="str">
            <v>합판 거푸집</v>
          </cell>
          <cell r="B419" t="str">
            <v>(6회)</v>
          </cell>
          <cell r="C419">
            <v>7</v>
          </cell>
          <cell r="D419" t="str">
            <v>㎡</v>
          </cell>
          <cell r="E419">
            <v>15879</v>
          </cell>
          <cell r="F419">
            <v>111153</v>
          </cell>
        </row>
        <row r="420">
          <cell r="A420" t="str">
            <v>무늬거푸집</v>
          </cell>
          <cell r="C420">
            <v>168</v>
          </cell>
          <cell r="D420" t="str">
            <v>M2</v>
          </cell>
          <cell r="E420">
            <v>29285</v>
          </cell>
          <cell r="F420">
            <v>4919880</v>
          </cell>
        </row>
        <row r="421">
          <cell r="A421" t="str">
            <v>코팅 거푸집</v>
          </cell>
          <cell r="B421" t="str">
            <v>(3회)</v>
          </cell>
          <cell r="C421">
            <v>467</v>
          </cell>
          <cell r="D421" t="str">
            <v>㎡</v>
          </cell>
          <cell r="E421">
            <v>22050</v>
          </cell>
          <cell r="F421">
            <v>10297350</v>
          </cell>
        </row>
        <row r="422">
          <cell r="A422" t="str">
            <v>6) 강관 비계</v>
          </cell>
          <cell r="C422">
            <v>764</v>
          </cell>
          <cell r="D422" t="str">
            <v>㎡</v>
          </cell>
          <cell r="E422">
            <v>10525</v>
          </cell>
          <cell r="F422">
            <v>8041100</v>
          </cell>
        </row>
        <row r="423">
          <cell r="A423" t="str">
            <v>7) 동바리공</v>
          </cell>
        </row>
        <row r="424">
          <cell r="A424" t="str">
            <v>강관 동바리</v>
          </cell>
          <cell r="B424" t="str">
            <v>(교량구조물용)</v>
          </cell>
          <cell r="C424">
            <v>2177</v>
          </cell>
          <cell r="D424" t="str">
            <v>공㎥</v>
          </cell>
          <cell r="E424">
            <v>17339</v>
          </cell>
          <cell r="F424">
            <v>37747003</v>
          </cell>
        </row>
        <row r="425">
          <cell r="A425" t="str">
            <v>8)표면처리</v>
          </cell>
        </row>
        <row r="426">
          <cell r="A426" t="str">
            <v>슬라브 양생</v>
          </cell>
          <cell r="B426" t="str">
            <v>(피막양생)</v>
          </cell>
          <cell r="C426">
            <v>285</v>
          </cell>
          <cell r="D426" t="str">
            <v>㎡</v>
          </cell>
          <cell r="E426">
            <v>313</v>
          </cell>
          <cell r="F426">
            <v>89205</v>
          </cell>
        </row>
        <row r="427">
          <cell r="A427" t="str">
            <v>면고르기</v>
          </cell>
          <cell r="B427" t="str">
            <v>(교량슬라브면)</v>
          </cell>
          <cell r="C427">
            <v>285</v>
          </cell>
          <cell r="D427" t="str">
            <v>㎡</v>
          </cell>
          <cell r="E427">
            <v>544</v>
          </cell>
          <cell r="F427">
            <v>155040</v>
          </cell>
        </row>
        <row r="428">
          <cell r="A428" t="str">
            <v>교면 방수</v>
          </cell>
          <cell r="B428" t="str">
            <v>(침투식)</v>
          </cell>
          <cell r="C428">
            <v>285</v>
          </cell>
          <cell r="D428" t="str">
            <v>㎡</v>
          </cell>
          <cell r="E428">
            <v>2785</v>
          </cell>
          <cell r="F428">
            <v>793725</v>
          </cell>
        </row>
        <row r="429">
          <cell r="A429" t="str">
            <v>9)교명판 및 설명판</v>
          </cell>
        </row>
        <row r="430">
          <cell r="A430" t="str">
            <v>교명주</v>
          </cell>
          <cell r="B430" t="str">
            <v>(화강석,600×600×1250mm)</v>
          </cell>
          <cell r="C430">
            <v>4</v>
          </cell>
          <cell r="D430" t="str">
            <v>개소</v>
          </cell>
          <cell r="E430">
            <v>1300000</v>
          </cell>
          <cell r="F430">
            <v>5200000</v>
          </cell>
        </row>
        <row r="431">
          <cell r="A431" t="str">
            <v>교명판</v>
          </cell>
          <cell r="B431" t="str">
            <v>(황동,450×200×10㎜)</v>
          </cell>
          <cell r="C431">
            <v>2</v>
          </cell>
          <cell r="D431" t="str">
            <v>개</v>
          </cell>
          <cell r="E431">
            <v>82000</v>
          </cell>
          <cell r="F431">
            <v>164000</v>
          </cell>
        </row>
        <row r="432">
          <cell r="A432" t="str">
            <v>설명판</v>
          </cell>
          <cell r="B432" t="str">
            <v>(황동,350×250×10㎜)</v>
          </cell>
          <cell r="C432">
            <v>2</v>
          </cell>
          <cell r="D432" t="str">
            <v>개</v>
          </cell>
          <cell r="E432">
            <v>45000</v>
          </cell>
          <cell r="F432">
            <v>90000</v>
          </cell>
        </row>
        <row r="433">
          <cell r="A433" t="str">
            <v>10)측량 기준점 설치</v>
          </cell>
          <cell r="C433">
            <v>1</v>
          </cell>
          <cell r="D433" t="str">
            <v>개</v>
          </cell>
          <cell r="E433">
            <v>25007</v>
          </cell>
          <cell r="F433">
            <v>25007</v>
          </cell>
        </row>
        <row r="434">
          <cell r="A434" t="str">
            <v>11)전 선 관</v>
          </cell>
          <cell r="B434" t="str">
            <v>(강관φ100mm)</v>
          </cell>
          <cell r="C434">
            <v>51</v>
          </cell>
          <cell r="D434" t="str">
            <v>m</v>
          </cell>
          <cell r="E434">
            <v>29640</v>
          </cell>
          <cell r="F434">
            <v>1511640</v>
          </cell>
        </row>
        <row r="435">
          <cell r="A435" t="str">
            <v>12)철근가공조립</v>
          </cell>
        </row>
        <row r="436">
          <cell r="A436" t="str">
            <v>철근가공 및 조립</v>
          </cell>
          <cell r="B436" t="str">
            <v>보 통</v>
          </cell>
          <cell r="C436">
            <v>39.122999999999998</v>
          </cell>
          <cell r="D436" t="str">
            <v>TON</v>
          </cell>
          <cell r="E436">
            <v>363984</v>
          </cell>
          <cell r="F436">
            <v>14240146</v>
          </cell>
        </row>
        <row r="437">
          <cell r="A437" t="str">
            <v>철근가공 및 조립</v>
          </cell>
          <cell r="B437" t="str">
            <v>복 잡</v>
          </cell>
          <cell r="C437">
            <v>126.252</v>
          </cell>
          <cell r="D437" t="str">
            <v>TON</v>
          </cell>
          <cell r="E437">
            <v>456666</v>
          </cell>
          <cell r="F437">
            <v>57654995</v>
          </cell>
        </row>
        <row r="438">
          <cell r="A438" t="str">
            <v>13)다웰바 설치</v>
          </cell>
          <cell r="C438">
            <v>118</v>
          </cell>
          <cell r="D438" t="str">
            <v>EA</v>
          </cell>
          <cell r="E438">
            <v>6278</v>
          </cell>
          <cell r="F438">
            <v>740804</v>
          </cell>
        </row>
        <row r="439">
          <cell r="A439" t="str">
            <v>14)타르페이퍼 설치</v>
          </cell>
          <cell r="B439" t="str">
            <v>t = 5mm</v>
          </cell>
          <cell r="C439">
            <v>14</v>
          </cell>
          <cell r="D439" t="str">
            <v>M2</v>
          </cell>
          <cell r="E439">
            <v>13117</v>
          </cell>
          <cell r="F439">
            <v>183638</v>
          </cell>
        </row>
        <row r="440">
          <cell r="A440" t="str">
            <v>15)스페이서 설치</v>
          </cell>
        </row>
        <row r="441">
          <cell r="A441" t="str">
            <v>스페이서 설치</v>
          </cell>
          <cell r="B441" t="str">
            <v>수직부</v>
          </cell>
          <cell r="C441">
            <v>894</v>
          </cell>
          <cell r="D441" t="str">
            <v>M2</v>
          </cell>
          <cell r="E441">
            <v>230</v>
          </cell>
          <cell r="F441">
            <v>205620</v>
          </cell>
        </row>
        <row r="442">
          <cell r="A442" t="str">
            <v>스페이서 설치</v>
          </cell>
          <cell r="B442" t="str">
            <v>수평부</v>
          </cell>
          <cell r="C442">
            <v>690</v>
          </cell>
          <cell r="D442" t="str">
            <v>M2</v>
          </cell>
          <cell r="E442">
            <v>230</v>
          </cell>
          <cell r="F442">
            <v>158700</v>
          </cell>
        </row>
        <row r="443">
          <cell r="A443" t="str">
            <v>16)스치로폴 채움</v>
          </cell>
        </row>
        <row r="444">
          <cell r="A444" t="str">
            <v>스치로폴</v>
          </cell>
          <cell r="B444" t="str">
            <v>t = 10mm</v>
          </cell>
          <cell r="C444">
            <v>36</v>
          </cell>
          <cell r="D444" t="str">
            <v>M2</v>
          </cell>
          <cell r="E444">
            <v>1898</v>
          </cell>
          <cell r="F444">
            <v>68328</v>
          </cell>
        </row>
        <row r="445">
          <cell r="A445" t="str">
            <v>스치로폴</v>
          </cell>
          <cell r="B445" t="str">
            <v>t = 20mm</v>
          </cell>
          <cell r="C445">
            <v>18</v>
          </cell>
          <cell r="D445" t="str">
            <v>M2</v>
          </cell>
          <cell r="E445">
            <v>2441</v>
          </cell>
          <cell r="F445">
            <v>43938</v>
          </cell>
        </row>
        <row r="446">
          <cell r="A446" t="str">
            <v>17)NOTCH 설치</v>
          </cell>
          <cell r="C446">
            <v>40</v>
          </cell>
          <cell r="D446" t="str">
            <v>M</v>
          </cell>
          <cell r="E446">
            <v>10000</v>
          </cell>
          <cell r="F446">
            <v>400000</v>
          </cell>
        </row>
        <row r="447">
          <cell r="A447" t="str">
            <v>18)부 직 포</v>
          </cell>
          <cell r="C447">
            <v>26</v>
          </cell>
          <cell r="D447" t="str">
            <v>㎡</v>
          </cell>
          <cell r="E447">
            <v>1604</v>
          </cell>
          <cell r="F447">
            <v>41704</v>
          </cell>
        </row>
        <row r="448">
          <cell r="A448" t="str">
            <v>19)드레인보드</v>
          </cell>
          <cell r="C448">
            <v>26</v>
          </cell>
          <cell r="D448" t="str">
            <v>㎡</v>
          </cell>
          <cell r="E448">
            <v>5200</v>
          </cell>
          <cell r="F448">
            <v>135200</v>
          </cell>
        </row>
        <row r="449">
          <cell r="A449" t="str">
            <v>20)P.V.C PIPE</v>
          </cell>
          <cell r="B449" t="str">
            <v>φ100mm</v>
          </cell>
          <cell r="C449">
            <v>6</v>
          </cell>
          <cell r="D449" t="str">
            <v>M</v>
          </cell>
          <cell r="E449">
            <v>4473</v>
          </cell>
          <cell r="F449">
            <v>26838</v>
          </cell>
        </row>
        <row r="450">
          <cell r="A450" t="str">
            <v>21)배면방수(아스팔트 코팅)</v>
          </cell>
          <cell r="C450">
            <v>430</v>
          </cell>
          <cell r="D450" t="str">
            <v>M2</v>
          </cell>
          <cell r="E450">
            <v>4406</v>
          </cell>
          <cell r="F450">
            <v>1894580</v>
          </cell>
        </row>
        <row r="451">
          <cell r="A451" t="str">
            <v>22)교  면   포  장</v>
          </cell>
        </row>
        <row r="452">
          <cell r="A452" t="str">
            <v>택 코 팅</v>
          </cell>
          <cell r="B452" t="str">
            <v>RSC-4, 30ℓ/a</v>
          </cell>
          <cell r="C452">
            <v>3</v>
          </cell>
          <cell r="D452" t="str">
            <v>a</v>
          </cell>
          <cell r="E452">
            <v>17382</v>
          </cell>
          <cell r="F452">
            <v>52146</v>
          </cell>
        </row>
        <row r="453">
          <cell r="A453" t="str">
            <v>아스콘포장</v>
          </cell>
          <cell r="B453" t="str">
            <v>표층, t=8.0㎝</v>
          </cell>
          <cell r="C453">
            <v>3</v>
          </cell>
          <cell r="D453" t="str">
            <v>a</v>
          </cell>
          <cell r="E453">
            <v>55854</v>
          </cell>
          <cell r="F453">
            <v>167562</v>
          </cell>
        </row>
        <row r="454">
          <cell r="A454" t="str">
            <v>장진교 (RAHMEN)</v>
          </cell>
        </row>
        <row r="455">
          <cell r="A455" t="str">
            <v>1) 구조물 터파기</v>
          </cell>
        </row>
        <row r="456">
          <cell r="A456" t="str">
            <v>구조물 터파기</v>
          </cell>
          <cell r="B456" t="str">
            <v>(육상토사,0~2m)</v>
          </cell>
          <cell r="C456">
            <v>2780</v>
          </cell>
          <cell r="D456" t="str">
            <v>㎥</v>
          </cell>
          <cell r="E456">
            <v>3161</v>
          </cell>
          <cell r="F456">
            <v>8787580</v>
          </cell>
        </row>
        <row r="457">
          <cell r="A457" t="str">
            <v>구조물 터파기</v>
          </cell>
          <cell r="B457" t="str">
            <v>(육상토사,2~4m)</v>
          </cell>
          <cell r="C457">
            <v>1662</v>
          </cell>
          <cell r="D457" t="str">
            <v>㎥</v>
          </cell>
          <cell r="E457">
            <v>4598</v>
          </cell>
          <cell r="F457">
            <v>7641876</v>
          </cell>
        </row>
        <row r="458">
          <cell r="A458" t="str">
            <v>구조물 터파기</v>
          </cell>
          <cell r="B458" t="str">
            <v>(육상토사,4~6m)</v>
          </cell>
          <cell r="C458">
            <v>854</v>
          </cell>
          <cell r="D458" t="str">
            <v>㎥</v>
          </cell>
          <cell r="E458">
            <v>6133</v>
          </cell>
          <cell r="F458">
            <v>5237582</v>
          </cell>
        </row>
        <row r="459">
          <cell r="A459" t="str">
            <v>구조물 터파기</v>
          </cell>
          <cell r="B459" t="str">
            <v>(육상토사,6~8m)</v>
          </cell>
          <cell r="C459">
            <v>418</v>
          </cell>
          <cell r="D459" t="str">
            <v>㎥</v>
          </cell>
          <cell r="E459">
            <v>7968</v>
          </cell>
          <cell r="F459">
            <v>3330624</v>
          </cell>
        </row>
        <row r="460">
          <cell r="A460" t="str">
            <v>2)되메우기 및 다짐</v>
          </cell>
          <cell r="C460">
            <v>5143</v>
          </cell>
          <cell r="D460" t="str">
            <v>M3</v>
          </cell>
          <cell r="E460">
            <v>3385</v>
          </cell>
          <cell r="F460">
            <v>17409055</v>
          </cell>
        </row>
        <row r="461">
          <cell r="A461" t="str">
            <v>3)뒷 채 움</v>
          </cell>
          <cell r="B461" t="str">
            <v>(보조기층재)</v>
          </cell>
          <cell r="C461">
            <v>1311</v>
          </cell>
          <cell r="D461" t="str">
            <v>㎥</v>
          </cell>
          <cell r="E461">
            <v>16460</v>
          </cell>
          <cell r="F461">
            <v>21579060</v>
          </cell>
        </row>
        <row r="462">
          <cell r="A462" t="str">
            <v>4) 콘크리트타설</v>
          </cell>
        </row>
        <row r="463">
          <cell r="A463" t="str">
            <v>콘크리트 타설</v>
          </cell>
          <cell r="B463" t="str">
            <v>(무근구조물)</v>
          </cell>
          <cell r="C463">
            <v>48</v>
          </cell>
          <cell r="D463" t="str">
            <v>㎥</v>
          </cell>
          <cell r="E463">
            <v>20803</v>
          </cell>
          <cell r="F463">
            <v>998544</v>
          </cell>
        </row>
        <row r="464">
          <cell r="A464" t="str">
            <v>콘크리트 타설</v>
          </cell>
          <cell r="B464" t="str">
            <v>(철근,진동기,펌프카)</v>
          </cell>
          <cell r="C464">
            <v>1384</v>
          </cell>
          <cell r="D464" t="str">
            <v>㎥</v>
          </cell>
          <cell r="E464">
            <v>10947</v>
          </cell>
          <cell r="F464">
            <v>15150648</v>
          </cell>
        </row>
        <row r="465">
          <cell r="A465" t="str">
            <v>5) 거푸집공</v>
          </cell>
        </row>
        <row r="466">
          <cell r="A466" t="str">
            <v>합판 거푸집</v>
          </cell>
          <cell r="B466" t="str">
            <v>(3회, 0~ 7m)</v>
          </cell>
          <cell r="C466">
            <v>759</v>
          </cell>
          <cell r="D466" t="str">
            <v>㎡</v>
          </cell>
          <cell r="E466">
            <v>22050</v>
          </cell>
          <cell r="F466">
            <v>16735950</v>
          </cell>
        </row>
        <row r="467">
          <cell r="A467" t="str">
            <v>합판 거푸집</v>
          </cell>
          <cell r="B467" t="str">
            <v>(3회, 7~10m)</v>
          </cell>
          <cell r="C467">
            <v>76</v>
          </cell>
          <cell r="D467" t="str">
            <v>M2</v>
          </cell>
          <cell r="E467">
            <v>23476</v>
          </cell>
          <cell r="F467">
            <v>1784176</v>
          </cell>
        </row>
        <row r="468">
          <cell r="A468" t="str">
            <v>합판 거푸집</v>
          </cell>
          <cell r="B468" t="str">
            <v>(4회)</v>
          </cell>
          <cell r="C468">
            <v>322</v>
          </cell>
          <cell r="D468" t="str">
            <v>㎡</v>
          </cell>
          <cell r="E468">
            <v>19038</v>
          </cell>
          <cell r="F468">
            <v>6130236</v>
          </cell>
        </row>
        <row r="469">
          <cell r="A469" t="str">
            <v>합판 거푸집</v>
          </cell>
          <cell r="B469" t="str">
            <v>(6회)</v>
          </cell>
          <cell r="C469">
            <v>26</v>
          </cell>
          <cell r="D469" t="str">
            <v>㎡</v>
          </cell>
          <cell r="E469">
            <v>15879</v>
          </cell>
          <cell r="F469">
            <v>412854</v>
          </cell>
        </row>
        <row r="470">
          <cell r="A470" t="str">
            <v>무늬거푸집</v>
          </cell>
          <cell r="C470">
            <v>166</v>
          </cell>
          <cell r="D470" t="str">
            <v>M2</v>
          </cell>
          <cell r="E470">
            <v>29285</v>
          </cell>
          <cell r="F470">
            <v>4861310</v>
          </cell>
        </row>
        <row r="471">
          <cell r="A471" t="str">
            <v>코팅 거푸집</v>
          </cell>
          <cell r="B471" t="str">
            <v>(3회)</v>
          </cell>
          <cell r="C471">
            <v>768</v>
          </cell>
          <cell r="D471" t="str">
            <v>㎡</v>
          </cell>
          <cell r="E471">
            <v>22050</v>
          </cell>
          <cell r="F471">
            <v>16934400</v>
          </cell>
        </row>
        <row r="472">
          <cell r="A472" t="str">
            <v>원형거푸집 3회</v>
          </cell>
          <cell r="C472">
            <v>15</v>
          </cell>
          <cell r="D472" t="str">
            <v>M2</v>
          </cell>
          <cell r="E472">
            <v>48522</v>
          </cell>
          <cell r="F472">
            <v>727830</v>
          </cell>
        </row>
        <row r="473">
          <cell r="A473" t="str">
            <v>6) 강관 비계</v>
          </cell>
          <cell r="C473">
            <v>945</v>
          </cell>
          <cell r="D473" t="str">
            <v>㎡</v>
          </cell>
          <cell r="E473">
            <v>10525</v>
          </cell>
          <cell r="F473">
            <v>9946125</v>
          </cell>
        </row>
        <row r="474">
          <cell r="A474" t="str">
            <v>7) 동바리공</v>
          </cell>
        </row>
        <row r="475">
          <cell r="A475" t="str">
            <v>강관 동바리</v>
          </cell>
          <cell r="B475" t="str">
            <v>(교량구조물용)</v>
          </cell>
          <cell r="C475">
            <v>2074</v>
          </cell>
          <cell r="D475" t="str">
            <v>공㎥</v>
          </cell>
          <cell r="E475">
            <v>17339</v>
          </cell>
          <cell r="F475">
            <v>35961086</v>
          </cell>
        </row>
        <row r="476">
          <cell r="A476" t="str">
            <v>8)표면처리</v>
          </cell>
        </row>
        <row r="477">
          <cell r="A477" t="str">
            <v>슬라브 양생</v>
          </cell>
          <cell r="B477" t="str">
            <v>(피막양생)</v>
          </cell>
          <cell r="C477">
            <v>477</v>
          </cell>
          <cell r="D477" t="str">
            <v>㎡</v>
          </cell>
          <cell r="E477">
            <v>313</v>
          </cell>
          <cell r="F477">
            <v>149301</v>
          </cell>
        </row>
        <row r="478">
          <cell r="A478" t="str">
            <v>면고르기</v>
          </cell>
          <cell r="B478" t="str">
            <v>(교량슬라브면)</v>
          </cell>
          <cell r="C478">
            <v>477</v>
          </cell>
          <cell r="D478" t="str">
            <v>㎡</v>
          </cell>
          <cell r="E478">
            <v>544</v>
          </cell>
          <cell r="F478">
            <v>259488</v>
          </cell>
        </row>
        <row r="479">
          <cell r="A479" t="str">
            <v>교면 방수</v>
          </cell>
          <cell r="B479" t="str">
            <v>(침투식)</v>
          </cell>
          <cell r="C479">
            <v>477</v>
          </cell>
          <cell r="D479" t="str">
            <v>㎡</v>
          </cell>
          <cell r="E479">
            <v>2785</v>
          </cell>
          <cell r="F479">
            <v>1328445</v>
          </cell>
        </row>
        <row r="480">
          <cell r="A480" t="str">
            <v>9)교명판 및 설명판</v>
          </cell>
        </row>
        <row r="481">
          <cell r="A481" t="str">
            <v>교명주</v>
          </cell>
          <cell r="B481" t="str">
            <v>(화강석,600×600×1250mm)</v>
          </cell>
          <cell r="C481">
            <v>4</v>
          </cell>
          <cell r="D481" t="str">
            <v>개소</v>
          </cell>
          <cell r="E481">
            <v>1300000</v>
          </cell>
          <cell r="F481">
            <v>5200000</v>
          </cell>
        </row>
        <row r="482">
          <cell r="A482" t="str">
            <v>교명판</v>
          </cell>
          <cell r="B482" t="str">
            <v>(황동,450×200×10㎜)</v>
          </cell>
          <cell r="C482">
            <v>2</v>
          </cell>
          <cell r="D482" t="str">
            <v>개</v>
          </cell>
          <cell r="E482">
            <v>82000</v>
          </cell>
          <cell r="F482">
            <v>164000</v>
          </cell>
        </row>
        <row r="483">
          <cell r="A483" t="str">
            <v>설명판</v>
          </cell>
          <cell r="B483" t="str">
            <v>(황동,350×250×10㎜)</v>
          </cell>
          <cell r="C483">
            <v>2</v>
          </cell>
          <cell r="D483" t="str">
            <v>개</v>
          </cell>
          <cell r="E483">
            <v>45000</v>
          </cell>
          <cell r="F483">
            <v>90000</v>
          </cell>
        </row>
        <row r="484">
          <cell r="A484" t="str">
            <v>10)측량 기준점 설치</v>
          </cell>
          <cell r="C484">
            <v>1</v>
          </cell>
          <cell r="D484" t="str">
            <v>개</v>
          </cell>
          <cell r="E484">
            <v>25007</v>
          </cell>
          <cell r="F484">
            <v>25007</v>
          </cell>
        </row>
        <row r="485">
          <cell r="A485" t="str">
            <v>11)전 선 관</v>
          </cell>
          <cell r="B485" t="str">
            <v>(강관φ100mm)</v>
          </cell>
          <cell r="C485">
            <v>67</v>
          </cell>
          <cell r="D485" t="str">
            <v>m</v>
          </cell>
          <cell r="E485">
            <v>29640</v>
          </cell>
          <cell r="F485">
            <v>1985880</v>
          </cell>
        </row>
        <row r="486">
          <cell r="A486" t="str">
            <v>12)철근가공조립</v>
          </cell>
        </row>
        <row r="487">
          <cell r="A487" t="str">
            <v>철근가공 및 조립</v>
          </cell>
          <cell r="B487" t="str">
            <v>보 통</v>
          </cell>
          <cell r="C487">
            <v>38.828000000000003</v>
          </cell>
          <cell r="D487" t="str">
            <v>TON</v>
          </cell>
          <cell r="E487">
            <v>363984</v>
          </cell>
          <cell r="F487">
            <v>14132770</v>
          </cell>
        </row>
        <row r="488">
          <cell r="A488" t="str">
            <v>철근가공 및 조립</v>
          </cell>
          <cell r="B488" t="str">
            <v>복 잡</v>
          </cell>
          <cell r="C488">
            <v>187.59399999999999</v>
          </cell>
          <cell r="D488" t="str">
            <v>TON</v>
          </cell>
          <cell r="E488">
            <v>456666</v>
          </cell>
          <cell r="F488">
            <v>85667801</v>
          </cell>
        </row>
        <row r="489">
          <cell r="A489" t="str">
            <v>13)다웰바 설치</v>
          </cell>
          <cell r="C489">
            <v>118</v>
          </cell>
          <cell r="D489" t="str">
            <v>EA</v>
          </cell>
          <cell r="E489">
            <v>6278</v>
          </cell>
          <cell r="F489">
            <v>740804</v>
          </cell>
        </row>
        <row r="490">
          <cell r="A490" t="str">
            <v>14)타르페이퍼 설치</v>
          </cell>
          <cell r="B490" t="str">
            <v>t = 5mm</v>
          </cell>
          <cell r="C490">
            <v>14</v>
          </cell>
          <cell r="D490" t="str">
            <v>M2</v>
          </cell>
          <cell r="E490">
            <v>13117</v>
          </cell>
          <cell r="F490">
            <v>183638</v>
          </cell>
        </row>
        <row r="491">
          <cell r="A491" t="str">
            <v>15)스페이서 설치</v>
          </cell>
        </row>
        <row r="492">
          <cell r="A492" t="str">
            <v>스페이서 설치</v>
          </cell>
          <cell r="B492" t="str">
            <v>수직부</v>
          </cell>
          <cell r="C492">
            <v>942</v>
          </cell>
          <cell r="D492" t="str">
            <v>M2</v>
          </cell>
          <cell r="E492">
            <v>230</v>
          </cell>
          <cell r="F492">
            <v>216660</v>
          </cell>
        </row>
        <row r="493">
          <cell r="A493" t="str">
            <v>스페이서 설치</v>
          </cell>
          <cell r="B493" t="str">
            <v>수평부</v>
          </cell>
          <cell r="C493">
            <v>1009</v>
          </cell>
          <cell r="D493" t="str">
            <v>M2</v>
          </cell>
          <cell r="E493">
            <v>230</v>
          </cell>
          <cell r="F493">
            <v>232070</v>
          </cell>
        </row>
        <row r="494">
          <cell r="A494" t="str">
            <v>16)스치로폴 채움</v>
          </cell>
        </row>
        <row r="495">
          <cell r="A495" t="str">
            <v>스치로폴</v>
          </cell>
          <cell r="B495" t="str">
            <v>t = 10mm</v>
          </cell>
          <cell r="C495">
            <v>47</v>
          </cell>
          <cell r="D495" t="str">
            <v>M2</v>
          </cell>
          <cell r="E495">
            <v>1898</v>
          </cell>
          <cell r="F495">
            <v>89206</v>
          </cell>
        </row>
        <row r="496">
          <cell r="A496" t="str">
            <v>스치로폴</v>
          </cell>
          <cell r="B496" t="str">
            <v>t = 20mm</v>
          </cell>
          <cell r="C496">
            <v>39</v>
          </cell>
          <cell r="D496" t="str">
            <v>M2</v>
          </cell>
          <cell r="E496">
            <v>2441</v>
          </cell>
          <cell r="F496">
            <v>95199</v>
          </cell>
        </row>
        <row r="497">
          <cell r="A497" t="str">
            <v>17)NOTCH 설치</v>
          </cell>
          <cell r="C497">
            <v>62</v>
          </cell>
          <cell r="D497" t="str">
            <v>M</v>
          </cell>
          <cell r="E497">
            <v>10000</v>
          </cell>
          <cell r="F497">
            <v>620000</v>
          </cell>
        </row>
        <row r="498">
          <cell r="A498" t="str">
            <v>18)부 직 포</v>
          </cell>
          <cell r="C498">
            <v>92</v>
          </cell>
          <cell r="D498" t="str">
            <v>㎡</v>
          </cell>
          <cell r="E498">
            <v>1604</v>
          </cell>
          <cell r="F498">
            <v>147568</v>
          </cell>
        </row>
        <row r="499">
          <cell r="A499" t="str">
            <v>19)드레인보드</v>
          </cell>
          <cell r="C499">
            <v>92</v>
          </cell>
          <cell r="D499" t="str">
            <v>㎡</v>
          </cell>
          <cell r="E499">
            <v>5200</v>
          </cell>
          <cell r="F499">
            <v>478400</v>
          </cell>
        </row>
        <row r="500">
          <cell r="A500" t="str">
            <v>20)P.V.C PIPE</v>
          </cell>
          <cell r="B500" t="str">
            <v>φ100mm</v>
          </cell>
          <cell r="C500">
            <v>3</v>
          </cell>
          <cell r="D500" t="str">
            <v>M</v>
          </cell>
          <cell r="E500">
            <v>4473</v>
          </cell>
          <cell r="F500">
            <v>13419</v>
          </cell>
        </row>
        <row r="501">
          <cell r="A501" t="str">
            <v>21)배면방수(아스팔트 코팅)</v>
          </cell>
          <cell r="C501">
            <v>407</v>
          </cell>
          <cell r="D501" t="str">
            <v>M2</v>
          </cell>
          <cell r="E501">
            <v>4406</v>
          </cell>
          <cell r="F501">
            <v>1793242</v>
          </cell>
        </row>
        <row r="502">
          <cell r="A502" t="str">
            <v>22)난 간</v>
          </cell>
          <cell r="B502" t="str">
            <v>알미늄, H=0.65m</v>
          </cell>
          <cell r="C502">
            <v>43</v>
          </cell>
          <cell r="D502" t="str">
            <v>m</v>
          </cell>
          <cell r="E502">
            <v>85000</v>
          </cell>
          <cell r="F502">
            <v>3655000</v>
          </cell>
        </row>
        <row r="503">
          <cell r="A503" t="str">
            <v>23)교  면   포  장</v>
          </cell>
        </row>
        <row r="504">
          <cell r="A504" t="str">
            <v>택 코 팅</v>
          </cell>
          <cell r="B504" t="str">
            <v>RSC-4, 30ℓ/a</v>
          </cell>
          <cell r="C504">
            <v>4</v>
          </cell>
          <cell r="D504" t="str">
            <v>a</v>
          </cell>
          <cell r="E504">
            <v>17382</v>
          </cell>
          <cell r="F504">
            <v>69528</v>
          </cell>
        </row>
        <row r="505">
          <cell r="A505" t="str">
            <v>아스콘포장</v>
          </cell>
          <cell r="B505" t="str">
            <v>표층, t=8.0㎝</v>
          </cell>
          <cell r="C505">
            <v>4</v>
          </cell>
          <cell r="D505" t="str">
            <v>a</v>
          </cell>
          <cell r="E505">
            <v>55854</v>
          </cell>
          <cell r="F505">
            <v>223416</v>
          </cell>
        </row>
        <row r="506">
          <cell r="A506" t="str">
            <v>소길교 (RAHMEN)</v>
          </cell>
        </row>
        <row r="507">
          <cell r="A507" t="str">
            <v>1) 구조물 터파기</v>
          </cell>
        </row>
        <row r="508">
          <cell r="A508" t="str">
            <v>구조물 터파기</v>
          </cell>
          <cell r="B508" t="str">
            <v>(육상토사,0~2m)</v>
          </cell>
          <cell r="C508">
            <v>2362</v>
          </cell>
          <cell r="D508" t="str">
            <v>㎥</v>
          </cell>
          <cell r="E508">
            <v>3161</v>
          </cell>
          <cell r="F508">
            <v>7466282</v>
          </cell>
        </row>
        <row r="509">
          <cell r="A509" t="str">
            <v>구조물 터파기</v>
          </cell>
          <cell r="B509" t="str">
            <v>(육상토사,2~4m)</v>
          </cell>
          <cell r="C509">
            <v>1566</v>
          </cell>
          <cell r="D509" t="str">
            <v>㎥</v>
          </cell>
          <cell r="E509">
            <v>4598</v>
          </cell>
          <cell r="F509">
            <v>7200468</v>
          </cell>
        </row>
        <row r="510">
          <cell r="A510" t="str">
            <v>구조물 터파기</v>
          </cell>
          <cell r="B510" t="str">
            <v>(육상토사,4~6m)</v>
          </cell>
          <cell r="C510">
            <v>1134</v>
          </cell>
          <cell r="D510" t="str">
            <v>㎥</v>
          </cell>
          <cell r="E510">
            <v>6133</v>
          </cell>
          <cell r="F510">
            <v>6954822</v>
          </cell>
        </row>
        <row r="511">
          <cell r="A511" t="str">
            <v>구조물 터파기</v>
          </cell>
          <cell r="B511" t="str">
            <v>(육상토사,6~8m)</v>
          </cell>
          <cell r="C511">
            <v>187</v>
          </cell>
          <cell r="D511" t="str">
            <v>㎥</v>
          </cell>
          <cell r="E511">
            <v>7968</v>
          </cell>
          <cell r="F511">
            <v>1490016</v>
          </cell>
        </row>
        <row r="512">
          <cell r="A512" t="str">
            <v>2)되메우기 및 다짐</v>
          </cell>
          <cell r="C512">
            <v>3685</v>
          </cell>
          <cell r="D512" t="str">
            <v>M3</v>
          </cell>
          <cell r="E512">
            <v>3385</v>
          </cell>
          <cell r="F512">
            <v>12473725</v>
          </cell>
        </row>
        <row r="513">
          <cell r="A513" t="str">
            <v>3)뒷 채 움</v>
          </cell>
          <cell r="B513" t="str">
            <v>(보조기층재)</v>
          </cell>
          <cell r="C513">
            <v>1577</v>
          </cell>
          <cell r="D513" t="str">
            <v>㎥</v>
          </cell>
          <cell r="E513">
            <v>16460</v>
          </cell>
          <cell r="F513">
            <v>25957420</v>
          </cell>
        </row>
        <row r="514">
          <cell r="A514" t="str">
            <v>4) 콘크리트타설</v>
          </cell>
        </row>
        <row r="515">
          <cell r="A515" t="str">
            <v>콘크리트 타설</v>
          </cell>
          <cell r="B515" t="str">
            <v>(무근구조물)</v>
          </cell>
          <cell r="C515">
            <v>43</v>
          </cell>
          <cell r="D515" t="str">
            <v>㎥</v>
          </cell>
          <cell r="E515">
            <v>20803</v>
          </cell>
          <cell r="F515">
            <v>894529</v>
          </cell>
        </row>
        <row r="516">
          <cell r="A516" t="str">
            <v>콘크리트 타설</v>
          </cell>
          <cell r="B516" t="str">
            <v>(철근,진동기,펌프카)</v>
          </cell>
          <cell r="C516">
            <v>1577</v>
          </cell>
          <cell r="D516" t="str">
            <v>㎥</v>
          </cell>
          <cell r="E516">
            <v>10947</v>
          </cell>
          <cell r="F516">
            <v>17263419</v>
          </cell>
        </row>
        <row r="517">
          <cell r="A517" t="str">
            <v>5) 거푸집공</v>
          </cell>
        </row>
        <row r="518">
          <cell r="A518" t="str">
            <v>합판 거푸집</v>
          </cell>
          <cell r="B518" t="str">
            <v>(3회, 0~ 7m)</v>
          </cell>
          <cell r="C518">
            <v>685</v>
          </cell>
          <cell r="D518" t="str">
            <v>㎡</v>
          </cell>
          <cell r="E518">
            <v>22050</v>
          </cell>
          <cell r="F518">
            <v>15104250</v>
          </cell>
        </row>
        <row r="519">
          <cell r="A519" t="str">
            <v>합판 거푸집</v>
          </cell>
          <cell r="B519" t="str">
            <v>(3회, 7~10m)</v>
          </cell>
          <cell r="C519">
            <v>103</v>
          </cell>
          <cell r="D519" t="str">
            <v>M2</v>
          </cell>
          <cell r="E519">
            <v>23476</v>
          </cell>
          <cell r="F519">
            <v>2418028</v>
          </cell>
        </row>
        <row r="520">
          <cell r="A520" t="str">
            <v>합판 거푸집</v>
          </cell>
          <cell r="B520" t="str">
            <v>(4회)</v>
          </cell>
          <cell r="C520">
            <v>262</v>
          </cell>
          <cell r="D520" t="str">
            <v>㎡</v>
          </cell>
          <cell r="E520">
            <v>19038</v>
          </cell>
          <cell r="F520">
            <v>4987956</v>
          </cell>
        </row>
        <row r="521">
          <cell r="A521" t="str">
            <v>합판 거푸집</v>
          </cell>
          <cell r="B521" t="str">
            <v>(6회)</v>
          </cell>
          <cell r="C521">
            <v>25</v>
          </cell>
          <cell r="D521" t="str">
            <v>㎡</v>
          </cell>
          <cell r="E521">
            <v>15879</v>
          </cell>
          <cell r="F521">
            <v>396975</v>
          </cell>
        </row>
        <row r="522">
          <cell r="A522" t="str">
            <v>무늬거푸집</v>
          </cell>
          <cell r="C522">
            <v>144</v>
          </cell>
          <cell r="D522" t="str">
            <v>M2</v>
          </cell>
          <cell r="E522">
            <v>29285</v>
          </cell>
          <cell r="F522">
            <v>4217040</v>
          </cell>
        </row>
        <row r="523">
          <cell r="A523" t="str">
            <v>코팅 거푸집</v>
          </cell>
          <cell r="B523" t="str">
            <v>(3회)</v>
          </cell>
          <cell r="C523">
            <v>1130</v>
          </cell>
          <cell r="D523" t="str">
            <v>㎡</v>
          </cell>
          <cell r="E523">
            <v>22050</v>
          </cell>
          <cell r="F523">
            <v>24916500</v>
          </cell>
        </row>
        <row r="524">
          <cell r="A524" t="str">
            <v>원형거푸집 3회</v>
          </cell>
          <cell r="C524">
            <v>18</v>
          </cell>
          <cell r="D524" t="str">
            <v>M2</v>
          </cell>
          <cell r="E524">
            <v>48522</v>
          </cell>
          <cell r="F524">
            <v>873396</v>
          </cell>
        </row>
        <row r="525">
          <cell r="A525" t="str">
            <v>6) 강관 비계</v>
          </cell>
          <cell r="C525">
            <v>810</v>
          </cell>
          <cell r="D525" t="str">
            <v>㎡</v>
          </cell>
          <cell r="E525">
            <v>10525</v>
          </cell>
          <cell r="F525">
            <v>8525250</v>
          </cell>
        </row>
        <row r="526">
          <cell r="A526" t="str">
            <v>7) 동바리공</v>
          </cell>
        </row>
        <row r="527">
          <cell r="A527" t="str">
            <v>강관 동바리</v>
          </cell>
          <cell r="B527" t="str">
            <v>(교량구조물용)</v>
          </cell>
          <cell r="C527">
            <v>2696</v>
          </cell>
          <cell r="D527" t="str">
            <v>공㎥</v>
          </cell>
          <cell r="E527">
            <v>17339</v>
          </cell>
          <cell r="F527">
            <v>46745944</v>
          </cell>
        </row>
        <row r="528">
          <cell r="A528" t="str">
            <v>8)표면처리</v>
          </cell>
        </row>
        <row r="529">
          <cell r="A529" t="str">
            <v>슬라브 양생</v>
          </cell>
          <cell r="B529" t="str">
            <v>(피막양생)</v>
          </cell>
          <cell r="C529">
            <v>447</v>
          </cell>
          <cell r="D529" t="str">
            <v>㎡</v>
          </cell>
          <cell r="E529">
            <v>313</v>
          </cell>
          <cell r="F529">
            <v>139911</v>
          </cell>
        </row>
        <row r="530">
          <cell r="A530" t="str">
            <v>면고르기</v>
          </cell>
          <cell r="B530" t="str">
            <v>(교량슬라브면)</v>
          </cell>
          <cell r="C530">
            <v>447</v>
          </cell>
          <cell r="D530" t="str">
            <v>㎡</v>
          </cell>
          <cell r="E530">
            <v>544</v>
          </cell>
          <cell r="F530">
            <v>243168</v>
          </cell>
        </row>
        <row r="531">
          <cell r="A531" t="str">
            <v>교면 방수</v>
          </cell>
          <cell r="B531" t="str">
            <v>(침투식)</v>
          </cell>
          <cell r="C531">
            <v>447</v>
          </cell>
          <cell r="D531" t="str">
            <v>㎡</v>
          </cell>
          <cell r="E531">
            <v>2785</v>
          </cell>
          <cell r="F531">
            <v>1244895</v>
          </cell>
        </row>
        <row r="532">
          <cell r="A532" t="str">
            <v>9)교명판 및 설명판</v>
          </cell>
        </row>
        <row r="533">
          <cell r="A533" t="str">
            <v>교명주</v>
          </cell>
          <cell r="B533" t="str">
            <v>(화강석,600×600×1250mm)</v>
          </cell>
          <cell r="C533">
            <v>4</v>
          </cell>
          <cell r="D533" t="str">
            <v>개소</v>
          </cell>
          <cell r="E533">
            <v>1300000</v>
          </cell>
          <cell r="F533">
            <v>5200000</v>
          </cell>
        </row>
        <row r="534">
          <cell r="A534" t="str">
            <v>교명판</v>
          </cell>
          <cell r="B534" t="str">
            <v>(황동,450×200×10㎜)</v>
          </cell>
          <cell r="C534">
            <v>2</v>
          </cell>
          <cell r="D534" t="str">
            <v>개</v>
          </cell>
          <cell r="E534">
            <v>82000</v>
          </cell>
          <cell r="F534">
            <v>164000</v>
          </cell>
        </row>
        <row r="535">
          <cell r="A535" t="str">
            <v>설명판</v>
          </cell>
          <cell r="B535" t="str">
            <v>(황동,350×250×10㎜)</v>
          </cell>
          <cell r="C535">
            <v>2</v>
          </cell>
          <cell r="D535" t="str">
            <v>개</v>
          </cell>
          <cell r="E535">
            <v>45000</v>
          </cell>
          <cell r="F535">
            <v>90000</v>
          </cell>
        </row>
        <row r="536">
          <cell r="A536" t="str">
            <v>10)측량 기준점 설치</v>
          </cell>
          <cell r="C536">
            <v>1</v>
          </cell>
          <cell r="D536" t="str">
            <v>개</v>
          </cell>
          <cell r="E536">
            <v>25007</v>
          </cell>
          <cell r="F536">
            <v>25007</v>
          </cell>
        </row>
        <row r="537">
          <cell r="A537" t="str">
            <v>11)전 선 관</v>
          </cell>
          <cell r="B537" t="str">
            <v>(강관φ100mm)</v>
          </cell>
          <cell r="C537">
            <v>67</v>
          </cell>
          <cell r="D537" t="str">
            <v>m</v>
          </cell>
          <cell r="E537">
            <v>29640</v>
          </cell>
          <cell r="F537">
            <v>1985880</v>
          </cell>
        </row>
        <row r="538">
          <cell r="A538" t="str">
            <v>12)철근가공조립</v>
          </cell>
        </row>
        <row r="539">
          <cell r="A539" t="str">
            <v>철근가공 및 조립</v>
          </cell>
          <cell r="B539" t="str">
            <v>보 통</v>
          </cell>
          <cell r="C539">
            <v>33.021000000000001</v>
          </cell>
          <cell r="D539" t="str">
            <v>TON</v>
          </cell>
          <cell r="E539">
            <v>363984</v>
          </cell>
          <cell r="F539">
            <v>12019115</v>
          </cell>
        </row>
        <row r="540">
          <cell r="A540" t="str">
            <v>철근가공 및 조립</v>
          </cell>
          <cell r="B540" t="str">
            <v>복 잡</v>
          </cell>
          <cell r="C540">
            <v>190.09100000000001</v>
          </cell>
          <cell r="D540" t="str">
            <v>TON</v>
          </cell>
          <cell r="E540">
            <v>456666</v>
          </cell>
          <cell r="F540">
            <v>86808096</v>
          </cell>
        </row>
        <row r="541">
          <cell r="A541" t="str">
            <v>13)다웰바 설치</v>
          </cell>
          <cell r="C541">
            <v>116</v>
          </cell>
          <cell r="D541" t="str">
            <v>EA</v>
          </cell>
          <cell r="E541">
            <v>6278</v>
          </cell>
          <cell r="F541">
            <v>728248</v>
          </cell>
        </row>
        <row r="542">
          <cell r="A542" t="str">
            <v>14)타르페이퍼 설치</v>
          </cell>
          <cell r="B542" t="str">
            <v>t = 5mm</v>
          </cell>
          <cell r="C542">
            <v>14</v>
          </cell>
          <cell r="D542" t="str">
            <v>M2</v>
          </cell>
          <cell r="E542">
            <v>13117</v>
          </cell>
          <cell r="F542">
            <v>183638</v>
          </cell>
        </row>
        <row r="543">
          <cell r="A543" t="str">
            <v>15)스페이서 설치</v>
          </cell>
        </row>
        <row r="544">
          <cell r="A544" t="str">
            <v>스페이서 설치</v>
          </cell>
          <cell r="B544" t="str">
            <v>수직부</v>
          </cell>
          <cell r="C544">
            <v>1080</v>
          </cell>
          <cell r="D544" t="str">
            <v>M2</v>
          </cell>
          <cell r="E544">
            <v>230</v>
          </cell>
          <cell r="F544">
            <v>248400</v>
          </cell>
        </row>
        <row r="545">
          <cell r="A545" t="str">
            <v>스페이서 설치</v>
          </cell>
          <cell r="B545" t="str">
            <v>수평부</v>
          </cell>
          <cell r="C545">
            <v>830</v>
          </cell>
          <cell r="D545" t="str">
            <v>M2</v>
          </cell>
          <cell r="E545">
            <v>230</v>
          </cell>
          <cell r="F545">
            <v>190900</v>
          </cell>
        </row>
        <row r="546">
          <cell r="A546" t="str">
            <v>16)스치로폴 채움</v>
          </cell>
        </row>
        <row r="547">
          <cell r="A547" t="str">
            <v>스치로폴</v>
          </cell>
          <cell r="B547" t="str">
            <v>t = 10mm</v>
          </cell>
          <cell r="C547">
            <v>56</v>
          </cell>
          <cell r="D547" t="str">
            <v>M2</v>
          </cell>
          <cell r="E547">
            <v>1898</v>
          </cell>
          <cell r="F547">
            <v>106288</v>
          </cell>
        </row>
        <row r="548">
          <cell r="A548" t="str">
            <v>스치로폴</v>
          </cell>
          <cell r="B548" t="str">
            <v>t = 20mm</v>
          </cell>
          <cell r="C548">
            <v>19</v>
          </cell>
          <cell r="D548" t="str">
            <v>M2</v>
          </cell>
          <cell r="E548">
            <v>2441</v>
          </cell>
          <cell r="F548">
            <v>46379</v>
          </cell>
        </row>
        <row r="549">
          <cell r="A549" t="str">
            <v>17)NOTCH 설치</v>
          </cell>
          <cell r="C549">
            <v>62</v>
          </cell>
          <cell r="D549" t="str">
            <v>M</v>
          </cell>
          <cell r="E549">
            <v>10000</v>
          </cell>
          <cell r="F549">
            <v>620000</v>
          </cell>
        </row>
        <row r="550">
          <cell r="A550" t="str">
            <v>18)부 직 포</v>
          </cell>
          <cell r="C550">
            <v>77</v>
          </cell>
          <cell r="D550" t="str">
            <v>㎡</v>
          </cell>
          <cell r="E550">
            <v>1604</v>
          </cell>
          <cell r="F550">
            <v>123508</v>
          </cell>
        </row>
        <row r="551">
          <cell r="A551" t="str">
            <v>19)드레인보드</v>
          </cell>
          <cell r="C551">
            <v>77</v>
          </cell>
          <cell r="D551" t="str">
            <v>㎡</v>
          </cell>
          <cell r="E551">
            <v>5200</v>
          </cell>
          <cell r="F551">
            <v>400400</v>
          </cell>
        </row>
        <row r="552">
          <cell r="A552" t="str">
            <v>20)P.V.C PIPE</v>
          </cell>
          <cell r="B552" t="str">
            <v>φ100mm</v>
          </cell>
          <cell r="C552">
            <v>3</v>
          </cell>
          <cell r="D552" t="str">
            <v>M</v>
          </cell>
          <cell r="E552">
            <v>4473</v>
          </cell>
          <cell r="F552">
            <v>13419</v>
          </cell>
        </row>
        <row r="553">
          <cell r="A553" t="str">
            <v>21)배면방수(아스팔트 코팅)</v>
          </cell>
          <cell r="C553">
            <v>430</v>
          </cell>
          <cell r="D553" t="str">
            <v>M2</v>
          </cell>
          <cell r="E553">
            <v>4406</v>
          </cell>
          <cell r="F553">
            <v>1894580</v>
          </cell>
        </row>
        <row r="554">
          <cell r="A554" t="str">
            <v>22)난 간</v>
          </cell>
          <cell r="B554" t="str">
            <v>알미늄, H=0.65m</v>
          </cell>
          <cell r="C554">
            <v>43</v>
          </cell>
          <cell r="D554" t="str">
            <v>m</v>
          </cell>
          <cell r="E554">
            <v>85000</v>
          </cell>
          <cell r="F554">
            <v>3655000</v>
          </cell>
        </row>
        <row r="555">
          <cell r="A555" t="str">
            <v>23)교  면   포  장</v>
          </cell>
        </row>
        <row r="556">
          <cell r="A556" t="str">
            <v>택 코 팅</v>
          </cell>
          <cell r="B556" t="str">
            <v>RSC-4, 30ℓ/a</v>
          </cell>
          <cell r="C556">
            <v>4</v>
          </cell>
          <cell r="D556" t="str">
            <v>a</v>
          </cell>
          <cell r="E556">
            <v>17382</v>
          </cell>
          <cell r="F556">
            <v>69528</v>
          </cell>
        </row>
        <row r="557">
          <cell r="A557" t="str">
            <v>아스콘포장</v>
          </cell>
          <cell r="B557" t="str">
            <v>표층, t=8.0㎝</v>
          </cell>
          <cell r="C557">
            <v>4</v>
          </cell>
          <cell r="D557" t="str">
            <v>a</v>
          </cell>
          <cell r="E557">
            <v>55854</v>
          </cell>
          <cell r="F557">
            <v>223416</v>
          </cell>
        </row>
        <row r="558">
          <cell r="A558" t="str">
            <v>원동1교 (RAHMEN)</v>
          </cell>
        </row>
        <row r="559">
          <cell r="A559" t="str">
            <v>1) 구조물 터파기</v>
          </cell>
        </row>
        <row r="560">
          <cell r="A560" t="str">
            <v>구조물 터파기</v>
          </cell>
          <cell r="B560" t="str">
            <v>(육상토사,0~2m)</v>
          </cell>
          <cell r="C560">
            <v>3358</v>
          </cell>
          <cell r="D560" t="str">
            <v>㎥</v>
          </cell>
          <cell r="E560">
            <v>3161</v>
          </cell>
          <cell r="F560">
            <v>10614638</v>
          </cell>
        </row>
        <row r="561">
          <cell r="A561" t="str">
            <v>구조물 터파기</v>
          </cell>
          <cell r="B561" t="str">
            <v>(육상토사,2~4m)</v>
          </cell>
          <cell r="C561">
            <v>2084</v>
          </cell>
          <cell r="D561" t="str">
            <v>㎥</v>
          </cell>
          <cell r="E561">
            <v>4598</v>
          </cell>
          <cell r="F561">
            <v>9582232</v>
          </cell>
        </row>
        <row r="562">
          <cell r="A562" t="str">
            <v>구조물 터파기</v>
          </cell>
          <cell r="B562" t="str">
            <v>(육상토사,4~6m)</v>
          </cell>
          <cell r="C562">
            <v>346</v>
          </cell>
          <cell r="D562" t="str">
            <v>㎥</v>
          </cell>
          <cell r="E562">
            <v>6133</v>
          </cell>
          <cell r="F562">
            <v>2122018</v>
          </cell>
        </row>
        <row r="563">
          <cell r="A563" t="str">
            <v>구조물 터파기</v>
          </cell>
          <cell r="B563" t="str">
            <v>(육상토사,6~8m)</v>
          </cell>
          <cell r="C563">
            <v>131</v>
          </cell>
          <cell r="D563" t="str">
            <v>㎥</v>
          </cell>
          <cell r="E563">
            <v>7968</v>
          </cell>
          <cell r="F563">
            <v>1043808</v>
          </cell>
        </row>
        <row r="564">
          <cell r="A564" t="str">
            <v>2)되메우기 및 다짐</v>
          </cell>
          <cell r="C564">
            <v>4909</v>
          </cell>
          <cell r="D564" t="str">
            <v>M3</v>
          </cell>
          <cell r="E564">
            <v>3385</v>
          </cell>
          <cell r="F564">
            <v>16616965</v>
          </cell>
        </row>
        <row r="565">
          <cell r="A565" t="str">
            <v>3)뒷 채 움</v>
          </cell>
          <cell r="B565" t="str">
            <v>(보조기층재)</v>
          </cell>
          <cell r="C565">
            <v>2240</v>
          </cell>
          <cell r="D565" t="str">
            <v>㎥</v>
          </cell>
          <cell r="E565">
            <v>16460</v>
          </cell>
          <cell r="F565">
            <v>36870400</v>
          </cell>
        </row>
        <row r="566">
          <cell r="A566" t="str">
            <v>4) 콘크리트타설</v>
          </cell>
        </row>
        <row r="567">
          <cell r="A567" t="str">
            <v>콘크리트 타설</v>
          </cell>
          <cell r="B567" t="str">
            <v>(무근구조물)</v>
          </cell>
          <cell r="C567">
            <v>193</v>
          </cell>
          <cell r="D567" t="str">
            <v>㎥</v>
          </cell>
          <cell r="E567">
            <v>20803</v>
          </cell>
          <cell r="F567">
            <v>4014979</v>
          </cell>
        </row>
        <row r="568">
          <cell r="A568" t="str">
            <v>콘크리트 타설</v>
          </cell>
          <cell r="B568" t="str">
            <v>(철근,진동기,펌프카)</v>
          </cell>
          <cell r="C568">
            <v>1901</v>
          </cell>
          <cell r="D568" t="str">
            <v>㎥</v>
          </cell>
          <cell r="E568">
            <v>10947</v>
          </cell>
          <cell r="F568">
            <v>20810247</v>
          </cell>
        </row>
        <row r="569">
          <cell r="A569" t="str">
            <v>5) 거푸집공</v>
          </cell>
        </row>
        <row r="570">
          <cell r="A570" t="str">
            <v>합판 거푸집</v>
          </cell>
          <cell r="B570" t="str">
            <v>(3회, 0~ 7m)</v>
          </cell>
          <cell r="C570">
            <v>568</v>
          </cell>
          <cell r="D570" t="str">
            <v>㎡</v>
          </cell>
          <cell r="E570">
            <v>22050</v>
          </cell>
          <cell r="F570">
            <v>12524400</v>
          </cell>
        </row>
        <row r="571">
          <cell r="A571" t="str">
            <v>합판 거푸집</v>
          </cell>
          <cell r="B571" t="str">
            <v>(3회, 7~10m)</v>
          </cell>
          <cell r="C571">
            <v>500</v>
          </cell>
          <cell r="D571" t="str">
            <v>M2</v>
          </cell>
          <cell r="E571">
            <v>23476</v>
          </cell>
          <cell r="F571">
            <v>11738000</v>
          </cell>
        </row>
        <row r="572">
          <cell r="A572" t="str">
            <v>합판 거푸집</v>
          </cell>
          <cell r="B572" t="str">
            <v>(4회)</v>
          </cell>
          <cell r="C572">
            <v>262</v>
          </cell>
          <cell r="D572" t="str">
            <v>㎡</v>
          </cell>
          <cell r="E572">
            <v>19038</v>
          </cell>
          <cell r="F572">
            <v>4987956</v>
          </cell>
        </row>
        <row r="573">
          <cell r="A573" t="str">
            <v>합판 거푸집</v>
          </cell>
          <cell r="B573" t="str">
            <v>(6회)</v>
          </cell>
          <cell r="C573">
            <v>20</v>
          </cell>
          <cell r="D573" t="str">
            <v>㎡</v>
          </cell>
          <cell r="E573">
            <v>15879</v>
          </cell>
          <cell r="F573">
            <v>317580</v>
          </cell>
        </row>
        <row r="574">
          <cell r="A574" t="str">
            <v>무늬거푸집</v>
          </cell>
          <cell r="C574">
            <v>59</v>
          </cell>
          <cell r="D574" t="str">
            <v>M2</v>
          </cell>
          <cell r="E574">
            <v>29285</v>
          </cell>
          <cell r="F574">
            <v>1727815</v>
          </cell>
        </row>
        <row r="575">
          <cell r="A575" t="str">
            <v>코팅 거푸집</v>
          </cell>
          <cell r="B575" t="str">
            <v>(3회)</v>
          </cell>
          <cell r="C575">
            <v>1584</v>
          </cell>
          <cell r="D575" t="str">
            <v>㎡</v>
          </cell>
          <cell r="E575">
            <v>22050</v>
          </cell>
          <cell r="F575">
            <v>34927200</v>
          </cell>
        </row>
        <row r="576">
          <cell r="A576" t="str">
            <v>원형거푸집 3회</v>
          </cell>
          <cell r="C576">
            <v>34</v>
          </cell>
          <cell r="D576" t="str">
            <v>M2</v>
          </cell>
          <cell r="E576">
            <v>48522</v>
          </cell>
          <cell r="F576">
            <v>1649748</v>
          </cell>
        </row>
        <row r="577">
          <cell r="A577" t="str">
            <v>6) 강관 비계</v>
          </cell>
          <cell r="C577">
            <v>762</v>
          </cell>
          <cell r="D577" t="str">
            <v>㎡</v>
          </cell>
          <cell r="E577">
            <v>10525</v>
          </cell>
          <cell r="F577">
            <v>8020050</v>
          </cell>
        </row>
        <row r="578">
          <cell r="A578" t="str">
            <v>7) 동바리공</v>
          </cell>
        </row>
        <row r="579">
          <cell r="A579" t="str">
            <v>강관 동바리</v>
          </cell>
          <cell r="B579" t="str">
            <v>(교량구조물용)</v>
          </cell>
          <cell r="C579">
            <v>4454</v>
          </cell>
          <cell r="D579" t="str">
            <v>공㎥</v>
          </cell>
          <cell r="E579">
            <v>17339</v>
          </cell>
          <cell r="F579">
            <v>77227906</v>
          </cell>
        </row>
        <row r="580">
          <cell r="A580" t="str">
            <v>8)표면처리</v>
          </cell>
        </row>
        <row r="581">
          <cell r="A581" t="str">
            <v>슬라브 양생</v>
          </cell>
          <cell r="B581" t="str">
            <v>(피막양생)</v>
          </cell>
          <cell r="C581">
            <v>612</v>
          </cell>
          <cell r="D581" t="str">
            <v>㎡</v>
          </cell>
          <cell r="E581">
            <v>313</v>
          </cell>
          <cell r="F581">
            <v>191556</v>
          </cell>
        </row>
        <row r="582">
          <cell r="A582" t="str">
            <v>면고르기</v>
          </cell>
          <cell r="B582" t="str">
            <v>(교량슬라브면)</v>
          </cell>
          <cell r="C582">
            <v>612</v>
          </cell>
          <cell r="D582" t="str">
            <v>㎡</v>
          </cell>
          <cell r="E582">
            <v>544</v>
          </cell>
          <cell r="F582">
            <v>332928</v>
          </cell>
        </row>
        <row r="583">
          <cell r="A583" t="str">
            <v>교면 방수</v>
          </cell>
          <cell r="B583" t="str">
            <v>(침투식)</v>
          </cell>
          <cell r="C583">
            <v>612</v>
          </cell>
          <cell r="D583" t="str">
            <v>㎡</v>
          </cell>
          <cell r="E583">
            <v>2785</v>
          </cell>
          <cell r="F583">
            <v>1704420</v>
          </cell>
        </row>
        <row r="584">
          <cell r="A584" t="str">
            <v>9)교명판 및 설명판</v>
          </cell>
        </row>
        <row r="585">
          <cell r="A585" t="str">
            <v>교명주</v>
          </cell>
          <cell r="B585" t="str">
            <v>(화강석,600×600×1250mm)</v>
          </cell>
          <cell r="C585">
            <v>4</v>
          </cell>
          <cell r="D585" t="str">
            <v>개소</v>
          </cell>
          <cell r="E585">
            <v>1300000</v>
          </cell>
          <cell r="F585">
            <v>5200000</v>
          </cell>
        </row>
        <row r="586">
          <cell r="A586" t="str">
            <v>교명판</v>
          </cell>
          <cell r="B586" t="str">
            <v>(황동,450×200×10㎜)</v>
          </cell>
          <cell r="C586">
            <v>2</v>
          </cell>
          <cell r="D586" t="str">
            <v>개</v>
          </cell>
          <cell r="E586">
            <v>82000</v>
          </cell>
          <cell r="F586">
            <v>164000</v>
          </cell>
        </row>
        <row r="587">
          <cell r="A587" t="str">
            <v>설명판</v>
          </cell>
          <cell r="B587" t="str">
            <v>(황동,350×250×10㎜)</v>
          </cell>
          <cell r="C587">
            <v>2</v>
          </cell>
          <cell r="D587" t="str">
            <v>개</v>
          </cell>
          <cell r="E587">
            <v>45000</v>
          </cell>
          <cell r="F587">
            <v>90000</v>
          </cell>
        </row>
        <row r="588">
          <cell r="A588" t="str">
            <v>10)측량 기준점 설치</v>
          </cell>
          <cell r="C588">
            <v>1</v>
          </cell>
          <cell r="D588" t="str">
            <v>개</v>
          </cell>
          <cell r="E588">
            <v>25007</v>
          </cell>
          <cell r="F588">
            <v>25007</v>
          </cell>
        </row>
        <row r="589">
          <cell r="A589" t="str">
            <v>11)전 선 관</v>
          </cell>
          <cell r="B589" t="str">
            <v>(강관φ100mm)</v>
          </cell>
          <cell r="C589">
            <v>64</v>
          </cell>
          <cell r="D589" t="str">
            <v>m</v>
          </cell>
          <cell r="E589">
            <v>29640</v>
          </cell>
          <cell r="F589">
            <v>1896960</v>
          </cell>
        </row>
        <row r="590">
          <cell r="A590" t="str">
            <v>12)철근가공조립</v>
          </cell>
        </row>
        <row r="591">
          <cell r="A591" t="str">
            <v>철근가공 및 조립</v>
          </cell>
          <cell r="B591" t="str">
            <v>보 통</v>
          </cell>
          <cell r="C591">
            <v>22.552</v>
          </cell>
          <cell r="D591" t="str">
            <v>TON</v>
          </cell>
          <cell r="E591">
            <v>363984</v>
          </cell>
          <cell r="F591">
            <v>8208567</v>
          </cell>
        </row>
        <row r="592">
          <cell r="A592" t="str">
            <v>철근가공 및 조립</v>
          </cell>
          <cell r="B592" t="str">
            <v>복 잡</v>
          </cell>
          <cell r="C592">
            <v>182.74199999999999</v>
          </cell>
          <cell r="D592" t="str">
            <v>TON</v>
          </cell>
          <cell r="E592">
            <v>456666</v>
          </cell>
          <cell r="F592">
            <v>83452058</v>
          </cell>
        </row>
        <row r="593">
          <cell r="A593" t="str">
            <v>13)다웰바 설치</v>
          </cell>
          <cell r="C593">
            <v>122</v>
          </cell>
          <cell r="D593" t="str">
            <v>EA</v>
          </cell>
          <cell r="E593">
            <v>6278</v>
          </cell>
          <cell r="F593">
            <v>765916</v>
          </cell>
        </row>
        <row r="594">
          <cell r="A594" t="str">
            <v>14)타르페이퍼 설치</v>
          </cell>
          <cell r="B594" t="str">
            <v>t = 5mm</v>
          </cell>
          <cell r="C594">
            <v>32</v>
          </cell>
          <cell r="D594" t="str">
            <v>M2</v>
          </cell>
          <cell r="E594">
            <v>13117</v>
          </cell>
          <cell r="F594">
            <v>419744</v>
          </cell>
        </row>
        <row r="595">
          <cell r="A595" t="str">
            <v>15)스페이서 설치</v>
          </cell>
        </row>
        <row r="596">
          <cell r="A596" t="str">
            <v>스페이서 설치</v>
          </cell>
          <cell r="B596" t="str">
            <v>수직부</v>
          </cell>
          <cell r="C596">
            <v>1057</v>
          </cell>
          <cell r="D596" t="str">
            <v>M2</v>
          </cell>
          <cell r="E596">
            <v>230</v>
          </cell>
          <cell r="F596">
            <v>243110</v>
          </cell>
        </row>
        <row r="597">
          <cell r="A597" t="str">
            <v>스페이서 설치</v>
          </cell>
          <cell r="B597" t="str">
            <v>수평부</v>
          </cell>
          <cell r="C597">
            <v>1028</v>
          </cell>
          <cell r="D597" t="str">
            <v>M2</v>
          </cell>
          <cell r="E597">
            <v>230</v>
          </cell>
          <cell r="F597">
            <v>236440</v>
          </cell>
        </row>
        <row r="598">
          <cell r="A598" t="str">
            <v>16)스치로폴 채움</v>
          </cell>
        </row>
        <row r="599">
          <cell r="A599" t="str">
            <v>스치로폴</v>
          </cell>
          <cell r="B599" t="str">
            <v>t = 10mm</v>
          </cell>
          <cell r="C599">
            <v>62</v>
          </cell>
          <cell r="D599" t="str">
            <v>M2</v>
          </cell>
          <cell r="E599">
            <v>1898</v>
          </cell>
          <cell r="F599">
            <v>117676</v>
          </cell>
        </row>
        <row r="600">
          <cell r="A600" t="str">
            <v>스치로폴</v>
          </cell>
          <cell r="B600" t="str">
            <v>t = 20mm</v>
          </cell>
          <cell r="C600">
            <v>21</v>
          </cell>
          <cell r="D600" t="str">
            <v>M2</v>
          </cell>
          <cell r="E600">
            <v>2441</v>
          </cell>
          <cell r="F600">
            <v>51261</v>
          </cell>
        </row>
        <row r="601">
          <cell r="A601" t="str">
            <v>세굴방지용 사석 채움</v>
          </cell>
          <cell r="B601" t="str">
            <v>(100㎏/개)</v>
          </cell>
          <cell r="C601">
            <v>842</v>
          </cell>
          <cell r="D601" t="str">
            <v>㎥</v>
          </cell>
          <cell r="E601">
            <v>30658</v>
          </cell>
          <cell r="F601">
            <v>25814036</v>
          </cell>
        </row>
        <row r="602">
          <cell r="A602" t="str">
            <v>17)NOTCH 설치</v>
          </cell>
          <cell r="C602">
            <v>42</v>
          </cell>
          <cell r="D602" t="str">
            <v>M</v>
          </cell>
          <cell r="E602">
            <v>10000</v>
          </cell>
          <cell r="F602">
            <v>420000</v>
          </cell>
        </row>
        <row r="603">
          <cell r="A603" t="str">
            <v>19)배면방수(아스팔트 코팅)</v>
          </cell>
          <cell r="C603">
            <v>570</v>
          </cell>
          <cell r="D603" t="str">
            <v>M2</v>
          </cell>
          <cell r="E603">
            <v>4406</v>
          </cell>
          <cell r="F603">
            <v>2511420</v>
          </cell>
        </row>
        <row r="604">
          <cell r="A604" t="str">
            <v>20)난 간</v>
          </cell>
          <cell r="B604" t="str">
            <v>알미늄, H=0.65m</v>
          </cell>
          <cell r="C604">
            <v>49</v>
          </cell>
          <cell r="D604" t="str">
            <v>m</v>
          </cell>
          <cell r="E604">
            <v>85000</v>
          </cell>
          <cell r="F604">
            <v>4165000</v>
          </cell>
        </row>
        <row r="605">
          <cell r="A605" t="str">
            <v>21)교  면   포  장</v>
          </cell>
        </row>
        <row r="606">
          <cell r="A606" t="str">
            <v>택 코 팅</v>
          </cell>
          <cell r="B606" t="str">
            <v>RSC-4, 30ℓ/a</v>
          </cell>
          <cell r="C606">
            <v>6</v>
          </cell>
          <cell r="D606" t="str">
            <v>a</v>
          </cell>
          <cell r="E606">
            <v>17382</v>
          </cell>
          <cell r="F606">
            <v>104292</v>
          </cell>
        </row>
        <row r="607">
          <cell r="A607" t="str">
            <v>아스콘포장</v>
          </cell>
          <cell r="B607" t="str">
            <v>표층, t=8.0㎝</v>
          </cell>
          <cell r="C607">
            <v>6</v>
          </cell>
          <cell r="D607" t="str">
            <v>a</v>
          </cell>
          <cell r="E607">
            <v>55854</v>
          </cell>
          <cell r="F607">
            <v>335124</v>
          </cell>
        </row>
        <row r="608">
          <cell r="A608" t="str">
            <v>원동2교 (RAHMEN)</v>
          </cell>
        </row>
        <row r="609">
          <cell r="A609" t="str">
            <v>1) 구조물 터파기</v>
          </cell>
        </row>
        <row r="610">
          <cell r="A610" t="str">
            <v>구조물 터파기</v>
          </cell>
          <cell r="B610" t="str">
            <v>(육상토사,0~2m)</v>
          </cell>
          <cell r="C610">
            <v>2125</v>
          </cell>
          <cell r="D610" t="str">
            <v>㎥</v>
          </cell>
          <cell r="E610">
            <v>3161</v>
          </cell>
          <cell r="F610">
            <v>6717125</v>
          </cell>
        </row>
        <row r="611">
          <cell r="A611" t="str">
            <v>구조물 터파기</v>
          </cell>
          <cell r="B611" t="str">
            <v>(육상토사,2~4m)</v>
          </cell>
          <cell r="C611">
            <v>1637</v>
          </cell>
          <cell r="D611" t="str">
            <v>㎥</v>
          </cell>
          <cell r="E611">
            <v>4598</v>
          </cell>
          <cell r="F611">
            <v>7526926</v>
          </cell>
        </row>
        <row r="612">
          <cell r="A612" t="str">
            <v>구조물 터파기</v>
          </cell>
          <cell r="B612" t="str">
            <v>(육상토사,4~6m)</v>
          </cell>
          <cell r="C612">
            <v>1197</v>
          </cell>
          <cell r="D612" t="str">
            <v>㎥</v>
          </cell>
          <cell r="E612">
            <v>6133</v>
          </cell>
          <cell r="F612">
            <v>7341201</v>
          </cell>
        </row>
        <row r="613">
          <cell r="A613" t="str">
            <v>구조물 터파기</v>
          </cell>
          <cell r="B613" t="str">
            <v>(육상토사,6~8m)</v>
          </cell>
          <cell r="C613">
            <v>327</v>
          </cell>
          <cell r="D613" t="str">
            <v>㎥</v>
          </cell>
          <cell r="E613">
            <v>7968</v>
          </cell>
          <cell r="F613">
            <v>2605536</v>
          </cell>
        </row>
        <row r="614">
          <cell r="A614" t="str">
            <v>2)되메우기 및 다짐</v>
          </cell>
          <cell r="C614">
            <v>3704</v>
          </cell>
          <cell r="D614" t="str">
            <v>M3</v>
          </cell>
          <cell r="E614">
            <v>3385</v>
          </cell>
          <cell r="F614">
            <v>12538040</v>
          </cell>
        </row>
        <row r="615">
          <cell r="A615" t="str">
            <v>3)뒷 채 움</v>
          </cell>
          <cell r="B615" t="str">
            <v>(보조기층재)</v>
          </cell>
          <cell r="C615">
            <v>1335</v>
          </cell>
          <cell r="D615" t="str">
            <v>㎥</v>
          </cell>
          <cell r="E615">
            <v>16460</v>
          </cell>
          <cell r="F615">
            <v>21974100</v>
          </cell>
        </row>
        <row r="616">
          <cell r="A616" t="str">
            <v>4) 콘크리트타설</v>
          </cell>
        </row>
        <row r="617">
          <cell r="A617" t="str">
            <v>콘크리트 타설</v>
          </cell>
          <cell r="B617" t="str">
            <v>(무근구조물)</v>
          </cell>
          <cell r="C617">
            <v>33</v>
          </cell>
          <cell r="D617" t="str">
            <v>㎥</v>
          </cell>
          <cell r="E617">
            <v>20803</v>
          </cell>
          <cell r="F617">
            <v>686499</v>
          </cell>
        </row>
        <row r="618">
          <cell r="A618" t="str">
            <v>콘크리트 타설</v>
          </cell>
          <cell r="B618" t="str">
            <v>(철근,진동기,펌프카)</v>
          </cell>
          <cell r="C618">
            <v>1465</v>
          </cell>
          <cell r="D618" t="str">
            <v>㎥</v>
          </cell>
          <cell r="E618">
            <v>10947</v>
          </cell>
          <cell r="F618">
            <v>16037355</v>
          </cell>
        </row>
        <row r="619">
          <cell r="A619" t="str">
            <v>5) 거푸집공</v>
          </cell>
        </row>
        <row r="620">
          <cell r="A620" t="str">
            <v>합판 거푸집</v>
          </cell>
          <cell r="B620" t="str">
            <v>(3회, 0~ 7m)</v>
          </cell>
          <cell r="C620">
            <v>496</v>
          </cell>
          <cell r="D620" t="str">
            <v>㎡</v>
          </cell>
          <cell r="E620">
            <v>22050</v>
          </cell>
          <cell r="F620">
            <v>10936800</v>
          </cell>
        </row>
        <row r="621">
          <cell r="A621" t="str">
            <v>합판 거푸집</v>
          </cell>
          <cell r="B621" t="str">
            <v>(3회, 7~10m)</v>
          </cell>
          <cell r="C621">
            <v>44</v>
          </cell>
          <cell r="D621" t="str">
            <v>M2</v>
          </cell>
          <cell r="E621">
            <v>23476</v>
          </cell>
          <cell r="F621">
            <v>1032944</v>
          </cell>
        </row>
        <row r="622">
          <cell r="A622" t="str">
            <v>합판 거푸집</v>
          </cell>
          <cell r="B622" t="str">
            <v>(4회)</v>
          </cell>
          <cell r="C622">
            <v>224</v>
          </cell>
          <cell r="D622" t="str">
            <v>㎡</v>
          </cell>
          <cell r="E622">
            <v>19038</v>
          </cell>
          <cell r="F622">
            <v>4264512</v>
          </cell>
        </row>
        <row r="623">
          <cell r="A623" t="str">
            <v>합판 거푸집</v>
          </cell>
          <cell r="B623" t="str">
            <v>(6회)</v>
          </cell>
          <cell r="C623">
            <v>17</v>
          </cell>
          <cell r="D623" t="str">
            <v>㎡</v>
          </cell>
          <cell r="E623">
            <v>15879</v>
          </cell>
          <cell r="F623">
            <v>269943</v>
          </cell>
        </row>
        <row r="624">
          <cell r="A624" t="str">
            <v>무늬거푸집</v>
          </cell>
          <cell r="C624">
            <v>59</v>
          </cell>
          <cell r="D624" t="str">
            <v>M2</v>
          </cell>
          <cell r="E624">
            <v>29285</v>
          </cell>
          <cell r="F624">
            <v>1727815</v>
          </cell>
        </row>
        <row r="625">
          <cell r="A625" t="str">
            <v>코팅 거푸집</v>
          </cell>
          <cell r="B625" t="str">
            <v>(3회)</v>
          </cell>
          <cell r="C625">
            <v>954</v>
          </cell>
          <cell r="D625" t="str">
            <v>㎡</v>
          </cell>
          <cell r="E625">
            <v>22050</v>
          </cell>
          <cell r="F625">
            <v>21035700</v>
          </cell>
        </row>
        <row r="626">
          <cell r="A626" t="str">
            <v>원형거푸집 3회</v>
          </cell>
          <cell r="C626">
            <v>9</v>
          </cell>
          <cell r="D626" t="str">
            <v>M2</v>
          </cell>
          <cell r="E626">
            <v>48522</v>
          </cell>
          <cell r="F626">
            <v>436698</v>
          </cell>
        </row>
        <row r="627">
          <cell r="A627" t="str">
            <v>6) 강관 비계</v>
          </cell>
          <cell r="C627">
            <v>813</v>
          </cell>
          <cell r="D627" t="str">
            <v>㎡</v>
          </cell>
          <cell r="E627">
            <v>10525</v>
          </cell>
          <cell r="F627">
            <v>8556825</v>
          </cell>
        </row>
        <row r="628">
          <cell r="A628" t="str">
            <v>7) 동바리공</v>
          </cell>
        </row>
        <row r="629">
          <cell r="A629" t="str">
            <v>강관 동바리</v>
          </cell>
          <cell r="B629" t="str">
            <v>(교량구조물용)</v>
          </cell>
          <cell r="C629">
            <v>2381</v>
          </cell>
          <cell r="D629" t="str">
            <v>공㎥</v>
          </cell>
          <cell r="E629">
            <v>17339</v>
          </cell>
          <cell r="F629">
            <v>41284159</v>
          </cell>
        </row>
        <row r="630">
          <cell r="A630" t="str">
            <v>8)표면처리</v>
          </cell>
        </row>
        <row r="631">
          <cell r="A631" t="str">
            <v>슬라브 양생</v>
          </cell>
          <cell r="B631" t="str">
            <v>(피막양생)</v>
          </cell>
          <cell r="C631">
            <v>453</v>
          </cell>
          <cell r="D631" t="str">
            <v>㎡</v>
          </cell>
          <cell r="E631">
            <v>313</v>
          </cell>
          <cell r="F631">
            <v>141789</v>
          </cell>
        </row>
        <row r="632">
          <cell r="A632" t="str">
            <v>면고르기</v>
          </cell>
          <cell r="B632" t="str">
            <v>(교량슬라브면)</v>
          </cell>
          <cell r="C632">
            <v>453</v>
          </cell>
          <cell r="D632" t="str">
            <v>㎡</v>
          </cell>
          <cell r="E632">
            <v>544</v>
          </cell>
          <cell r="F632">
            <v>246432</v>
          </cell>
        </row>
        <row r="633">
          <cell r="A633" t="str">
            <v>교면 방수</v>
          </cell>
          <cell r="B633" t="str">
            <v>(침투식)</v>
          </cell>
          <cell r="C633">
            <v>453</v>
          </cell>
          <cell r="D633" t="str">
            <v>㎡</v>
          </cell>
          <cell r="E633">
            <v>2785</v>
          </cell>
          <cell r="F633">
            <v>1261605</v>
          </cell>
        </row>
        <row r="634">
          <cell r="A634" t="str">
            <v>9)교명판 및 설명판</v>
          </cell>
        </row>
        <row r="635">
          <cell r="A635" t="str">
            <v>교명주</v>
          </cell>
          <cell r="B635" t="str">
            <v>(화강석,600×600×1250mm)</v>
          </cell>
          <cell r="C635">
            <v>4</v>
          </cell>
          <cell r="D635" t="str">
            <v>개소</v>
          </cell>
          <cell r="E635">
            <v>1300000</v>
          </cell>
          <cell r="F635">
            <v>5200000</v>
          </cell>
        </row>
        <row r="636">
          <cell r="A636" t="str">
            <v>교명판</v>
          </cell>
          <cell r="B636" t="str">
            <v>(황동,450×200×10㎜)</v>
          </cell>
          <cell r="C636">
            <v>2</v>
          </cell>
          <cell r="D636" t="str">
            <v>개</v>
          </cell>
          <cell r="E636">
            <v>82000</v>
          </cell>
          <cell r="F636">
            <v>164000</v>
          </cell>
        </row>
        <row r="637">
          <cell r="A637" t="str">
            <v>설명판</v>
          </cell>
          <cell r="B637" t="str">
            <v>(황동,350×250×10㎜)</v>
          </cell>
          <cell r="C637">
            <v>2</v>
          </cell>
          <cell r="D637" t="str">
            <v>개</v>
          </cell>
          <cell r="E637">
            <v>45000</v>
          </cell>
          <cell r="F637">
            <v>90000</v>
          </cell>
        </row>
        <row r="638">
          <cell r="A638" t="str">
            <v>10)측량 기준점 설치</v>
          </cell>
          <cell r="C638">
            <v>1</v>
          </cell>
          <cell r="D638" t="str">
            <v>개</v>
          </cell>
          <cell r="E638">
            <v>25007</v>
          </cell>
          <cell r="F638">
            <v>25007</v>
          </cell>
        </row>
        <row r="639">
          <cell r="A639" t="str">
            <v>11)전 선 관</v>
          </cell>
          <cell r="B639" t="str">
            <v>(강관φ100mm)</v>
          </cell>
          <cell r="C639">
            <v>51</v>
          </cell>
          <cell r="D639" t="str">
            <v>m</v>
          </cell>
          <cell r="E639">
            <v>29640</v>
          </cell>
          <cell r="F639">
            <v>1511640</v>
          </cell>
        </row>
        <row r="640">
          <cell r="A640" t="str">
            <v>12)철근가공조립</v>
          </cell>
        </row>
        <row r="641">
          <cell r="A641" t="str">
            <v>철근가공 및 조립</v>
          </cell>
          <cell r="B641" t="str">
            <v>보 통</v>
          </cell>
          <cell r="C641">
            <v>23.164999999999999</v>
          </cell>
          <cell r="D641" t="str">
            <v>TON</v>
          </cell>
          <cell r="E641">
            <v>363984</v>
          </cell>
          <cell r="F641">
            <v>8431689</v>
          </cell>
        </row>
        <row r="642">
          <cell r="A642" t="str">
            <v>철근가공 및 조립</v>
          </cell>
          <cell r="B642" t="str">
            <v>복 잡</v>
          </cell>
          <cell r="C642">
            <v>183.98599999999999</v>
          </cell>
          <cell r="D642" t="str">
            <v>TON</v>
          </cell>
          <cell r="E642">
            <v>456666</v>
          </cell>
          <cell r="F642">
            <v>84020150</v>
          </cell>
        </row>
        <row r="643">
          <cell r="A643" t="str">
            <v>13)다웰바 설치</v>
          </cell>
          <cell r="C643">
            <v>118</v>
          </cell>
          <cell r="D643" t="str">
            <v>EA</v>
          </cell>
          <cell r="E643">
            <v>6278</v>
          </cell>
          <cell r="F643">
            <v>740804</v>
          </cell>
        </row>
        <row r="644">
          <cell r="A644" t="str">
            <v>14)타르페이퍼 설치</v>
          </cell>
          <cell r="B644" t="str">
            <v>t = 5mm</v>
          </cell>
          <cell r="C644">
            <v>14</v>
          </cell>
          <cell r="D644" t="str">
            <v>M2</v>
          </cell>
          <cell r="E644">
            <v>13117</v>
          </cell>
          <cell r="F644">
            <v>183638</v>
          </cell>
        </row>
        <row r="645">
          <cell r="A645" t="str">
            <v>15)스페이서 설치</v>
          </cell>
        </row>
        <row r="646">
          <cell r="A646" t="str">
            <v>스페이서 설치</v>
          </cell>
          <cell r="B646" t="str">
            <v>수직부</v>
          </cell>
          <cell r="C646">
            <v>911</v>
          </cell>
          <cell r="D646" t="str">
            <v>M2</v>
          </cell>
          <cell r="E646">
            <v>230</v>
          </cell>
          <cell r="F646">
            <v>209530</v>
          </cell>
        </row>
        <row r="647">
          <cell r="A647" t="str">
            <v>스페이서 설치</v>
          </cell>
          <cell r="B647" t="str">
            <v>수평부</v>
          </cell>
          <cell r="C647">
            <v>700</v>
          </cell>
          <cell r="D647" t="str">
            <v>M2</v>
          </cell>
          <cell r="E647">
            <v>230</v>
          </cell>
          <cell r="F647">
            <v>161000</v>
          </cell>
        </row>
        <row r="648">
          <cell r="A648" t="str">
            <v>16)스치로폴 채움</v>
          </cell>
        </row>
        <row r="649">
          <cell r="A649" t="str">
            <v>스치로폴</v>
          </cell>
          <cell r="B649" t="str">
            <v>t = 10mm</v>
          </cell>
          <cell r="C649">
            <v>55</v>
          </cell>
          <cell r="D649" t="str">
            <v>M2</v>
          </cell>
          <cell r="E649">
            <v>1898</v>
          </cell>
          <cell r="F649">
            <v>104390</v>
          </cell>
        </row>
        <row r="650">
          <cell r="A650" t="str">
            <v>스치로폴</v>
          </cell>
          <cell r="B650" t="str">
            <v>t = 20mm</v>
          </cell>
          <cell r="C650">
            <v>18</v>
          </cell>
          <cell r="D650" t="str">
            <v>M2</v>
          </cell>
          <cell r="E650">
            <v>2441</v>
          </cell>
          <cell r="F650">
            <v>43938</v>
          </cell>
        </row>
        <row r="651">
          <cell r="A651" t="str">
            <v>17)NOTCH 설치</v>
          </cell>
          <cell r="C651">
            <v>31</v>
          </cell>
          <cell r="D651" t="str">
            <v>M</v>
          </cell>
          <cell r="E651">
            <v>10000</v>
          </cell>
          <cell r="F651">
            <v>310000</v>
          </cell>
        </row>
        <row r="652">
          <cell r="A652" t="str">
            <v>18)배면방수(아스팔트 코팅)</v>
          </cell>
          <cell r="C652">
            <v>390</v>
          </cell>
          <cell r="D652" t="str">
            <v>M2</v>
          </cell>
          <cell r="E652">
            <v>4406</v>
          </cell>
          <cell r="F652">
            <v>1718340</v>
          </cell>
        </row>
        <row r="653">
          <cell r="A653" t="str">
            <v>19)난 간</v>
          </cell>
          <cell r="B653" t="str">
            <v>알미늄, H=0.65m</v>
          </cell>
          <cell r="C653">
            <v>43</v>
          </cell>
          <cell r="D653" t="str">
            <v>m</v>
          </cell>
          <cell r="E653">
            <v>85000</v>
          </cell>
          <cell r="F653">
            <v>3655000</v>
          </cell>
        </row>
        <row r="654">
          <cell r="A654" t="str">
            <v>20)교  면   포  장</v>
          </cell>
        </row>
        <row r="655">
          <cell r="A655" t="str">
            <v>택 코 팅</v>
          </cell>
          <cell r="B655" t="str">
            <v>RSC-4, 30ℓ/a</v>
          </cell>
          <cell r="C655">
            <v>9</v>
          </cell>
          <cell r="D655" t="str">
            <v>a</v>
          </cell>
          <cell r="E655">
            <v>17382</v>
          </cell>
          <cell r="F655">
            <v>156438</v>
          </cell>
        </row>
        <row r="656">
          <cell r="A656" t="str">
            <v>아스콘포장</v>
          </cell>
          <cell r="B656" t="str">
            <v>표층, t=8.0㎝</v>
          </cell>
          <cell r="C656">
            <v>9</v>
          </cell>
          <cell r="D656" t="str">
            <v>a</v>
          </cell>
          <cell r="E656">
            <v>55854</v>
          </cell>
          <cell r="F656">
            <v>502686</v>
          </cell>
        </row>
        <row r="657">
          <cell r="A657" t="str">
            <v>원동3교 (RAHMEN)</v>
          </cell>
        </row>
        <row r="658">
          <cell r="A658" t="str">
            <v>1) 구조물 터파기</v>
          </cell>
        </row>
        <row r="659">
          <cell r="A659" t="str">
            <v>구조물 터파기</v>
          </cell>
          <cell r="B659" t="str">
            <v>(육상토사,0~2m)</v>
          </cell>
          <cell r="C659">
            <v>3980</v>
          </cell>
          <cell r="D659" t="str">
            <v>㎥</v>
          </cell>
          <cell r="E659">
            <v>3161</v>
          </cell>
          <cell r="F659">
            <v>12580780</v>
          </cell>
        </row>
        <row r="660">
          <cell r="A660" t="str">
            <v>구조물 터파기</v>
          </cell>
          <cell r="B660" t="str">
            <v>(육상토사,2~4m)</v>
          </cell>
          <cell r="C660">
            <v>1936</v>
          </cell>
          <cell r="D660" t="str">
            <v>㎥</v>
          </cell>
          <cell r="E660">
            <v>4598</v>
          </cell>
          <cell r="F660">
            <v>8901728</v>
          </cell>
        </row>
        <row r="661">
          <cell r="A661" t="str">
            <v>구조물 터파기</v>
          </cell>
          <cell r="B661" t="str">
            <v>(육상토사,4~6m)</v>
          </cell>
          <cell r="C661">
            <v>1239</v>
          </cell>
          <cell r="D661" t="str">
            <v>㎥</v>
          </cell>
          <cell r="E661">
            <v>6133</v>
          </cell>
          <cell r="F661">
            <v>7598787</v>
          </cell>
        </row>
        <row r="662">
          <cell r="A662" t="str">
            <v>구조물 터파기</v>
          </cell>
          <cell r="B662" t="str">
            <v>(육상토사,6~8m)</v>
          </cell>
          <cell r="C662">
            <v>917</v>
          </cell>
          <cell r="D662" t="str">
            <v>㎥</v>
          </cell>
          <cell r="E662">
            <v>7968</v>
          </cell>
          <cell r="F662">
            <v>7306656</v>
          </cell>
        </row>
        <row r="663">
          <cell r="A663" t="str">
            <v>2)되메우기 및 다짐</v>
          </cell>
          <cell r="C663">
            <v>5954</v>
          </cell>
          <cell r="D663" t="str">
            <v>M3</v>
          </cell>
          <cell r="E663">
            <v>3385</v>
          </cell>
          <cell r="F663">
            <v>20154290</v>
          </cell>
        </row>
        <row r="664">
          <cell r="A664" t="str">
            <v>3)뒷 채 움</v>
          </cell>
          <cell r="B664" t="str">
            <v>(보조기층재)</v>
          </cell>
          <cell r="C664">
            <v>1117</v>
          </cell>
          <cell r="D664" t="str">
            <v>㎥</v>
          </cell>
          <cell r="E664">
            <v>16460</v>
          </cell>
          <cell r="F664">
            <v>18385820</v>
          </cell>
        </row>
        <row r="665">
          <cell r="A665" t="str">
            <v>4) 콘크리트타설</v>
          </cell>
        </row>
        <row r="666">
          <cell r="A666" t="str">
            <v>콘크리트 타설</v>
          </cell>
          <cell r="B666" t="str">
            <v>(무근구조물)</v>
          </cell>
          <cell r="C666">
            <v>115</v>
          </cell>
          <cell r="D666" t="str">
            <v>㎥</v>
          </cell>
          <cell r="E666">
            <v>20803</v>
          </cell>
          <cell r="F666">
            <v>2392345</v>
          </cell>
        </row>
        <row r="667">
          <cell r="A667" t="str">
            <v>콘크리트 타설</v>
          </cell>
          <cell r="B667" t="str">
            <v>(철근,진동기,펌프카)</v>
          </cell>
          <cell r="C667">
            <v>1294</v>
          </cell>
          <cell r="D667" t="str">
            <v>㎥</v>
          </cell>
          <cell r="E667">
            <v>10947</v>
          </cell>
          <cell r="F667">
            <v>14165418</v>
          </cell>
        </row>
        <row r="668">
          <cell r="A668" t="str">
            <v>5) 거푸집공</v>
          </cell>
        </row>
        <row r="669">
          <cell r="A669" t="str">
            <v>합판 거푸집</v>
          </cell>
          <cell r="B669" t="str">
            <v>(3회, 0~ 7m)</v>
          </cell>
          <cell r="C669">
            <v>1254</v>
          </cell>
          <cell r="D669" t="str">
            <v>㎡</v>
          </cell>
          <cell r="E669">
            <v>22050</v>
          </cell>
          <cell r="F669">
            <v>27650700</v>
          </cell>
        </row>
        <row r="670">
          <cell r="A670" t="str">
            <v>합판 거푸집</v>
          </cell>
          <cell r="B670" t="str">
            <v>(3회, 7~10m)</v>
          </cell>
          <cell r="C670">
            <v>131</v>
          </cell>
          <cell r="D670" t="str">
            <v>M2</v>
          </cell>
          <cell r="E670">
            <v>23476</v>
          </cell>
          <cell r="F670">
            <v>3075356</v>
          </cell>
        </row>
        <row r="671">
          <cell r="A671" t="str">
            <v>합판 거푸집</v>
          </cell>
          <cell r="B671" t="str">
            <v>(4회)</v>
          </cell>
          <cell r="C671">
            <v>268</v>
          </cell>
          <cell r="D671" t="str">
            <v>㎡</v>
          </cell>
          <cell r="E671">
            <v>19038</v>
          </cell>
          <cell r="F671">
            <v>5102184</v>
          </cell>
        </row>
        <row r="672">
          <cell r="A672" t="str">
            <v>합판 거푸집</v>
          </cell>
          <cell r="B672" t="str">
            <v>(6회)</v>
          </cell>
          <cell r="C672">
            <v>29</v>
          </cell>
          <cell r="D672" t="str">
            <v>㎡</v>
          </cell>
          <cell r="E672">
            <v>15879</v>
          </cell>
          <cell r="F672">
            <v>460491</v>
          </cell>
        </row>
        <row r="673">
          <cell r="A673" t="str">
            <v>무늬거푸집</v>
          </cell>
          <cell r="C673">
            <v>491</v>
          </cell>
          <cell r="D673" t="str">
            <v>M2</v>
          </cell>
          <cell r="E673">
            <v>29285</v>
          </cell>
          <cell r="F673">
            <v>14378935</v>
          </cell>
        </row>
        <row r="674">
          <cell r="A674" t="str">
            <v>코팅 거푸집</v>
          </cell>
          <cell r="B674" t="str">
            <v>(3회)</v>
          </cell>
          <cell r="C674">
            <v>613</v>
          </cell>
          <cell r="D674" t="str">
            <v>㎡</v>
          </cell>
          <cell r="E674">
            <v>22050</v>
          </cell>
          <cell r="F674">
            <v>13516650</v>
          </cell>
        </row>
        <row r="675">
          <cell r="A675" t="str">
            <v>원형거푸집 3회</v>
          </cell>
          <cell r="C675">
            <v>1</v>
          </cell>
          <cell r="D675" t="str">
            <v>M2</v>
          </cell>
          <cell r="E675">
            <v>48522</v>
          </cell>
          <cell r="F675">
            <v>48522</v>
          </cell>
        </row>
        <row r="676">
          <cell r="A676" t="str">
            <v>6) 강관 비계</v>
          </cell>
          <cell r="C676">
            <v>1369</v>
          </cell>
          <cell r="D676" t="str">
            <v>㎡</v>
          </cell>
          <cell r="E676">
            <v>10525</v>
          </cell>
          <cell r="F676">
            <v>14408725</v>
          </cell>
        </row>
        <row r="677">
          <cell r="A677" t="str">
            <v>7) 동바리공</v>
          </cell>
        </row>
        <row r="678">
          <cell r="A678" t="str">
            <v>강관 동바리</v>
          </cell>
          <cell r="B678" t="str">
            <v>(교량구조물용)</v>
          </cell>
          <cell r="C678">
            <v>3098</v>
          </cell>
          <cell r="D678" t="str">
            <v>공㎥</v>
          </cell>
          <cell r="E678">
            <v>17339</v>
          </cell>
          <cell r="F678">
            <v>53716222</v>
          </cell>
        </row>
        <row r="679">
          <cell r="A679" t="str">
            <v>8)표면처리</v>
          </cell>
        </row>
        <row r="680">
          <cell r="A680" t="str">
            <v>슬라브 양생</v>
          </cell>
          <cell r="B680" t="str">
            <v>(피막양생)</v>
          </cell>
          <cell r="C680">
            <v>229</v>
          </cell>
          <cell r="D680" t="str">
            <v>㎡</v>
          </cell>
          <cell r="E680">
            <v>313</v>
          </cell>
          <cell r="F680">
            <v>71677</v>
          </cell>
        </row>
        <row r="681">
          <cell r="A681" t="str">
            <v>면고르기</v>
          </cell>
          <cell r="B681" t="str">
            <v>(교량슬라브면)</v>
          </cell>
          <cell r="C681">
            <v>229</v>
          </cell>
          <cell r="D681" t="str">
            <v>㎡</v>
          </cell>
          <cell r="E681">
            <v>544</v>
          </cell>
          <cell r="F681">
            <v>124576</v>
          </cell>
        </row>
        <row r="682">
          <cell r="A682" t="str">
            <v>교면 방수</v>
          </cell>
          <cell r="B682" t="str">
            <v>(침투식)</v>
          </cell>
          <cell r="C682">
            <v>229</v>
          </cell>
          <cell r="D682" t="str">
            <v>㎡</v>
          </cell>
          <cell r="E682">
            <v>2785</v>
          </cell>
          <cell r="F682">
            <v>637765</v>
          </cell>
        </row>
        <row r="683">
          <cell r="A683" t="str">
            <v>9)교명판 및 설명판</v>
          </cell>
        </row>
        <row r="684">
          <cell r="A684" t="str">
            <v>교명주</v>
          </cell>
          <cell r="B684" t="str">
            <v>(화강석,600×600×1250mm)</v>
          </cell>
          <cell r="C684">
            <v>2</v>
          </cell>
          <cell r="D684" t="str">
            <v>개소</v>
          </cell>
          <cell r="E684">
            <v>1300000</v>
          </cell>
          <cell r="F684">
            <v>2600000</v>
          </cell>
        </row>
        <row r="685">
          <cell r="A685" t="str">
            <v>교명판</v>
          </cell>
          <cell r="B685" t="str">
            <v>(황동,450×200×10㎜)</v>
          </cell>
          <cell r="C685">
            <v>1</v>
          </cell>
          <cell r="D685" t="str">
            <v>개</v>
          </cell>
          <cell r="E685">
            <v>82000</v>
          </cell>
          <cell r="F685">
            <v>82000</v>
          </cell>
        </row>
        <row r="686">
          <cell r="A686" t="str">
            <v>설명판</v>
          </cell>
          <cell r="B686" t="str">
            <v>(황동,350×250×10㎜)</v>
          </cell>
          <cell r="C686">
            <v>1</v>
          </cell>
          <cell r="D686" t="str">
            <v>개</v>
          </cell>
          <cell r="E686">
            <v>45000</v>
          </cell>
          <cell r="F686">
            <v>45000</v>
          </cell>
        </row>
        <row r="687">
          <cell r="A687" t="str">
            <v>10)전 선 관</v>
          </cell>
          <cell r="B687" t="str">
            <v>(강관φ100mm)</v>
          </cell>
          <cell r="C687">
            <v>73</v>
          </cell>
          <cell r="D687" t="str">
            <v>m</v>
          </cell>
          <cell r="E687">
            <v>29640</v>
          </cell>
          <cell r="F687">
            <v>2163720</v>
          </cell>
        </row>
        <row r="688">
          <cell r="A688" t="str">
            <v>11)철근가공조립</v>
          </cell>
        </row>
        <row r="689">
          <cell r="A689" t="str">
            <v>철근가공 및 조립</v>
          </cell>
          <cell r="B689" t="str">
            <v>보 통</v>
          </cell>
          <cell r="C689">
            <v>79.198999999999998</v>
          </cell>
          <cell r="D689" t="str">
            <v>TON</v>
          </cell>
          <cell r="E689">
            <v>363984</v>
          </cell>
          <cell r="F689">
            <v>28827168</v>
          </cell>
        </row>
        <row r="690">
          <cell r="A690" t="str">
            <v>철근가공 및 조립</v>
          </cell>
          <cell r="B690" t="str">
            <v>복 잡</v>
          </cell>
          <cell r="C690">
            <v>88.646000000000001</v>
          </cell>
          <cell r="D690" t="str">
            <v>TON</v>
          </cell>
          <cell r="E690">
            <v>456666</v>
          </cell>
          <cell r="F690">
            <v>40481614</v>
          </cell>
        </row>
        <row r="691">
          <cell r="A691" t="str">
            <v>12)다웰바 설치</v>
          </cell>
          <cell r="C691">
            <v>52</v>
          </cell>
          <cell r="D691" t="str">
            <v>EA</v>
          </cell>
          <cell r="E691">
            <v>6278</v>
          </cell>
          <cell r="F691">
            <v>326456</v>
          </cell>
        </row>
        <row r="692">
          <cell r="A692" t="str">
            <v>13)타르페이퍼 설치</v>
          </cell>
          <cell r="B692" t="str">
            <v>t = 5mm</v>
          </cell>
          <cell r="C692">
            <v>6</v>
          </cell>
          <cell r="D692" t="str">
            <v>M2</v>
          </cell>
          <cell r="E692">
            <v>13117</v>
          </cell>
          <cell r="F692">
            <v>78702</v>
          </cell>
        </row>
        <row r="693">
          <cell r="A693" t="str">
            <v>14)스페이서 설치</v>
          </cell>
        </row>
        <row r="694">
          <cell r="A694" t="str">
            <v>스페이서 설치</v>
          </cell>
          <cell r="B694" t="str">
            <v>수직부</v>
          </cell>
          <cell r="C694">
            <v>1238</v>
          </cell>
          <cell r="D694" t="str">
            <v>M2</v>
          </cell>
          <cell r="E694">
            <v>230</v>
          </cell>
          <cell r="F694">
            <v>284740</v>
          </cell>
        </row>
        <row r="695">
          <cell r="A695" t="str">
            <v>스페이서 설치</v>
          </cell>
          <cell r="B695" t="str">
            <v>수평부</v>
          </cell>
          <cell r="C695">
            <v>774</v>
          </cell>
          <cell r="D695" t="str">
            <v>M2</v>
          </cell>
          <cell r="E695">
            <v>230</v>
          </cell>
          <cell r="F695">
            <v>178020</v>
          </cell>
        </row>
        <row r="696">
          <cell r="A696" t="str">
            <v>15)스치로폴 채움</v>
          </cell>
        </row>
        <row r="697">
          <cell r="A697" t="str">
            <v>스치로폴</v>
          </cell>
          <cell r="B697" t="str">
            <v>t = 10mm</v>
          </cell>
          <cell r="C697">
            <v>56</v>
          </cell>
          <cell r="D697" t="str">
            <v>M2</v>
          </cell>
          <cell r="E697">
            <v>1898</v>
          </cell>
          <cell r="F697">
            <v>106288</v>
          </cell>
        </row>
        <row r="698">
          <cell r="A698" t="str">
            <v>스치로폴</v>
          </cell>
          <cell r="B698" t="str">
            <v>t = 20mm</v>
          </cell>
          <cell r="C698">
            <v>41</v>
          </cell>
          <cell r="D698" t="str">
            <v>M2</v>
          </cell>
          <cell r="E698">
            <v>2441</v>
          </cell>
          <cell r="F698">
            <v>100081</v>
          </cell>
        </row>
        <row r="699">
          <cell r="A699" t="str">
            <v>16)세굴방지용 사석 채움</v>
          </cell>
          <cell r="B699" t="str">
            <v>(100㎏/개)</v>
          </cell>
          <cell r="C699">
            <v>315</v>
          </cell>
          <cell r="D699" t="str">
            <v>㎥</v>
          </cell>
          <cell r="E699">
            <v>30658</v>
          </cell>
          <cell r="F699">
            <v>9657270</v>
          </cell>
        </row>
        <row r="700">
          <cell r="A700" t="str">
            <v>17)NOTCH 설치</v>
          </cell>
          <cell r="C700">
            <v>37</v>
          </cell>
          <cell r="D700" t="str">
            <v>M</v>
          </cell>
          <cell r="E700">
            <v>10000</v>
          </cell>
          <cell r="F700">
            <v>370000</v>
          </cell>
        </row>
        <row r="701">
          <cell r="A701" t="str">
            <v>19)부 직 포</v>
          </cell>
          <cell r="C701">
            <v>388</v>
          </cell>
          <cell r="D701" t="str">
            <v>㎡</v>
          </cell>
          <cell r="E701">
            <v>1604</v>
          </cell>
          <cell r="F701">
            <v>622352</v>
          </cell>
        </row>
        <row r="702">
          <cell r="A702" t="str">
            <v>20)드레인보드</v>
          </cell>
          <cell r="C702">
            <v>388</v>
          </cell>
          <cell r="D702" t="str">
            <v>㎡</v>
          </cell>
          <cell r="E702">
            <v>5200</v>
          </cell>
          <cell r="F702">
            <v>2017600</v>
          </cell>
        </row>
        <row r="703">
          <cell r="A703" t="str">
            <v>21)P.V.C PIPE</v>
          </cell>
          <cell r="B703" t="str">
            <v>φ100mm</v>
          </cell>
          <cell r="C703">
            <v>8</v>
          </cell>
          <cell r="D703" t="str">
            <v>M</v>
          </cell>
          <cell r="E703">
            <v>4473</v>
          </cell>
          <cell r="F703">
            <v>35784</v>
          </cell>
        </row>
        <row r="704">
          <cell r="A704" t="str">
            <v>22)지 수 판</v>
          </cell>
          <cell r="B704" t="str">
            <v>PVC, 200×5㎜</v>
          </cell>
          <cell r="C704">
            <v>47</v>
          </cell>
          <cell r="D704" t="str">
            <v>m</v>
          </cell>
          <cell r="E704">
            <v>14840</v>
          </cell>
          <cell r="F704">
            <v>697480</v>
          </cell>
        </row>
        <row r="705">
          <cell r="A705" t="str">
            <v>23)배면방수(아스팔트 코팅)</v>
          </cell>
          <cell r="C705">
            <v>365</v>
          </cell>
          <cell r="D705" t="str">
            <v>M2</v>
          </cell>
          <cell r="E705">
            <v>4406</v>
          </cell>
          <cell r="F705">
            <v>1608190</v>
          </cell>
        </row>
        <row r="706">
          <cell r="A706" t="str">
            <v>24)교  면   포  장</v>
          </cell>
        </row>
        <row r="707">
          <cell r="A707" t="str">
            <v>택 코 팅</v>
          </cell>
          <cell r="B707" t="str">
            <v>RSC-4, 30ℓ/a</v>
          </cell>
          <cell r="C707">
            <v>2</v>
          </cell>
          <cell r="D707" t="str">
            <v>a</v>
          </cell>
          <cell r="E707">
            <v>17382</v>
          </cell>
          <cell r="F707">
            <v>34764</v>
          </cell>
        </row>
        <row r="708">
          <cell r="A708" t="str">
            <v>아스콘포장</v>
          </cell>
          <cell r="B708" t="str">
            <v>표층, t=8.0㎝</v>
          </cell>
          <cell r="C708">
            <v>2</v>
          </cell>
          <cell r="D708" t="str">
            <v>a</v>
          </cell>
          <cell r="E708">
            <v>55854</v>
          </cell>
          <cell r="F708">
            <v>111708</v>
          </cell>
        </row>
        <row r="709">
          <cell r="A709" t="str">
            <v>원동4교 (RAHMEN)</v>
          </cell>
        </row>
        <row r="710">
          <cell r="A710" t="str">
            <v>1) 구조물 터파기</v>
          </cell>
        </row>
        <row r="711">
          <cell r="A711" t="str">
            <v>구조물 터파기</v>
          </cell>
          <cell r="B711" t="str">
            <v>(육상토사,0~2m)</v>
          </cell>
          <cell r="C711">
            <v>2725</v>
          </cell>
          <cell r="D711" t="str">
            <v>㎥</v>
          </cell>
          <cell r="E711">
            <v>3161</v>
          </cell>
          <cell r="F711">
            <v>8613725</v>
          </cell>
        </row>
        <row r="712">
          <cell r="A712" t="str">
            <v>구조물 터파기</v>
          </cell>
          <cell r="B712" t="str">
            <v>(육상토사,2~4m)</v>
          </cell>
          <cell r="C712">
            <v>832</v>
          </cell>
          <cell r="D712" t="str">
            <v>㎥</v>
          </cell>
          <cell r="E712">
            <v>4598</v>
          </cell>
          <cell r="F712">
            <v>3825536</v>
          </cell>
        </row>
        <row r="713">
          <cell r="A713" t="str">
            <v>2)되메우기 및 다짐</v>
          </cell>
          <cell r="C713">
            <v>2944</v>
          </cell>
          <cell r="D713" t="str">
            <v>M3</v>
          </cell>
          <cell r="E713">
            <v>3385</v>
          </cell>
          <cell r="F713">
            <v>9965440</v>
          </cell>
        </row>
        <row r="714">
          <cell r="A714" t="str">
            <v>3) 뒷채움잡석</v>
          </cell>
          <cell r="C714">
            <v>515</v>
          </cell>
          <cell r="D714" t="str">
            <v>M3</v>
          </cell>
          <cell r="E714">
            <v>16460</v>
          </cell>
          <cell r="F714">
            <v>8476900</v>
          </cell>
        </row>
        <row r="715">
          <cell r="A715" t="str">
            <v>4) 콘크리트타설</v>
          </cell>
        </row>
        <row r="716">
          <cell r="A716" t="str">
            <v>콘크리트 타설</v>
          </cell>
          <cell r="B716" t="str">
            <v>(무근구조물)</v>
          </cell>
          <cell r="C716">
            <v>155</v>
          </cell>
          <cell r="D716" t="str">
            <v>㎥</v>
          </cell>
          <cell r="E716">
            <v>20803</v>
          </cell>
          <cell r="F716">
            <v>3224465</v>
          </cell>
        </row>
        <row r="717">
          <cell r="A717" t="str">
            <v>콘크리트 타설</v>
          </cell>
          <cell r="B717" t="str">
            <v>(철근,진동기,펌프카)</v>
          </cell>
          <cell r="C717">
            <v>1356</v>
          </cell>
          <cell r="D717" t="str">
            <v>㎥</v>
          </cell>
          <cell r="E717">
            <v>10947</v>
          </cell>
          <cell r="F717">
            <v>14844132</v>
          </cell>
        </row>
        <row r="718">
          <cell r="A718" t="str">
            <v>5) 거푸집공</v>
          </cell>
        </row>
        <row r="719">
          <cell r="A719" t="str">
            <v>합판 거푸집</v>
          </cell>
          <cell r="B719" t="str">
            <v>(3회, 0~ 7m)</v>
          </cell>
          <cell r="C719">
            <v>616</v>
          </cell>
          <cell r="D719" t="str">
            <v>㎡</v>
          </cell>
          <cell r="E719">
            <v>22050</v>
          </cell>
          <cell r="F719">
            <v>13582800</v>
          </cell>
        </row>
        <row r="720">
          <cell r="A720" t="str">
            <v>합판 거푸집</v>
          </cell>
          <cell r="B720" t="str">
            <v>(4회)</v>
          </cell>
          <cell r="C720">
            <v>262</v>
          </cell>
          <cell r="D720" t="str">
            <v>㎡</v>
          </cell>
          <cell r="E720">
            <v>19038</v>
          </cell>
          <cell r="F720">
            <v>4987956</v>
          </cell>
        </row>
        <row r="721">
          <cell r="A721" t="str">
            <v>합판 거푸집</v>
          </cell>
          <cell r="B721" t="str">
            <v>(6회)</v>
          </cell>
          <cell r="C721">
            <v>26</v>
          </cell>
          <cell r="D721" t="str">
            <v>㎡</v>
          </cell>
          <cell r="E721">
            <v>15879</v>
          </cell>
          <cell r="F721">
            <v>412854</v>
          </cell>
        </row>
        <row r="722">
          <cell r="A722" t="str">
            <v>무늬거푸집</v>
          </cell>
          <cell r="C722">
            <v>444</v>
          </cell>
          <cell r="D722" t="str">
            <v>M2</v>
          </cell>
          <cell r="E722">
            <v>29285</v>
          </cell>
          <cell r="F722">
            <v>13002540</v>
          </cell>
        </row>
        <row r="723">
          <cell r="A723" t="str">
            <v>코팅 거푸집</v>
          </cell>
          <cell r="B723" t="str">
            <v>(3회)</v>
          </cell>
          <cell r="C723">
            <v>826</v>
          </cell>
          <cell r="D723" t="str">
            <v>㎡</v>
          </cell>
          <cell r="E723">
            <v>22050</v>
          </cell>
          <cell r="F723">
            <v>18213300</v>
          </cell>
        </row>
        <row r="724">
          <cell r="A724" t="str">
            <v>원형거푸집 3회</v>
          </cell>
          <cell r="C724">
            <v>7</v>
          </cell>
          <cell r="D724" t="str">
            <v>M2</v>
          </cell>
          <cell r="E724">
            <v>48522</v>
          </cell>
          <cell r="F724">
            <v>339654</v>
          </cell>
        </row>
        <row r="725">
          <cell r="A725" t="str">
            <v>6) 강관 비계</v>
          </cell>
          <cell r="C725">
            <v>1105</v>
          </cell>
          <cell r="D725" t="str">
            <v>㎡</v>
          </cell>
          <cell r="E725">
            <v>10525</v>
          </cell>
          <cell r="F725">
            <v>11630125</v>
          </cell>
        </row>
        <row r="726">
          <cell r="A726" t="str">
            <v>7) 동바리공</v>
          </cell>
        </row>
        <row r="727">
          <cell r="A727" t="str">
            <v>강관 동바리</v>
          </cell>
          <cell r="B727" t="str">
            <v>(교량구조물용)</v>
          </cell>
          <cell r="C727">
            <v>1652</v>
          </cell>
          <cell r="D727" t="str">
            <v>공㎥</v>
          </cell>
          <cell r="E727">
            <v>17339</v>
          </cell>
          <cell r="F727">
            <v>28644028</v>
          </cell>
        </row>
        <row r="728">
          <cell r="A728" t="str">
            <v>8)표면처리</v>
          </cell>
        </row>
        <row r="729">
          <cell r="A729" t="str">
            <v>슬라브 양생</v>
          </cell>
          <cell r="B729" t="str">
            <v>(피막양생)</v>
          </cell>
          <cell r="C729">
            <v>259</v>
          </cell>
          <cell r="D729" t="str">
            <v>㎡</v>
          </cell>
          <cell r="E729">
            <v>313</v>
          </cell>
          <cell r="F729">
            <v>81067</v>
          </cell>
        </row>
        <row r="730">
          <cell r="A730" t="str">
            <v>면고르기</v>
          </cell>
          <cell r="B730" t="str">
            <v>(교량슬라브면)</v>
          </cell>
          <cell r="C730">
            <v>259</v>
          </cell>
          <cell r="D730" t="str">
            <v>㎡</v>
          </cell>
          <cell r="E730">
            <v>544</v>
          </cell>
          <cell r="F730">
            <v>140896</v>
          </cell>
        </row>
        <row r="731">
          <cell r="A731" t="str">
            <v>교면 방수</v>
          </cell>
          <cell r="B731" t="str">
            <v>(침투식)</v>
          </cell>
          <cell r="C731">
            <v>259</v>
          </cell>
          <cell r="D731" t="str">
            <v>㎡</v>
          </cell>
          <cell r="E731">
            <v>2785</v>
          </cell>
          <cell r="F731">
            <v>721315</v>
          </cell>
        </row>
        <row r="732">
          <cell r="A732" t="str">
            <v>9)교명판 및 설명판</v>
          </cell>
        </row>
        <row r="733">
          <cell r="A733" t="str">
            <v>교명주</v>
          </cell>
          <cell r="B733" t="str">
            <v>(화강석,600×600×1250mm)</v>
          </cell>
          <cell r="C733">
            <v>2</v>
          </cell>
          <cell r="D733" t="str">
            <v>개소</v>
          </cell>
          <cell r="E733">
            <v>1300000</v>
          </cell>
          <cell r="F733">
            <v>2600000</v>
          </cell>
        </row>
        <row r="734">
          <cell r="A734" t="str">
            <v>교명판</v>
          </cell>
          <cell r="B734" t="str">
            <v>(황동,450×200×10㎜)</v>
          </cell>
          <cell r="C734">
            <v>1</v>
          </cell>
          <cell r="D734" t="str">
            <v>개</v>
          </cell>
          <cell r="E734">
            <v>82000</v>
          </cell>
          <cell r="F734">
            <v>82000</v>
          </cell>
        </row>
        <row r="735">
          <cell r="A735" t="str">
            <v>설명판</v>
          </cell>
          <cell r="B735" t="str">
            <v>(황동,350×250×10㎜)</v>
          </cell>
          <cell r="C735">
            <v>1</v>
          </cell>
          <cell r="D735" t="str">
            <v>개</v>
          </cell>
          <cell r="E735">
            <v>45000</v>
          </cell>
          <cell r="F735">
            <v>45000</v>
          </cell>
        </row>
        <row r="736">
          <cell r="A736" t="str">
            <v>10)측량 기준점 설치</v>
          </cell>
          <cell r="C736">
            <v>1</v>
          </cell>
          <cell r="D736" t="str">
            <v>개</v>
          </cell>
          <cell r="E736">
            <v>25007</v>
          </cell>
          <cell r="F736">
            <v>25007</v>
          </cell>
        </row>
        <row r="737">
          <cell r="A737" t="str">
            <v>11)전 선 관</v>
          </cell>
          <cell r="B737" t="str">
            <v>(강관φ100mm)</v>
          </cell>
          <cell r="C737">
            <v>73</v>
          </cell>
          <cell r="D737" t="str">
            <v>m</v>
          </cell>
          <cell r="E737">
            <v>29640</v>
          </cell>
          <cell r="F737">
            <v>2163720</v>
          </cell>
        </row>
        <row r="738">
          <cell r="A738" t="str">
            <v>12)철근가공조립</v>
          </cell>
        </row>
        <row r="739">
          <cell r="A739" t="str">
            <v>철근가공 및 조립</v>
          </cell>
          <cell r="B739" t="str">
            <v>보 통</v>
          </cell>
          <cell r="C739">
            <v>51.372</v>
          </cell>
          <cell r="D739" t="str">
            <v>TON</v>
          </cell>
          <cell r="E739">
            <v>363984</v>
          </cell>
          <cell r="F739">
            <v>18698586</v>
          </cell>
        </row>
        <row r="740">
          <cell r="A740" t="str">
            <v>철근가공 및 조립</v>
          </cell>
          <cell r="B740" t="str">
            <v>복 잡</v>
          </cell>
          <cell r="C740">
            <v>87.885999999999996</v>
          </cell>
          <cell r="D740" t="str">
            <v>TON</v>
          </cell>
          <cell r="E740">
            <v>456666</v>
          </cell>
          <cell r="F740">
            <v>40134548</v>
          </cell>
        </row>
        <row r="741">
          <cell r="A741" t="str">
            <v>13)다웰바 설치</v>
          </cell>
          <cell r="C741">
            <v>52</v>
          </cell>
          <cell r="D741" t="str">
            <v>EA</v>
          </cell>
          <cell r="E741">
            <v>6278</v>
          </cell>
          <cell r="F741">
            <v>326456</v>
          </cell>
        </row>
        <row r="742">
          <cell r="A742" t="str">
            <v>14)타르페이퍼 설치</v>
          </cell>
          <cell r="B742" t="str">
            <v>t = 5mm</v>
          </cell>
          <cell r="C742">
            <v>12</v>
          </cell>
          <cell r="D742" t="str">
            <v>M2</v>
          </cell>
          <cell r="E742">
            <v>13117</v>
          </cell>
          <cell r="F742">
            <v>157404</v>
          </cell>
        </row>
        <row r="743">
          <cell r="A743" t="str">
            <v>15)스페이서 설치</v>
          </cell>
        </row>
        <row r="744">
          <cell r="A744" t="str">
            <v>스페이서 설치</v>
          </cell>
          <cell r="B744" t="str">
            <v>수직부</v>
          </cell>
          <cell r="C744">
            <v>1073</v>
          </cell>
          <cell r="D744" t="str">
            <v>M2</v>
          </cell>
          <cell r="E744">
            <v>230</v>
          </cell>
          <cell r="F744">
            <v>246790</v>
          </cell>
        </row>
        <row r="745">
          <cell r="A745" t="str">
            <v>스페이서 설치</v>
          </cell>
          <cell r="B745" t="str">
            <v>수평부</v>
          </cell>
          <cell r="C745">
            <v>758</v>
          </cell>
          <cell r="D745" t="str">
            <v>M2</v>
          </cell>
          <cell r="E745">
            <v>230</v>
          </cell>
          <cell r="F745">
            <v>174340</v>
          </cell>
        </row>
        <row r="746">
          <cell r="A746" t="str">
            <v>16)스치로폴 채움</v>
          </cell>
        </row>
        <row r="747">
          <cell r="A747" t="str">
            <v>스치로폴</v>
          </cell>
          <cell r="B747" t="str">
            <v>t = 10mm</v>
          </cell>
          <cell r="C747">
            <v>66</v>
          </cell>
          <cell r="D747" t="str">
            <v>M2</v>
          </cell>
          <cell r="E747">
            <v>1898</v>
          </cell>
          <cell r="F747">
            <v>125268</v>
          </cell>
        </row>
        <row r="748">
          <cell r="A748" t="str">
            <v>스치로폴</v>
          </cell>
          <cell r="B748" t="str">
            <v>t = 20mm</v>
          </cell>
          <cell r="C748">
            <v>28</v>
          </cell>
          <cell r="D748" t="str">
            <v>M2</v>
          </cell>
          <cell r="E748">
            <v>2441</v>
          </cell>
          <cell r="F748">
            <v>68348</v>
          </cell>
        </row>
        <row r="749">
          <cell r="A749" t="str">
            <v>17)세굴방지용 사석 채움</v>
          </cell>
          <cell r="B749" t="str">
            <v>(100㎏/개)</v>
          </cell>
          <cell r="C749">
            <v>870</v>
          </cell>
          <cell r="D749" t="str">
            <v>㎥</v>
          </cell>
          <cell r="E749">
            <v>30658</v>
          </cell>
          <cell r="F749">
            <v>26672460</v>
          </cell>
        </row>
        <row r="750">
          <cell r="A750" t="str">
            <v>18)NOTCH 설치</v>
          </cell>
          <cell r="C750">
            <v>37</v>
          </cell>
          <cell r="D750" t="str">
            <v>M</v>
          </cell>
          <cell r="E750">
            <v>10000</v>
          </cell>
          <cell r="F750">
            <v>370000</v>
          </cell>
        </row>
        <row r="751">
          <cell r="A751" t="str">
            <v>19)부 직 포</v>
          </cell>
          <cell r="C751">
            <v>347</v>
          </cell>
          <cell r="D751" t="str">
            <v>㎡</v>
          </cell>
          <cell r="E751">
            <v>1604</v>
          </cell>
          <cell r="F751">
            <v>556588</v>
          </cell>
        </row>
        <row r="752">
          <cell r="A752" t="str">
            <v>20)드레인보드</v>
          </cell>
          <cell r="C752">
            <v>347</v>
          </cell>
          <cell r="D752" t="str">
            <v>㎡</v>
          </cell>
          <cell r="E752">
            <v>5200</v>
          </cell>
          <cell r="F752">
            <v>1804400</v>
          </cell>
        </row>
        <row r="753">
          <cell r="A753" t="str">
            <v>21)P.V.C PIPE</v>
          </cell>
          <cell r="B753" t="str">
            <v>φ100mm</v>
          </cell>
          <cell r="C753">
            <v>7</v>
          </cell>
          <cell r="D753" t="str">
            <v>M</v>
          </cell>
          <cell r="E753">
            <v>4473</v>
          </cell>
          <cell r="F753">
            <v>31311</v>
          </cell>
        </row>
        <row r="754">
          <cell r="A754" t="str">
            <v>22)지 수 판</v>
          </cell>
          <cell r="B754" t="str">
            <v>PVC, 200×5㎜</v>
          </cell>
          <cell r="C754">
            <v>43</v>
          </cell>
          <cell r="D754" t="str">
            <v>m</v>
          </cell>
          <cell r="E754">
            <v>14840</v>
          </cell>
          <cell r="F754">
            <v>638120</v>
          </cell>
        </row>
        <row r="755">
          <cell r="A755" t="str">
            <v>23)배면방수(아스팔트 코팅)</v>
          </cell>
          <cell r="C755">
            <v>168</v>
          </cell>
          <cell r="D755" t="str">
            <v>M2</v>
          </cell>
          <cell r="E755">
            <v>4406</v>
          </cell>
          <cell r="F755">
            <v>740208</v>
          </cell>
        </row>
        <row r="756">
          <cell r="A756" t="str">
            <v>24)난 간</v>
          </cell>
          <cell r="B756" t="str">
            <v>알미늄, H=0.65m</v>
          </cell>
          <cell r="C756">
            <v>49</v>
          </cell>
          <cell r="D756" t="str">
            <v>m</v>
          </cell>
          <cell r="E756">
            <v>85000</v>
          </cell>
          <cell r="F756">
            <v>4165000</v>
          </cell>
        </row>
        <row r="757">
          <cell r="A757" t="str">
            <v>25)교  면   포  장</v>
          </cell>
        </row>
        <row r="758">
          <cell r="A758" t="str">
            <v>택 코 팅</v>
          </cell>
          <cell r="B758" t="str">
            <v>RSC-4, 30ℓ/a</v>
          </cell>
          <cell r="C758">
            <v>3</v>
          </cell>
          <cell r="D758" t="str">
            <v>a</v>
          </cell>
          <cell r="E758">
            <v>17382</v>
          </cell>
          <cell r="F758">
            <v>52146</v>
          </cell>
        </row>
        <row r="759">
          <cell r="A759" t="str">
            <v>아스콘포장</v>
          </cell>
          <cell r="B759" t="str">
            <v>표층, t=8.0㎝</v>
          </cell>
          <cell r="C759">
            <v>3</v>
          </cell>
          <cell r="D759" t="str">
            <v>a</v>
          </cell>
          <cell r="E759">
            <v>55854</v>
          </cell>
          <cell r="F759">
            <v>167562</v>
          </cell>
        </row>
        <row r="760">
          <cell r="A760" t="str">
            <v>납읍육교(ST.BOX)</v>
          </cell>
        </row>
        <row r="761">
          <cell r="A761" t="str">
            <v>1) 구조물 터파기</v>
          </cell>
        </row>
        <row r="762">
          <cell r="A762" t="str">
            <v>구조물 터파기</v>
          </cell>
          <cell r="B762" t="str">
            <v>(육상토사,0~2m)</v>
          </cell>
          <cell r="C762">
            <v>1036</v>
          </cell>
          <cell r="D762" t="str">
            <v>㎥</v>
          </cell>
          <cell r="E762">
            <v>3161</v>
          </cell>
          <cell r="F762">
            <v>3274796</v>
          </cell>
        </row>
        <row r="763">
          <cell r="A763" t="str">
            <v>구조물 터파기</v>
          </cell>
          <cell r="B763" t="str">
            <v>(육상토사,2~4m)</v>
          </cell>
          <cell r="C763">
            <v>57</v>
          </cell>
          <cell r="D763" t="str">
            <v>㎥</v>
          </cell>
          <cell r="E763">
            <v>4598</v>
          </cell>
          <cell r="F763">
            <v>262086</v>
          </cell>
        </row>
        <row r="764">
          <cell r="A764" t="str">
            <v>구조물 터파기</v>
          </cell>
          <cell r="B764" t="str">
            <v>(암,0~2m)</v>
          </cell>
          <cell r="C764">
            <v>39</v>
          </cell>
          <cell r="D764" t="str">
            <v>㎥</v>
          </cell>
          <cell r="E764">
            <v>94660</v>
          </cell>
          <cell r="F764">
            <v>3691740</v>
          </cell>
        </row>
        <row r="765">
          <cell r="A765" t="str">
            <v>구조물 터파기</v>
          </cell>
          <cell r="B765" t="str">
            <v>(암,2~4m)</v>
          </cell>
          <cell r="C765">
            <v>518</v>
          </cell>
          <cell r="D765" t="str">
            <v>㎥</v>
          </cell>
          <cell r="E765">
            <v>120089</v>
          </cell>
          <cell r="F765">
            <v>62206102</v>
          </cell>
        </row>
        <row r="766">
          <cell r="A766" t="str">
            <v>2)되메우기 및 다짐</v>
          </cell>
          <cell r="C766">
            <v>841</v>
          </cell>
          <cell r="D766" t="str">
            <v>M3</v>
          </cell>
          <cell r="E766">
            <v>3385</v>
          </cell>
          <cell r="F766">
            <v>2846785</v>
          </cell>
        </row>
        <row r="767">
          <cell r="A767" t="str">
            <v>3)뒷 채 움</v>
          </cell>
          <cell r="B767" t="str">
            <v>(보조기층재)</v>
          </cell>
          <cell r="C767">
            <v>652</v>
          </cell>
          <cell r="D767" t="str">
            <v>㎥</v>
          </cell>
          <cell r="E767">
            <v>16460</v>
          </cell>
          <cell r="F767">
            <v>10731920</v>
          </cell>
        </row>
        <row r="768">
          <cell r="A768" t="str">
            <v>4) 콘크리트타설</v>
          </cell>
        </row>
        <row r="769">
          <cell r="A769" t="str">
            <v>콘크리트 타설</v>
          </cell>
          <cell r="B769" t="str">
            <v>(무근구조물)</v>
          </cell>
          <cell r="C769">
            <v>53</v>
          </cell>
          <cell r="D769" t="str">
            <v>㎥</v>
          </cell>
          <cell r="E769">
            <v>20803</v>
          </cell>
          <cell r="F769">
            <v>1102559</v>
          </cell>
        </row>
        <row r="770">
          <cell r="A770" t="str">
            <v>콘크리트 타설</v>
          </cell>
          <cell r="B770" t="str">
            <v>(철근,진동기,펌프카)</v>
          </cell>
          <cell r="C770">
            <v>1374</v>
          </cell>
          <cell r="D770" t="str">
            <v>㎥</v>
          </cell>
          <cell r="E770">
            <v>10947</v>
          </cell>
          <cell r="F770">
            <v>15041178</v>
          </cell>
        </row>
        <row r="771">
          <cell r="A771" t="str">
            <v>5) 거푸집공</v>
          </cell>
        </row>
        <row r="772">
          <cell r="A772" t="str">
            <v>합판 거푸집</v>
          </cell>
          <cell r="B772" t="str">
            <v>(3회, 0~ 7m)</v>
          </cell>
          <cell r="C772">
            <v>1722</v>
          </cell>
          <cell r="D772" t="str">
            <v>㎡</v>
          </cell>
          <cell r="E772">
            <v>22050</v>
          </cell>
          <cell r="F772">
            <v>37970100</v>
          </cell>
        </row>
        <row r="773">
          <cell r="A773" t="str">
            <v>합판 거푸집</v>
          </cell>
          <cell r="B773" t="str">
            <v>(4회)</v>
          </cell>
          <cell r="C773">
            <v>184</v>
          </cell>
          <cell r="D773" t="str">
            <v>㎡</v>
          </cell>
          <cell r="E773">
            <v>19038</v>
          </cell>
          <cell r="F773">
            <v>3502992</v>
          </cell>
        </row>
        <row r="774">
          <cell r="A774" t="str">
            <v>무늬거푸집</v>
          </cell>
          <cell r="C774">
            <v>70</v>
          </cell>
          <cell r="D774" t="str">
            <v>M2</v>
          </cell>
          <cell r="E774">
            <v>29285</v>
          </cell>
          <cell r="F774">
            <v>2049950</v>
          </cell>
        </row>
        <row r="775">
          <cell r="A775" t="str">
            <v>6) 강관 비계</v>
          </cell>
          <cell r="C775">
            <v>523</v>
          </cell>
          <cell r="D775" t="str">
            <v>㎡</v>
          </cell>
          <cell r="E775">
            <v>10525</v>
          </cell>
          <cell r="F775">
            <v>5504575</v>
          </cell>
        </row>
        <row r="776">
          <cell r="A776" t="str">
            <v>7) 동바리공</v>
          </cell>
        </row>
        <row r="777">
          <cell r="A777" t="str">
            <v>강관 동바리</v>
          </cell>
          <cell r="B777" t="str">
            <v>(교량구조물용)</v>
          </cell>
          <cell r="C777">
            <v>21</v>
          </cell>
          <cell r="D777" t="str">
            <v>공㎥</v>
          </cell>
          <cell r="E777">
            <v>17339</v>
          </cell>
          <cell r="F777">
            <v>364119</v>
          </cell>
        </row>
        <row r="778">
          <cell r="A778" t="str">
            <v>목재 동바리</v>
          </cell>
          <cell r="B778" t="str">
            <v>(4회)</v>
          </cell>
          <cell r="C778">
            <v>886</v>
          </cell>
          <cell r="D778" t="str">
            <v>공㎥</v>
          </cell>
          <cell r="E778">
            <v>21149</v>
          </cell>
          <cell r="F778">
            <v>18738014</v>
          </cell>
        </row>
        <row r="779">
          <cell r="A779" t="str">
            <v>8)무수축콘크리트공</v>
          </cell>
        </row>
        <row r="780">
          <cell r="A780" t="str">
            <v>무수축몰탈</v>
          </cell>
          <cell r="C780">
            <v>3</v>
          </cell>
          <cell r="D780" t="str">
            <v>M3</v>
          </cell>
          <cell r="E780">
            <v>84729</v>
          </cell>
          <cell r="F780">
            <v>254187</v>
          </cell>
        </row>
        <row r="781">
          <cell r="A781" t="str">
            <v>무수축 콘크리트</v>
          </cell>
          <cell r="C781">
            <v>6</v>
          </cell>
          <cell r="D781" t="str">
            <v>㎥</v>
          </cell>
          <cell r="E781">
            <v>172873</v>
          </cell>
          <cell r="F781">
            <v>1037238</v>
          </cell>
        </row>
        <row r="782">
          <cell r="A782" t="str">
            <v>9) 교좌장치</v>
          </cell>
        </row>
        <row r="783">
          <cell r="A783" t="str">
            <v>교 좌 장 치 (고정단)</v>
          </cell>
          <cell r="B783" t="str">
            <v>(Pot, 350ton)</v>
          </cell>
          <cell r="C783">
            <v>1</v>
          </cell>
          <cell r="D783" t="str">
            <v>조</v>
          </cell>
          <cell r="E783">
            <v>900000</v>
          </cell>
          <cell r="F783">
            <v>900000</v>
          </cell>
        </row>
        <row r="784">
          <cell r="A784" t="str">
            <v>교 좌 장 치 (일방향)</v>
          </cell>
          <cell r="B784" t="str">
            <v>(Pot, 350ton)</v>
          </cell>
          <cell r="C784">
            <v>4</v>
          </cell>
          <cell r="D784" t="str">
            <v>조</v>
          </cell>
          <cell r="E784">
            <v>1480000</v>
          </cell>
          <cell r="F784">
            <v>5920000</v>
          </cell>
        </row>
        <row r="785">
          <cell r="A785" t="str">
            <v>교 좌 장 치 (양방향)</v>
          </cell>
          <cell r="B785" t="str">
            <v>(Pot, 350ton)</v>
          </cell>
          <cell r="C785">
            <v>3</v>
          </cell>
          <cell r="D785" t="str">
            <v>조</v>
          </cell>
          <cell r="E785">
            <v>1050000</v>
          </cell>
          <cell r="F785">
            <v>3150000</v>
          </cell>
        </row>
        <row r="786">
          <cell r="A786" t="str">
            <v>10)표면처리</v>
          </cell>
        </row>
        <row r="787">
          <cell r="A787" t="str">
            <v>슬라브 양생</v>
          </cell>
          <cell r="B787" t="str">
            <v>(피막양생)</v>
          </cell>
          <cell r="C787">
            <v>896</v>
          </cell>
          <cell r="D787" t="str">
            <v>㎡</v>
          </cell>
          <cell r="E787">
            <v>313</v>
          </cell>
          <cell r="F787">
            <v>280448</v>
          </cell>
        </row>
        <row r="788">
          <cell r="A788" t="str">
            <v>면고르기</v>
          </cell>
          <cell r="B788" t="str">
            <v>(교량슬라브면)</v>
          </cell>
          <cell r="C788">
            <v>896</v>
          </cell>
          <cell r="D788" t="str">
            <v>㎡</v>
          </cell>
          <cell r="E788">
            <v>544</v>
          </cell>
          <cell r="F788">
            <v>487424</v>
          </cell>
        </row>
        <row r="789">
          <cell r="A789" t="str">
            <v>교면방수</v>
          </cell>
          <cell r="B789" t="str">
            <v>(침투식)</v>
          </cell>
          <cell r="C789">
            <v>896</v>
          </cell>
          <cell r="D789" t="str">
            <v>㎡</v>
          </cell>
          <cell r="E789">
            <v>2785</v>
          </cell>
          <cell r="F789">
            <v>2495360</v>
          </cell>
        </row>
        <row r="790">
          <cell r="A790" t="str">
            <v>11)신축이음</v>
          </cell>
        </row>
        <row r="791">
          <cell r="A791" t="str">
            <v>신축이음장치 (N.B)</v>
          </cell>
          <cell r="B791" t="str">
            <v>(No.35)</v>
          </cell>
          <cell r="C791">
            <v>24</v>
          </cell>
          <cell r="D791" t="str">
            <v>m</v>
          </cell>
          <cell r="E791">
            <v>400000</v>
          </cell>
          <cell r="F791">
            <v>9600000</v>
          </cell>
        </row>
        <row r="792">
          <cell r="A792" t="str">
            <v>신축이음장치 (N.B)</v>
          </cell>
          <cell r="B792" t="str">
            <v>(No.80)</v>
          </cell>
          <cell r="C792">
            <v>24</v>
          </cell>
          <cell r="D792" t="str">
            <v>m</v>
          </cell>
          <cell r="E792">
            <v>570000</v>
          </cell>
          <cell r="F792">
            <v>13680000</v>
          </cell>
        </row>
        <row r="793">
          <cell r="A793" t="str">
            <v>12)교면배수시설공</v>
          </cell>
        </row>
        <row r="794">
          <cell r="A794" t="str">
            <v>육교용 교면 집수구</v>
          </cell>
          <cell r="B794" t="str">
            <v>스텐레스</v>
          </cell>
          <cell r="C794">
            <v>4</v>
          </cell>
          <cell r="D794" t="str">
            <v>개</v>
          </cell>
          <cell r="E794">
            <v>49635</v>
          </cell>
          <cell r="F794">
            <v>198540</v>
          </cell>
        </row>
        <row r="795">
          <cell r="A795" t="str">
            <v>직          관</v>
          </cell>
          <cell r="B795" t="str">
            <v>스텐레스</v>
          </cell>
          <cell r="C795">
            <v>15</v>
          </cell>
          <cell r="D795" t="str">
            <v>M</v>
          </cell>
          <cell r="E795">
            <v>43289</v>
          </cell>
          <cell r="F795">
            <v>649335</v>
          </cell>
        </row>
        <row r="796">
          <cell r="A796" t="str">
            <v>13)교명판 및 설명판</v>
          </cell>
        </row>
        <row r="797">
          <cell r="A797" t="str">
            <v>교명주</v>
          </cell>
          <cell r="B797" t="str">
            <v>(화강석,600×600×1250mm)</v>
          </cell>
          <cell r="C797">
            <v>4</v>
          </cell>
          <cell r="D797" t="str">
            <v>개소</v>
          </cell>
          <cell r="E797">
            <v>1300000</v>
          </cell>
          <cell r="F797">
            <v>5200000</v>
          </cell>
        </row>
        <row r="798">
          <cell r="A798" t="str">
            <v>교명판</v>
          </cell>
          <cell r="B798" t="str">
            <v>(황동,450×200×10㎜)</v>
          </cell>
          <cell r="C798">
            <v>2</v>
          </cell>
          <cell r="D798" t="str">
            <v>개</v>
          </cell>
          <cell r="E798">
            <v>82000</v>
          </cell>
          <cell r="F798">
            <v>164000</v>
          </cell>
        </row>
        <row r="799">
          <cell r="A799" t="str">
            <v>설명판</v>
          </cell>
          <cell r="B799" t="str">
            <v>(황동,350×250×10㎜)</v>
          </cell>
          <cell r="C799">
            <v>2</v>
          </cell>
          <cell r="D799" t="str">
            <v>개</v>
          </cell>
          <cell r="E799">
            <v>45000</v>
          </cell>
          <cell r="F799">
            <v>90000</v>
          </cell>
        </row>
        <row r="800">
          <cell r="A800" t="str">
            <v>14)측량 기준점 설치</v>
          </cell>
          <cell r="C800">
            <v>1</v>
          </cell>
          <cell r="D800" t="str">
            <v>개</v>
          </cell>
          <cell r="E800">
            <v>25007</v>
          </cell>
          <cell r="F800">
            <v>25007</v>
          </cell>
        </row>
        <row r="801">
          <cell r="A801" t="str">
            <v>15)전 선 관</v>
          </cell>
          <cell r="B801" t="str">
            <v>(강관φ100mm)</v>
          </cell>
          <cell r="C801">
            <v>101</v>
          </cell>
          <cell r="D801" t="str">
            <v>m</v>
          </cell>
          <cell r="E801">
            <v>29640</v>
          </cell>
          <cell r="F801">
            <v>2993640</v>
          </cell>
        </row>
        <row r="802">
          <cell r="A802" t="str">
            <v>16)점검용 계단</v>
          </cell>
          <cell r="C802">
            <v>2</v>
          </cell>
          <cell r="D802" t="str">
            <v>개소</v>
          </cell>
          <cell r="E802">
            <v>278000</v>
          </cell>
          <cell r="F802">
            <v>556000</v>
          </cell>
        </row>
        <row r="803">
          <cell r="A803" t="str">
            <v>17)철근가공조립</v>
          </cell>
        </row>
        <row r="804">
          <cell r="A804" t="str">
            <v>철근가공 및 조립</v>
          </cell>
          <cell r="B804" t="str">
            <v>보 통</v>
          </cell>
          <cell r="C804">
            <v>99.061999999999998</v>
          </cell>
          <cell r="D804" t="str">
            <v>TON</v>
          </cell>
          <cell r="E804">
            <v>363984</v>
          </cell>
          <cell r="F804">
            <v>36056983</v>
          </cell>
        </row>
        <row r="805">
          <cell r="A805" t="str">
            <v>철근가공 및 조립</v>
          </cell>
          <cell r="B805" t="str">
            <v>복 잡</v>
          </cell>
          <cell r="C805">
            <v>79.564999999999998</v>
          </cell>
          <cell r="D805" t="str">
            <v>TON</v>
          </cell>
          <cell r="E805">
            <v>456666</v>
          </cell>
          <cell r="F805">
            <v>36334630</v>
          </cell>
        </row>
        <row r="806">
          <cell r="A806" t="str">
            <v>18)다웰바 설치</v>
          </cell>
          <cell r="C806">
            <v>112</v>
          </cell>
          <cell r="D806" t="str">
            <v>EA</v>
          </cell>
          <cell r="E806">
            <v>6278</v>
          </cell>
          <cell r="F806">
            <v>703136</v>
          </cell>
        </row>
        <row r="807">
          <cell r="A807" t="str">
            <v>19)타르페이퍼 설치</v>
          </cell>
          <cell r="B807" t="str">
            <v>t = 5mm</v>
          </cell>
          <cell r="C807">
            <v>14</v>
          </cell>
          <cell r="D807" t="str">
            <v>M2</v>
          </cell>
          <cell r="E807">
            <v>13117</v>
          </cell>
          <cell r="F807">
            <v>183638</v>
          </cell>
        </row>
        <row r="808">
          <cell r="A808" t="str">
            <v>20) 강       교</v>
          </cell>
        </row>
        <row r="809">
          <cell r="A809" t="str">
            <v>강 교 제 작 (납읍육교)</v>
          </cell>
          <cell r="C809">
            <v>349.11</v>
          </cell>
          <cell r="D809" t="str">
            <v>ton</v>
          </cell>
          <cell r="E809">
            <v>1478966</v>
          </cell>
          <cell r="F809">
            <v>516321820</v>
          </cell>
        </row>
        <row r="810">
          <cell r="A810" t="str">
            <v>강 교 운 반 (납읍육교)</v>
          </cell>
          <cell r="C810">
            <v>349.11</v>
          </cell>
          <cell r="D810" t="str">
            <v>ton</v>
          </cell>
          <cell r="E810">
            <v>50000</v>
          </cell>
          <cell r="F810">
            <v>17455500</v>
          </cell>
        </row>
        <row r="811">
          <cell r="A811" t="str">
            <v>강 교 가 설 (납읍육교)</v>
          </cell>
          <cell r="C811">
            <v>349.11</v>
          </cell>
          <cell r="D811" t="str">
            <v>ton</v>
          </cell>
          <cell r="E811">
            <v>275719</v>
          </cell>
          <cell r="F811">
            <v>96256260</v>
          </cell>
        </row>
        <row r="812">
          <cell r="A812" t="str">
            <v>강 교 도 장</v>
          </cell>
        </row>
        <row r="813">
          <cell r="A813" t="str">
            <v>강교 내부도장</v>
          </cell>
          <cell r="B813" t="str">
            <v>(공장)</v>
          </cell>
          <cell r="C813">
            <v>2588</v>
          </cell>
          <cell r="D813" t="str">
            <v>㎡</v>
          </cell>
          <cell r="E813">
            <v>12126</v>
          </cell>
          <cell r="F813">
            <v>31382088</v>
          </cell>
        </row>
        <row r="814">
          <cell r="A814" t="str">
            <v>강교 외부포장면도장</v>
          </cell>
          <cell r="B814" t="str">
            <v>(공장)</v>
          </cell>
          <cell r="C814">
            <v>497</v>
          </cell>
          <cell r="D814" t="str">
            <v>㎡</v>
          </cell>
          <cell r="E814">
            <v>14508</v>
          </cell>
          <cell r="F814">
            <v>7210476</v>
          </cell>
        </row>
        <row r="815">
          <cell r="A815" t="str">
            <v>강교 연결판도장</v>
          </cell>
          <cell r="B815" t="str">
            <v>(공장)</v>
          </cell>
          <cell r="C815">
            <v>372</v>
          </cell>
          <cell r="D815" t="str">
            <v>㎡</v>
          </cell>
          <cell r="E815">
            <v>10389</v>
          </cell>
          <cell r="F815">
            <v>3864708</v>
          </cell>
        </row>
        <row r="816">
          <cell r="A816" t="str">
            <v>강교 외부도장</v>
          </cell>
          <cell r="B816" t="str">
            <v>(공장)</v>
          </cell>
          <cell r="C816">
            <v>1804</v>
          </cell>
          <cell r="D816" t="str">
            <v>㎡</v>
          </cell>
          <cell r="E816">
            <v>13675</v>
          </cell>
          <cell r="F816">
            <v>24669700</v>
          </cell>
        </row>
        <row r="817">
          <cell r="A817" t="str">
            <v>강교 외부도장</v>
          </cell>
          <cell r="B817" t="str">
            <v>(현장)</v>
          </cell>
          <cell r="C817">
            <v>1804</v>
          </cell>
          <cell r="D817" t="str">
            <v>㎡</v>
          </cell>
          <cell r="E817">
            <v>14580</v>
          </cell>
          <cell r="F817">
            <v>26302320</v>
          </cell>
        </row>
        <row r="818">
          <cell r="A818" t="str">
            <v>내부볼트 및 연결판도장</v>
          </cell>
          <cell r="B818" t="str">
            <v>(현장)</v>
          </cell>
          <cell r="C818">
            <v>147</v>
          </cell>
          <cell r="D818" t="str">
            <v>㎡</v>
          </cell>
          <cell r="E818">
            <v>18778</v>
          </cell>
          <cell r="F818">
            <v>2760366</v>
          </cell>
        </row>
        <row r="819">
          <cell r="A819" t="str">
            <v>강교 외부볼트 및 연결판도장</v>
          </cell>
          <cell r="B819" t="str">
            <v>(현장)</v>
          </cell>
          <cell r="C819">
            <v>147</v>
          </cell>
          <cell r="D819" t="str">
            <v>㎡</v>
          </cell>
          <cell r="E819">
            <v>17586</v>
          </cell>
          <cell r="F819">
            <v>2585142</v>
          </cell>
        </row>
        <row r="820">
          <cell r="A820" t="str">
            <v>21)스페이서 설치</v>
          </cell>
        </row>
        <row r="821">
          <cell r="A821" t="str">
            <v>스페이서 설치</v>
          </cell>
          <cell r="B821" t="str">
            <v>수직부</v>
          </cell>
          <cell r="C821">
            <v>1029</v>
          </cell>
          <cell r="D821" t="str">
            <v>M2</v>
          </cell>
          <cell r="E821">
            <v>230</v>
          </cell>
          <cell r="F821">
            <v>236670</v>
          </cell>
        </row>
        <row r="822">
          <cell r="A822" t="str">
            <v>스페이서 설치</v>
          </cell>
          <cell r="B822" t="str">
            <v>수평부</v>
          </cell>
          <cell r="C822">
            <v>1273</v>
          </cell>
          <cell r="D822" t="str">
            <v>M2</v>
          </cell>
          <cell r="E822">
            <v>230</v>
          </cell>
          <cell r="F822">
            <v>292790</v>
          </cell>
        </row>
        <row r="823">
          <cell r="A823" t="str">
            <v>22)스치로폴 채움</v>
          </cell>
        </row>
        <row r="824">
          <cell r="A824" t="str">
            <v>스치로폴</v>
          </cell>
          <cell r="B824" t="str">
            <v>t = 10mm</v>
          </cell>
          <cell r="C824">
            <v>38</v>
          </cell>
          <cell r="D824" t="str">
            <v>M2</v>
          </cell>
          <cell r="E824">
            <v>1898</v>
          </cell>
          <cell r="F824">
            <v>72124</v>
          </cell>
        </row>
        <row r="825">
          <cell r="A825" t="str">
            <v>스치로폴</v>
          </cell>
          <cell r="B825" t="str">
            <v>t = 20mm</v>
          </cell>
          <cell r="C825">
            <v>19</v>
          </cell>
          <cell r="D825" t="str">
            <v>M2</v>
          </cell>
          <cell r="E825">
            <v>2441</v>
          </cell>
          <cell r="F825">
            <v>46379</v>
          </cell>
        </row>
        <row r="826">
          <cell r="A826" t="str">
            <v>23)교대보호블록</v>
          </cell>
        </row>
        <row r="827">
          <cell r="A827" t="str">
            <v>보호블럭설치 (육교용)</v>
          </cell>
          <cell r="C827">
            <v>310</v>
          </cell>
          <cell r="D827" t="str">
            <v>M2</v>
          </cell>
          <cell r="E827">
            <v>33535</v>
          </cell>
          <cell r="F827">
            <v>10395850</v>
          </cell>
        </row>
        <row r="828">
          <cell r="A828" t="str">
            <v>24)NOTCH 설치</v>
          </cell>
          <cell r="C828">
            <v>159</v>
          </cell>
          <cell r="D828" t="str">
            <v>M</v>
          </cell>
          <cell r="E828">
            <v>10000</v>
          </cell>
          <cell r="F828">
            <v>1590000</v>
          </cell>
        </row>
        <row r="829">
          <cell r="A829" t="str">
            <v>25)낙하물 방지공</v>
          </cell>
          <cell r="C829">
            <v>1135</v>
          </cell>
          <cell r="D829" t="str">
            <v>㎡</v>
          </cell>
          <cell r="E829">
            <v>3326</v>
          </cell>
          <cell r="F829">
            <v>3775010</v>
          </cell>
        </row>
        <row r="830">
          <cell r="A830" t="str">
            <v>26)배면방수(아스팔트 코팅)</v>
          </cell>
          <cell r="C830">
            <v>296</v>
          </cell>
          <cell r="D830" t="str">
            <v>M2</v>
          </cell>
          <cell r="E830">
            <v>4406</v>
          </cell>
          <cell r="F830">
            <v>1304176</v>
          </cell>
        </row>
        <row r="831">
          <cell r="A831" t="str">
            <v>27) 비파괴 검사</v>
          </cell>
        </row>
        <row r="832">
          <cell r="A832" t="str">
            <v>비파괴 검사 (R.T).</v>
          </cell>
          <cell r="B832" t="str">
            <v>방사선투과 시험</v>
          </cell>
          <cell r="C832">
            <v>32</v>
          </cell>
          <cell r="D832" t="str">
            <v>매</v>
          </cell>
          <cell r="E832">
            <v>50000</v>
          </cell>
          <cell r="F832">
            <v>1600000</v>
          </cell>
        </row>
        <row r="833">
          <cell r="A833" t="str">
            <v>비파괴 검사 (M.T).</v>
          </cell>
          <cell r="B833" t="str">
            <v>자분탐상검사</v>
          </cell>
          <cell r="C833">
            <v>88</v>
          </cell>
          <cell r="D833" t="str">
            <v>M</v>
          </cell>
          <cell r="E833">
            <v>50000</v>
          </cell>
          <cell r="F833">
            <v>4400000</v>
          </cell>
        </row>
        <row r="834">
          <cell r="A834" t="str">
            <v>29)난 간</v>
          </cell>
          <cell r="B834" t="str">
            <v>알미늄, H=0.8m</v>
          </cell>
          <cell r="C834">
            <v>101</v>
          </cell>
          <cell r="D834" t="str">
            <v>m</v>
          </cell>
          <cell r="E834">
            <v>97000</v>
          </cell>
          <cell r="F834">
            <v>9797000</v>
          </cell>
        </row>
        <row r="835">
          <cell r="A835" t="str">
            <v>30)교  면   포  장</v>
          </cell>
        </row>
        <row r="836">
          <cell r="A836" t="str">
            <v>택 코 팅</v>
          </cell>
          <cell r="B836" t="str">
            <v>RSC-4, 30ℓ/a</v>
          </cell>
          <cell r="C836">
            <v>9</v>
          </cell>
          <cell r="D836" t="str">
            <v>a</v>
          </cell>
          <cell r="E836">
            <v>17382</v>
          </cell>
          <cell r="F836">
            <v>156438</v>
          </cell>
        </row>
        <row r="837">
          <cell r="A837" t="str">
            <v>아스콘포장</v>
          </cell>
          <cell r="B837" t="str">
            <v>표층, t=8.0㎝</v>
          </cell>
          <cell r="C837">
            <v>9</v>
          </cell>
          <cell r="D837" t="str">
            <v>a</v>
          </cell>
          <cell r="E837">
            <v>55854</v>
          </cell>
          <cell r="F837">
            <v>502686</v>
          </cell>
        </row>
        <row r="839">
          <cell r="A839" t="str">
            <v>4. 옹     벽     공</v>
          </cell>
          <cell r="F839">
            <v>1489415358</v>
          </cell>
        </row>
        <row r="840">
          <cell r="A840" t="str">
            <v>3.01 구 조 물 터 파 기</v>
          </cell>
        </row>
        <row r="841">
          <cell r="A841" t="str">
            <v>a.        〃</v>
          </cell>
          <cell r="B841" t="str">
            <v>육상토사,0~2m</v>
          </cell>
          <cell r="C841">
            <v>11917</v>
          </cell>
          <cell r="D841" t="str">
            <v>㎥</v>
          </cell>
          <cell r="E841">
            <v>3161</v>
          </cell>
          <cell r="F841">
            <v>37669637</v>
          </cell>
        </row>
        <row r="842">
          <cell r="A842" t="str">
            <v>b.        〃</v>
          </cell>
          <cell r="B842" t="str">
            <v>육상 암,0~2m</v>
          </cell>
          <cell r="C842">
            <v>7705</v>
          </cell>
          <cell r="D842" t="str">
            <v>㎥</v>
          </cell>
          <cell r="E842">
            <v>94660</v>
          </cell>
          <cell r="F842">
            <v>729355300</v>
          </cell>
        </row>
        <row r="843">
          <cell r="A843" t="str">
            <v>3.02 되메우기 및 다짐</v>
          </cell>
          <cell r="C843">
            <v>15822</v>
          </cell>
          <cell r="D843" t="str">
            <v>㎥</v>
          </cell>
          <cell r="E843">
            <v>3385</v>
          </cell>
          <cell r="F843">
            <v>53557470</v>
          </cell>
        </row>
        <row r="844">
          <cell r="A844" t="str">
            <v>3.03 콘 크 리 트 타 설</v>
          </cell>
        </row>
        <row r="845">
          <cell r="A845" t="str">
            <v>a.        〃</v>
          </cell>
          <cell r="B845" t="str">
            <v>철근,진동기,펌프카</v>
          </cell>
          <cell r="C845">
            <v>4791</v>
          </cell>
          <cell r="D845" t="str">
            <v>㎥</v>
          </cell>
          <cell r="E845">
            <v>10947</v>
          </cell>
          <cell r="F845">
            <v>52447077</v>
          </cell>
        </row>
        <row r="846">
          <cell r="A846" t="str">
            <v>b.        〃</v>
          </cell>
          <cell r="B846" t="str">
            <v>무근구조물</v>
          </cell>
          <cell r="C846">
            <v>502</v>
          </cell>
          <cell r="D846" t="str">
            <v>㎥</v>
          </cell>
          <cell r="E846">
            <v>20803</v>
          </cell>
          <cell r="F846">
            <v>10443106</v>
          </cell>
        </row>
        <row r="847">
          <cell r="A847" t="str">
            <v>3.04 거     푸     집</v>
          </cell>
        </row>
        <row r="848">
          <cell r="A848" t="str">
            <v>a. 합 판  거 푸 집</v>
          </cell>
          <cell r="B848" t="str">
            <v>3회</v>
          </cell>
          <cell r="C848">
            <v>5034</v>
          </cell>
          <cell r="D848" t="str">
            <v>㎡</v>
          </cell>
          <cell r="E848">
            <v>22050</v>
          </cell>
          <cell r="F848">
            <v>110999700</v>
          </cell>
        </row>
        <row r="849">
          <cell r="A849" t="str">
            <v>b. 합 판  거 푸 집</v>
          </cell>
          <cell r="B849" t="str">
            <v>4회</v>
          </cell>
          <cell r="C849">
            <v>10071</v>
          </cell>
          <cell r="D849" t="str">
            <v>㎡</v>
          </cell>
          <cell r="E849">
            <v>19038</v>
          </cell>
          <cell r="F849">
            <v>191731698</v>
          </cell>
        </row>
        <row r="850">
          <cell r="A850" t="str">
            <v>c. 무늬거푸집</v>
          </cell>
          <cell r="C850">
            <v>1148</v>
          </cell>
          <cell r="D850" t="str">
            <v>M2</v>
          </cell>
          <cell r="E850">
            <v>29285</v>
          </cell>
          <cell r="F850">
            <v>33619180</v>
          </cell>
        </row>
        <row r="851">
          <cell r="A851" t="str">
            <v>3.05 철근 가공 조립</v>
          </cell>
        </row>
        <row r="852">
          <cell r="A852" t="str">
            <v>철근 가공 조립</v>
          </cell>
          <cell r="B852" t="str">
            <v>(보 통)</v>
          </cell>
          <cell r="C852">
            <v>436.40499999999997</v>
          </cell>
          <cell r="D852" t="str">
            <v>ton</v>
          </cell>
          <cell r="E852">
            <v>363984</v>
          </cell>
          <cell r="F852">
            <v>158844437</v>
          </cell>
        </row>
        <row r="853">
          <cell r="A853" t="str">
            <v>3.06 강관 비계</v>
          </cell>
          <cell r="C853">
            <v>9040</v>
          </cell>
          <cell r="D853" t="str">
            <v>㎡</v>
          </cell>
          <cell r="E853">
            <v>10525</v>
          </cell>
          <cell r="F853">
            <v>95146000</v>
          </cell>
        </row>
        <row r="854">
          <cell r="A854" t="str">
            <v>3.07 배  수  파  이  프</v>
          </cell>
          <cell r="B854" t="str">
            <v>PVC PIPE φ100mm</v>
          </cell>
          <cell r="C854">
            <v>275</v>
          </cell>
          <cell r="D854" t="str">
            <v>m</v>
          </cell>
          <cell r="E854">
            <v>4473</v>
          </cell>
          <cell r="F854">
            <v>1230075</v>
          </cell>
        </row>
        <row r="855">
          <cell r="A855" t="str">
            <v>3.08 뒷     채     움</v>
          </cell>
          <cell r="B855" t="str">
            <v>보조기층재</v>
          </cell>
          <cell r="C855">
            <v>48</v>
          </cell>
          <cell r="D855" t="str">
            <v>㎥</v>
          </cell>
          <cell r="E855">
            <v>16460</v>
          </cell>
          <cell r="F855">
            <v>790080</v>
          </cell>
        </row>
        <row r="856">
          <cell r="A856" t="str">
            <v>3.09 부     직     포</v>
          </cell>
          <cell r="C856">
            <v>220</v>
          </cell>
          <cell r="D856" t="str">
            <v>㎡</v>
          </cell>
          <cell r="E856">
            <v>1604</v>
          </cell>
          <cell r="F856">
            <v>352880</v>
          </cell>
        </row>
        <row r="857">
          <cell r="A857" t="str">
            <v>3.10 신   축   이   음</v>
          </cell>
          <cell r="B857" t="str">
            <v>Exp. Joint Filler,t=20mm</v>
          </cell>
          <cell r="C857">
            <v>329</v>
          </cell>
          <cell r="D857" t="str">
            <v>㎡</v>
          </cell>
          <cell r="E857">
            <v>5907</v>
          </cell>
          <cell r="F857">
            <v>1943403</v>
          </cell>
        </row>
        <row r="858">
          <cell r="A858" t="str">
            <v>3.11 다     웰     바</v>
          </cell>
          <cell r="B858" t="str">
            <v>D=32, ℓ=800mm</v>
          </cell>
          <cell r="C858">
            <v>1121</v>
          </cell>
          <cell r="D858" t="str">
            <v>개</v>
          </cell>
          <cell r="E858">
            <v>8000</v>
          </cell>
          <cell r="F858">
            <v>8968000</v>
          </cell>
        </row>
        <row r="859">
          <cell r="A859" t="str">
            <v>3.12 실     런     트</v>
          </cell>
          <cell r="B859" t="str">
            <v>20 x 25mm</v>
          </cell>
          <cell r="C859">
            <v>1001</v>
          </cell>
          <cell r="D859" t="str">
            <v>m</v>
          </cell>
          <cell r="E859">
            <v>2315</v>
          </cell>
          <cell r="F859">
            <v>2317315</v>
          </cell>
        </row>
        <row r="861">
          <cell r="A861" t="str">
            <v>5. 포     장     공</v>
          </cell>
          <cell r="F861">
            <v>961010035</v>
          </cell>
        </row>
        <row r="862">
          <cell r="A862" t="str">
            <v>4.01 보  조  기  층</v>
          </cell>
        </row>
        <row r="863">
          <cell r="A863" t="str">
            <v>a. 구 입  및  운 반</v>
          </cell>
          <cell r="C863">
            <v>66005</v>
          </cell>
          <cell r="D863" t="str">
            <v>㎥</v>
          </cell>
          <cell r="E863">
            <v>5800</v>
          </cell>
          <cell r="F863">
            <v>382829000</v>
          </cell>
        </row>
        <row r="864">
          <cell r="A864" t="str">
            <v>b. 포 설 및 다 짐</v>
          </cell>
        </row>
        <row r="865">
          <cell r="A865" t="str">
            <v>-1.      〃</v>
          </cell>
          <cell r="B865" t="str">
            <v>t = 25cm</v>
          </cell>
          <cell r="C865">
            <v>37773</v>
          </cell>
          <cell r="D865" t="str">
            <v>㎥</v>
          </cell>
          <cell r="E865">
            <v>2200</v>
          </cell>
          <cell r="F865">
            <v>83100600</v>
          </cell>
        </row>
        <row r="866">
          <cell r="A866" t="str">
            <v>-2.      〃</v>
          </cell>
          <cell r="B866" t="str">
            <v>t = 20cm</v>
          </cell>
          <cell r="C866">
            <v>12235</v>
          </cell>
          <cell r="D866" t="str">
            <v>㎥</v>
          </cell>
          <cell r="E866">
            <v>1971</v>
          </cell>
          <cell r="F866">
            <v>24115185</v>
          </cell>
        </row>
        <row r="867">
          <cell r="A867" t="str">
            <v>-3.      〃</v>
          </cell>
          <cell r="B867" t="str">
            <v>백호우 포설</v>
          </cell>
          <cell r="C867">
            <v>1399</v>
          </cell>
          <cell r="D867" t="str">
            <v>㎥</v>
          </cell>
          <cell r="E867">
            <v>2108</v>
          </cell>
          <cell r="F867">
            <v>2949092</v>
          </cell>
        </row>
        <row r="868">
          <cell r="A868" t="str">
            <v>4.02 프 라 임   코 팅</v>
          </cell>
          <cell r="B868" t="str">
            <v>RSC-3, 80ℓ/a</v>
          </cell>
          <cell r="C868">
            <v>1816</v>
          </cell>
          <cell r="D868" t="str">
            <v>a</v>
          </cell>
          <cell r="E868">
            <v>30932</v>
          </cell>
          <cell r="F868">
            <v>56172512</v>
          </cell>
        </row>
        <row r="869">
          <cell r="A869" t="str">
            <v>4.03 아스콘 포설 및 다짐</v>
          </cell>
          <cell r="B869" t="str">
            <v>기층</v>
          </cell>
        </row>
        <row r="870">
          <cell r="A870" t="str">
            <v>a.         〃</v>
          </cell>
          <cell r="B870" t="str">
            <v>t = 15.0㎝</v>
          </cell>
          <cell r="C870">
            <v>1465</v>
          </cell>
          <cell r="D870" t="str">
            <v>a</v>
          </cell>
          <cell r="E870">
            <v>104666</v>
          </cell>
          <cell r="F870">
            <v>153335690</v>
          </cell>
        </row>
        <row r="871">
          <cell r="A871" t="str">
            <v>4.04 택     코     팅</v>
          </cell>
          <cell r="B871" t="str">
            <v>RSC-4, 30ℓ/a</v>
          </cell>
          <cell r="C871">
            <v>3653</v>
          </cell>
          <cell r="D871" t="str">
            <v>a</v>
          </cell>
          <cell r="E871">
            <v>17382</v>
          </cell>
          <cell r="F871">
            <v>63496446</v>
          </cell>
        </row>
        <row r="872">
          <cell r="A872" t="str">
            <v>4.05 아스콘 포설 및 다짐</v>
          </cell>
          <cell r="B872" t="str">
            <v>표층</v>
          </cell>
        </row>
        <row r="873">
          <cell r="A873" t="str">
            <v>a.         〃</v>
          </cell>
          <cell r="B873" t="str">
            <v>t = 10.0㎝</v>
          </cell>
          <cell r="C873">
            <v>1482</v>
          </cell>
          <cell r="D873" t="str">
            <v>a</v>
          </cell>
          <cell r="E873">
            <v>82850</v>
          </cell>
          <cell r="F873">
            <v>122783700</v>
          </cell>
        </row>
        <row r="874">
          <cell r="A874" t="str">
            <v>b. 자  전  거  도  로</v>
          </cell>
          <cell r="B874" t="str">
            <v>기계, t = 5.0㎝</v>
          </cell>
          <cell r="C874">
            <v>311</v>
          </cell>
          <cell r="D874" t="str">
            <v>a</v>
          </cell>
          <cell r="E874">
            <v>41425</v>
          </cell>
          <cell r="F874">
            <v>12883175</v>
          </cell>
        </row>
        <row r="875">
          <cell r="A875" t="str">
            <v>c.         〃</v>
          </cell>
          <cell r="B875" t="str">
            <v>인력, t = 5.0㎝</v>
          </cell>
          <cell r="C875">
            <v>51</v>
          </cell>
          <cell r="D875" t="str">
            <v>a</v>
          </cell>
          <cell r="E875">
            <v>174024</v>
          </cell>
          <cell r="F875">
            <v>8875224</v>
          </cell>
        </row>
        <row r="876">
          <cell r="A876" t="str">
            <v>4.06 콘 크 리 트 포 장</v>
          </cell>
        </row>
        <row r="877">
          <cell r="A877" t="str">
            <v>a. 콘크리트 포장</v>
          </cell>
          <cell r="B877" t="str">
            <v>t=20㎝</v>
          </cell>
          <cell r="C877">
            <v>2759</v>
          </cell>
          <cell r="D877" t="str">
            <v>㎥</v>
          </cell>
          <cell r="E877">
            <v>8922</v>
          </cell>
          <cell r="F877">
            <v>24615798</v>
          </cell>
        </row>
        <row r="878">
          <cell r="A878" t="str">
            <v>b. 부체도로용 줄눈</v>
          </cell>
          <cell r="B878" t="str">
            <v>판재 200x15㎜</v>
          </cell>
          <cell r="C878">
            <v>2759</v>
          </cell>
          <cell r="D878" t="str">
            <v>m</v>
          </cell>
          <cell r="E878">
            <v>397</v>
          </cell>
          <cell r="F878">
            <v>1095323</v>
          </cell>
        </row>
        <row r="879">
          <cell r="A879" t="str">
            <v>c. 포장용  거푸집</v>
          </cell>
          <cell r="B879" t="str">
            <v>합판 4회</v>
          </cell>
          <cell r="C879">
            <v>599</v>
          </cell>
          <cell r="D879" t="str">
            <v>㎡</v>
          </cell>
          <cell r="E879">
            <v>19038</v>
          </cell>
          <cell r="F879">
            <v>11403762</v>
          </cell>
        </row>
        <row r="880">
          <cell r="A880" t="str">
            <v>d. 비 닐   깔 기</v>
          </cell>
          <cell r="C880">
            <v>13796</v>
          </cell>
          <cell r="D880" t="str">
            <v>㎡</v>
          </cell>
          <cell r="E880">
            <v>968</v>
          </cell>
          <cell r="F880">
            <v>13354528</v>
          </cell>
        </row>
        <row r="882">
          <cell r="A882" t="str">
            <v>6. 안 전   시 설 공</v>
          </cell>
          <cell r="F882">
            <v>1050676904</v>
          </cell>
        </row>
        <row r="883">
          <cell r="A883" t="str">
            <v>5.01 차   선   도   색</v>
          </cell>
        </row>
        <row r="884">
          <cell r="A884" t="str">
            <v>a. 백            색</v>
          </cell>
          <cell r="B884" t="str">
            <v>융착식, 기계식</v>
          </cell>
          <cell r="C884">
            <v>7076</v>
          </cell>
          <cell r="D884" t="str">
            <v>㎡</v>
          </cell>
          <cell r="E884">
            <v>3189</v>
          </cell>
          <cell r="F884">
            <v>22565364</v>
          </cell>
        </row>
        <row r="885">
          <cell r="A885" t="str">
            <v>b. 황            색</v>
          </cell>
          <cell r="B885" t="str">
            <v>융착식, 기계식</v>
          </cell>
          <cell r="C885">
            <v>2463</v>
          </cell>
          <cell r="D885" t="str">
            <v>㎡</v>
          </cell>
          <cell r="E885">
            <v>3189</v>
          </cell>
          <cell r="F885">
            <v>7854507</v>
          </cell>
        </row>
        <row r="886">
          <cell r="A886" t="str">
            <v>5.02 표     지     판</v>
          </cell>
        </row>
        <row r="887">
          <cell r="A887" t="str">
            <v>a. 교 통  표 지 판</v>
          </cell>
        </row>
        <row r="888">
          <cell r="A888" t="str">
            <v>-1. 원 형  표 지 판</v>
          </cell>
          <cell r="B888" t="str">
            <v>○ 90㎝</v>
          </cell>
          <cell r="C888">
            <v>2</v>
          </cell>
          <cell r="D888" t="str">
            <v>개소</v>
          </cell>
          <cell r="E888">
            <v>109029</v>
          </cell>
          <cell r="F888">
            <v>218058</v>
          </cell>
        </row>
        <row r="889">
          <cell r="A889" t="str">
            <v>-2. 원형+반사판 표지판</v>
          </cell>
          <cell r="B889" t="str">
            <v>○ 90㎝＋(400x400)</v>
          </cell>
          <cell r="C889">
            <v>8</v>
          </cell>
          <cell r="D889" t="str">
            <v>개소</v>
          </cell>
          <cell r="E889">
            <v>164000</v>
          </cell>
          <cell r="F889">
            <v>1312000</v>
          </cell>
        </row>
        <row r="890">
          <cell r="A890" t="str">
            <v>-3. 이중삼각 표지판</v>
          </cell>
          <cell r="B890" t="str">
            <v>△120㎝</v>
          </cell>
          <cell r="C890">
            <v>17</v>
          </cell>
          <cell r="D890" t="str">
            <v>개소</v>
          </cell>
          <cell r="E890">
            <v>174029</v>
          </cell>
          <cell r="F890">
            <v>2958493</v>
          </cell>
        </row>
        <row r="891">
          <cell r="A891" t="str">
            <v>-4. 이중오각 표지판</v>
          </cell>
          <cell r="B891" t="str">
            <v>60 × 20 ×72㎝</v>
          </cell>
          <cell r="C891">
            <v>16</v>
          </cell>
          <cell r="D891" t="str">
            <v>개소</v>
          </cell>
          <cell r="E891">
            <v>185029</v>
          </cell>
          <cell r="F891">
            <v>2960464</v>
          </cell>
        </row>
        <row r="892">
          <cell r="A892" t="str">
            <v>-5. 원형 표지판(부착식)</v>
          </cell>
          <cell r="B892" t="str">
            <v>○ 90㎝</v>
          </cell>
          <cell r="C892">
            <v>8</v>
          </cell>
          <cell r="D892" t="str">
            <v>개소</v>
          </cell>
          <cell r="E892">
            <v>69610</v>
          </cell>
          <cell r="F892">
            <v>556880</v>
          </cell>
        </row>
        <row r="893">
          <cell r="A893" t="str">
            <v>-6. 원형+삼각 표지판</v>
          </cell>
          <cell r="B893" t="str">
            <v>○ 90㎝ ＋ △120㎝</v>
          </cell>
          <cell r="C893">
            <v>8</v>
          </cell>
          <cell r="D893" t="str">
            <v>개소</v>
          </cell>
          <cell r="E893">
            <v>164000</v>
          </cell>
          <cell r="F893">
            <v>1312000</v>
          </cell>
        </row>
        <row r="894">
          <cell r="A894" t="str">
            <v>b. 안 내  표 지 판</v>
          </cell>
        </row>
        <row r="895">
          <cell r="A895" t="str">
            <v>-1. 버스정류장 표지판</v>
          </cell>
          <cell r="B895" t="str">
            <v>복주식&lt;형식-1&gt;,2.42×1.20m</v>
          </cell>
          <cell r="C895">
            <v>14</v>
          </cell>
          <cell r="D895" t="str">
            <v>개소</v>
          </cell>
          <cell r="E895">
            <v>1800000</v>
          </cell>
          <cell r="F895">
            <v>25200000</v>
          </cell>
        </row>
        <row r="896">
          <cell r="A896" t="str">
            <v>-2. 비상주차대 표지판</v>
          </cell>
          <cell r="B896" t="str">
            <v>내민식&lt;형식-1&gt;,2.42×1.20m)</v>
          </cell>
          <cell r="C896">
            <v>2</v>
          </cell>
          <cell r="D896" t="str">
            <v>개소</v>
          </cell>
          <cell r="E896">
            <v>1800000</v>
          </cell>
          <cell r="F896">
            <v>3600000</v>
          </cell>
        </row>
        <row r="897">
          <cell r="A897" t="str">
            <v>-3. 안내 표지판</v>
          </cell>
          <cell r="B897" t="str">
            <v>단주식,2.60×1.45m)</v>
          </cell>
          <cell r="C897">
            <v>2</v>
          </cell>
          <cell r="D897" t="str">
            <v>개소</v>
          </cell>
          <cell r="E897">
            <v>2400000</v>
          </cell>
          <cell r="F897">
            <v>4800000</v>
          </cell>
        </row>
        <row r="898">
          <cell r="A898" t="str">
            <v>-4. 2 방 향 표 지 판</v>
          </cell>
          <cell r="B898" t="str">
            <v>내민식&lt;형식-2&gt;,4.00×2.50m</v>
          </cell>
          <cell r="C898">
            <v>14</v>
          </cell>
          <cell r="D898" t="str">
            <v>개소</v>
          </cell>
          <cell r="E898">
            <v>5800000</v>
          </cell>
          <cell r="F898">
            <v>81200000</v>
          </cell>
        </row>
        <row r="899">
          <cell r="A899" t="str">
            <v>5.03 데  리  네  이  타</v>
          </cell>
        </row>
        <row r="900">
          <cell r="A900" t="str">
            <v>a. 토      공      용</v>
          </cell>
          <cell r="C900">
            <v>517</v>
          </cell>
          <cell r="D900" t="str">
            <v>개</v>
          </cell>
          <cell r="E900">
            <v>36720</v>
          </cell>
          <cell r="F900">
            <v>18984240</v>
          </cell>
        </row>
        <row r="901">
          <cell r="A901" t="str">
            <v>b. 가   드   레    일</v>
          </cell>
          <cell r="C901">
            <v>15</v>
          </cell>
          <cell r="D901" t="str">
            <v>개</v>
          </cell>
          <cell r="E901">
            <v>25220</v>
          </cell>
          <cell r="F901">
            <v>378300</v>
          </cell>
        </row>
        <row r="902">
          <cell r="A902" t="str">
            <v>c. 옹     벽       용</v>
          </cell>
          <cell r="C902">
            <v>14</v>
          </cell>
          <cell r="D902" t="str">
            <v>개</v>
          </cell>
          <cell r="E902">
            <v>24020</v>
          </cell>
          <cell r="F902">
            <v>336280</v>
          </cell>
        </row>
        <row r="903">
          <cell r="A903" t="str">
            <v>b. 쏠라 시선 유도등</v>
          </cell>
          <cell r="C903">
            <v>2</v>
          </cell>
          <cell r="D903" t="str">
            <v>개소</v>
          </cell>
          <cell r="E903">
            <v>350000</v>
          </cell>
          <cell r="F903">
            <v>700000</v>
          </cell>
        </row>
        <row r="904">
          <cell r="A904" t="str">
            <v>5.04 도  로  표  지  병</v>
          </cell>
        </row>
        <row r="905">
          <cell r="A905" t="str">
            <v>a.         〃</v>
          </cell>
          <cell r="B905" t="str">
            <v>단면형</v>
          </cell>
          <cell r="C905">
            <v>1381</v>
          </cell>
          <cell r="D905" t="str">
            <v>개</v>
          </cell>
          <cell r="E905">
            <v>14887</v>
          </cell>
          <cell r="F905">
            <v>20558947</v>
          </cell>
        </row>
        <row r="906">
          <cell r="A906" t="str">
            <v>5.04 인 조 목 설치</v>
          </cell>
          <cell r="C906">
            <v>3595</v>
          </cell>
          <cell r="D906" t="str">
            <v>경간</v>
          </cell>
          <cell r="E906">
            <v>20000</v>
          </cell>
          <cell r="F906">
            <v>71900000</v>
          </cell>
        </row>
        <row r="907">
          <cell r="A907" t="str">
            <v>5.05 가  드   레  일</v>
          </cell>
        </row>
        <row r="908">
          <cell r="A908" t="str">
            <v>a. 표  준   레  일</v>
          </cell>
          <cell r="B908" t="str">
            <v>4x350x4330mm</v>
          </cell>
          <cell r="C908">
            <v>192</v>
          </cell>
          <cell r="D908" t="str">
            <v>경간</v>
          </cell>
          <cell r="E908">
            <v>87928</v>
          </cell>
          <cell r="F908">
            <v>16882176</v>
          </cell>
        </row>
        <row r="909">
          <cell r="A909" t="str">
            <v>b. 단  부   레  일</v>
          </cell>
          <cell r="B909" t="str">
            <v>4x350x765mm</v>
          </cell>
          <cell r="C909">
            <v>8</v>
          </cell>
          <cell r="D909" t="str">
            <v>개</v>
          </cell>
          <cell r="E909">
            <v>27474</v>
          </cell>
          <cell r="F909">
            <v>219792</v>
          </cell>
        </row>
        <row r="910">
          <cell r="A910" t="str">
            <v>c. 가 드 레 일 지 주</v>
          </cell>
          <cell r="B910" t="str">
            <v>○139.8×4.5×2200mm</v>
          </cell>
          <cell r="C910">
            <v>196</v>
          </cell>
          <cell r="D910" t="str">
            <v>개</v>
          </cell>
          <cell r="E910">
            <v>20900</v>
          </cell>
          <cell r="F910">
            <v>4096400</v>
          </cell>
        </row>
        <row r="911">
          <cell r="A911" t="str">
            <v>d. 중 앙 분 리 대</v>
          </cell>
          <cell r="B911" t="str">
            <v>4x350x4330mm</v>
          </cell>
          <cell r="C911">
            <v>240</v>
          </cell>
          <cell r="D911" t="str">
            <v>m</v>
          </cell>
          <cell r="E911">
            <v>21982</v>
          </cell>
          <cell r="F911">
            <v>5275680</v>
          </cell>
        </row>
        <row r="912">
          <cell r="A912" t="str">
            <v>e. 단부레일(중분대용)</v>
          </cell>
          <cell r="C912">
            <v>6</v>
          </cell>
          <cell r="D912" t="str">
            <v>개</v>
          </cell>
          <cell r="E912">
            <v>27474</v>
          </cell>
          <cell r="F912">
            <v>164844</v>
          </cell>
        </row>
        <row r="913">
          <cell r="A913" t="str">
            <v>f. 가드레일 시종점 기초</v>
          </cell>
          <cell r="C913">
            <v>4</v>
          </cell>
          <cell r="D913" t="str">
            <v>개소</v>
          </cell>
          <cell r="E913">
            <v>60455</v>
          </cell>
          <cell r="F913">
            <v>241820</v>
          </cell>
        </row>
        <row r="914">
          <cell r="A914" t="str">
            <v>g. 가드휀스</v>
          </cell>
          <cell r="B914" t="str">
            <v>(H1.2×L2.0m)</v>
          </cell>
          <cell r="C914">
            <v>390</v>
          </cell>
          <cell r="D914" t="str">
            <v>m</v>
          </cell>
          <cell r="E914">
            <v>25000</v>
          </cell>
          <cell r="F914">
            <v>9750000</v>
          </cell>
        </row>
        <row r="915">
          <cell r="A915" t="str">
            <v>5.06 난            간</v>
          </cell>
          <cell r="B915" t="str">
            <v>알미늄, H=1.2m</v>
          </cell>
          <cell r="C915">
            <v>1010</v>
          </cell>
          <cell r="D915" t="str">
            <v>m</v>
          </cell>
          <cell r="E915">
            <v>150000</v>
          </cell>
          <cell r="F915">
            <v>151500000</v>
          </cell>
        </row>
        <row r="916">
          <cell r="A916" t="str">
            <v>5.07 녹     지     대</v>
          </cell>
        </row>
        <row r="917">
          <cell r="A917" t="str">
            <v>a. 식  수   대</v>
          </cell>
          <cell r="B917" t="str">
            <v>일 반 부</v>
          </cell>
          <cell r="C917">
            <v>10943</v>
          </cell>
          <cell r="D917" t="str">
            <v>m</v>
          </cell>
          <cell r="E917">
            <v>15000</v>
          </cell>
          <cell r="F917">
            <v>164145000</v>
          </cell>
        </row>
        <row r="918">
          <cell r="A918" t="str">
            <v>b. 식  수   대</v>
          </cell>
          <cell r="B918" t="str">
            <v>단    부</v>
          </cell>
          <cell r="C918">
            <v>1575</v>
          </cell>
          <cell r="D918" t="str">
            <v>개소</v>
          </cell>
          <cell r="E918">
            <v>150000</v>
          </cell>
          <cell r="F918">
            <v>236250000</v>
          </cell>
        </row>
        <row r="919">
          <cell r="A919" t="str">
            <v>c. 중  분   대</v>
          </cell>
          <cell r="B919" t="str">
            <v>일 반 부</v>
          </cell>
          <cell r="C919">
            <v>6662</v>
          </cell>
          <cell r="D919" t="str">
            <v>m</v>
          </cell>
          <cell r="E919">
            <v>15000</v>
          </cell>
          <cell r="F919">
            <v>99930000</v>
          </cell>
        </row>
        <row r="920">
          <cell r="A920" t="str">
            <v>d. 중  분   대</v>
          </cell>
          <cell r="B920" t="str">
            <v>단    부</v>
          </cell>
          <cell r="C920">
            <v>6</v>
          </cell>
          <cell r="D920" t="str">
            <v>개소</v>
          </cell>
          <cell r="E920">
            <v>150000</v>
          </cell>
          <cell r="F920">
            <v>900000</v>
          </cell>
        </row>
        <row r="921">
          <cell r="A921" t="str">
            <v>5.07 버 스   정 차 대</v>
          </cell>
        </row>
        <row r="922">
          <cell r="A922" t="str">
            <v>a.        〃</v>
          </cell>
          <cell r="B922" t="str">
            <v>형식 - 1</v>
          </cell>
          <cell r="C922">
            <v>4</v>
          </cell>
          <cell r="D922" t="str">
            <v>개소</v>
          </cell>
          <cell r="E922">
            <v>4000000</v>
          </cell>
          <cell r="F922">
            <v>16000000</v>
          </cell>
        </row>
        <row r="923">
          <cell r="A923" t="str">
            <v>b.        〃</v>
          </cell>
          <cell r="B923" t="str">
            <v>형식 - 2</v>
          </cell>
          <cell r="C923">
            <v>4</v>
          </cell>
          <cell r="D923" t="str">
            <v>개소</v>
          </cell>
          <cell r="E923">
            <v>4000000</v>
          </cell>
          <cell r="F923">
            <v>16000000</v>
          </cell>
        </row>
        <row r="924">
          <cell r="A924" t="str">
            <v>5.08 안  전  관  리  비</v>
          </cell>
        </row>
        <row r="925">
          <cell r="A925" t="str">
            <v>a. 공사용 표지판 및 보안등</v>
          </cell>
          <cell r="C925">
            <v>1</v>
          </cell>
          <cell r="D925" t="str">
            <v>식</v>
          </cell>
          <cell r="E925">
            <v>5000000</v>
          </cell>
          <cell r="F925">
            <v>5000000</v>
          </cell>
        </row>
        <row r="926">
          <cell r="A926" t="str">
            <v>b. 가   설    휀   스</v>
          </cell>
          <cell r="B926" t="str">
            <v>B1.8×H1.45m</v>
          </cell>
          <cell r="C926">
            <v>1</v>
          </cell>
          <cell r="D926" t="str">
            <v>식</v>
          </cell>
          <cell r="E926">
            <v>5000000</v>
          </cell>
          <cell r="F926">
            <v>5000000</v>
          </cell>
        </row>
        <row r="927">
          <cell r="A927" t="str">
            <v>c. 안  전  관  리  인</v>
          </cell>
          <cell r="C927">
            <v>48</v>
          </cell>
          <cell r="D927" t="str">
            <v>월</v>
          </cell>
          <cell r="E927">
            <v>1000000</v>
          </cell>
          <cell r="F927">
            <v>48000000</v>
          </cell>
        </row>
        <row r="928">
          <cell r="A928" t="str">
            <v>d. 임 시 차 선 도 색</v>
          </cell>
          <cell r="B928" t="str">
            <v>황색,상온형,기계식</v>
          </cell>
          <cell r="C928">
            <v>1231</v>
          </cell>
          <cell r="D928" t="str">
            <v>㎡</v>
          </cell>
          <cell r="E928">
            <v>3189</v>
          </cell>
          <cell r="F928">
            <v>3925659</v>
          </cell>
        </row>
        <row r="930">
          <cell r="A930" t="str">
            <v>7. 부     대     공</v>
          </cell>
          <cell r="F930">
            <v>360087650</v>
          </cell>
        </row>
        <row r="931">
          <cell r="A931" t="str">
            <v>6.01 세 륜 세 차 시 설</v>
          </cell>
          <cell r="C931">
            <v>1</v>
          </cell>
          <cell r="D931" t="str">
            <v>개소</v>
          </cell>
          <cell r="E931">
            <v>15000000</v>
          </cell>
          <cell r="F931">
            <v>15000000</v>
          </cell>
        </row>
        <row r="932">
          <cell r="A932" t="str">
            <v>6.02 중   기   운   반</v>
          </cell>
          <cell r="C932">
            <v>1</v>
          </cell>
          <cell r="D932" t="str">
            <v>식</v>
          </cell>
          <cell r="E932">
            <v>7000000</v>
          </cell>
          <cell r="F932">
            <v>7000000</v>
          </cell>
        </row>
        <row r="933">
          <cell r="A933" t="str">
            <v>6.03 가설판넬 및 방진망 설치</v>
          </cell>
          <cell r="C933">
            <v>2045</v>
          </cell>
          <cell r="D933" t="str">
            <v>m</v>
          </cell>
          <cell r="E933">
            <v>35200</v>
          </cell>
          <cell r="F933">
            <v>71984000</v>
          </cell>
        </row>
        <row r="934">
          <cell r="A934" t="str">
            <v>6.04 기존도로 덧씌우기</v>
          </cell>
          <cell r="C934">
            <v>1</v>
          </cell>
          <cell r="D934" t="str">
            <v>P.S</v>
          </cell>
          <cell r="E934">
            <v>18670334</v>
          </cell>
          <cell r="F934">
            <v>18670334</v>
          </cell>
        </row>
        <row r="935">
          <cell r="A935" t="str">
            <v>6.05 기존포장 유지보수비</v>
          </cell>
          <cell r="C935">
            <v>1</v>
          </cell>
          <cell r="D935" t="str">
            <v>P.S</v>
          </cell>
          <cell r="E935">
            <v>35724602</v>
          </cell>
          <cell r="F935">
            <v>35724602</v>
          </cell>
        </row>
        <row r="936">
          <cell r="A936" t="str">
            <v>6.06 가      시      설</v>
          </cell>
        </row>
        <row r="937">
          <cell r="A937" t="str">
            <v>a. 토  공  규  준  틀</v>
          </cell>
          <cell r="C937">
            <v>1</v>
          </cell>
          <cell r="D937" t="str">
            <v>식</v>
          </cell>
          <cell r="E937">
            <v>3000000</v>
          </cell>
          <cell r="F937">
            <v>3000000</v>
          </cell>
        </row>
        <row r="938">
          <cell r="A938" t="str">
            <v>b. 가   설    건   물</v>
          </cell>
          <cell r="C938">
            <v>1</v>
          </cell>
          <cell r="D938" t="str">
            <v>식</v>
          </cell>
          <cell r="E938">
            <v>15000000</v>
          </cell>
          <cell r="F938">
            <v>15000000</v>
          </cell>
        </row>
        <row r="939">
          <cell r="A939" t="str">
            <v>6.05 준  공  표  지  석</v>
          </cell>
          <cell r="C939">
            <v>1</v>
          </cell>
          <cell r="D939" t="str">
            <v>개소</v>
          </cell>
          <cell r="E939">
            <v>1000000</v>
          </cell>
          <cell r="F939">
            <v>1000000</v>
          </cell>
        </row>
        <row r="940">
          <cell r="A940" t="str">
            <v>6.06 품  질  관  리  비</v>
          </cell>
        </row>
        <row r="941">
          <cell r="A941" t="str">
            <v>a. 시      험      비</v>
          </cell>
          <cell r="C941">
            <v>1</v>
          </cell>
          <cell r="D941" t="str">
            <v>식</v>
          </cell>
          <cell r="E941">
            <v>20000000</v>
          </cell>
          <cell r="F941">
            <v>20000000</v>
          </cell>
        </row>
        <row r="942">
          <cell r="A942" t="str">
            <v>b. 차      량      비</v>
          </cell>
          <cell r="C942">
            <v>48</v>
          </cell>
          <cell r="D942" t="str">
            <v>개월</v>
          </cell>
          <cell r="E942">
            <v>480000</v>
          </cell>
          <cell r="F942">
            <v>23040000</v>
          </cell>
        </row>
        <row r="943">
          <cell r="A943" t="str">
            <v>6.08 자   재   운   반</v>
          </cell>
        </row>
        <row r="944">
          <cell r="A944" t="str">
            <v>a. 시  멘  트  운  반</v>
          </cell>
          <cell r="B944" t="str">
            <v>40kg/대</v>
          </cell>
          <cell r="C944">
            <v>316</v>
          </cell>
          <cell r="D944" t="str">
            <v>대</v>
          </cell>
          <cell r="E944">
            <v>1200</v>
          </cell>
          <cell r="F944">
            <v>379200</v>
          </cell>
        </row>
        <row r="945">
          <cell r="A945" t="str">
            <v>b. 철   근    운   반</v>
          </cell>
          <cell r="C945">
            <v>3547.69</v>
          </cell>
          <cell r="D945" t="str">
            <v>ton</v>
          </cell>
          <cell r="E945">
            <v>12000</v>
          </cell>
          <cell r="F945">
            <v>42572280</v>
          </cell>
        </row>
        <row r="946">
          <cell r="A946" t="str">
            <v>c. 아 스 팔 트  운 반</v>
          </cell>
        </row>
        <row r="947">
          <cell r="A947" t="str">
            <v>-1.       〃</v>
          </cell>
          <cell r="B947" t="str">
            <v>RSC-3</v>
          </cell>
          <cell r="C947">
            <v>782</v>
          </cell>
          <cell r="D947" t="str">
            <v>드럼</v>
          </cell>
          <cell r="E947">
            <v>2600</v>
          </cell>
          <cell r="F947">
            <v>2033200</v>
          </cell>
        </row>
        <row r="948">
          <cell r="A948" t="str">
            <v>-2.       〃</v>
          </cell>
          <cell r="B948" t="str">
            <v>RSC-4</v>
          </cell>
          <cell r="C948">
            <v>779</v>
          </cell>
          <cell r="D948" t="str">
            <v>드럼</v>
          </cell>
          <cell r="E948">
            <v>2600</v>
          </cell>
          <cell r="F948">
            <v>2025400</v>
          </cell>
        </row>
        <row r="949">
          <cell r="A949" t="str">
            <v>d. 흄   관    운   반</v>
          </cell>
        </row>
        <row r="950">
          <cell r="A950" t="str">
            <v>-1.       〃</v>
          </cell>
          <cell r="B950" t="str">
            <v>φ 600㎜×2.5m,소켓</v>
          </cell>
          <cell r="C950">
            <v>22</v>
          </cell>
          <cell r="D950" t="str">
            <v>본</v>
          </cell>
          <cell r="E950">
            <v>1800</v>
          </cell>
          <cell r="F950">
            <v>39600</v>
          </cell>
        </row>
        <row r="951">
          <cell r="A951" t="str">
            <v>-2.       〃</v>
          </cell>
          <cell r="B951" t="str">
            <v>φ1000㎜×2.5m,소켓</v>
          </cell>
          <cell r="C951">
            <v>38</v>
          </cell>
          <cell r="D951" t="str">
            <v>본</v>
          </cell>
          <cell r="E951">
            <v>4900</v>
          </cell>
          <cell r="F951">
            <v>186200</v>
          </cell>
        </row>
        <row r="952">
          <cell r="A952" t="str">
            <v>e. 진동 및 전압 철근콘크리트관</v>
          </cell>
          <cell r="B952" t="str">
            <v>(V.R.관)</v>
          </cell>
        </row>
        <row r="953">
          <cell r="A953" t="str">
            <v>-1.       〃</v>
          </cell>
          <cell r="B953" t="str">
            <v>φ 300㎜×2.5m</v>
          </cell>
          <cell r="C953">
            <v>1329</v>
          </cell>
          <cell r="D953" t="str">
            <v>본</v>
          </cell>
          <cell r="E953">
            <v>2815</v>
          </cell>
          <cell r="F953">
            <v>3741135</v>
          </cell>
        </row>
        <row r="954">
          <cell r="A954" t="str">
            <v>-2.       〃</v>
          </cell>
          <cell r="B954" t="str">
            <v>φ 600㎜×2.5m</v>
          </cell>
          <cell r="C954">
            <v>805</v>
          </cell>
          <cell r="D954" t="str">
            <v>본</v>
          </cell>
          <cell r="E954">
            <v>9381</v>
          </cell>
          <cell r="F954">
            <v>7551705</v>
          </cell>
        </row>
        <row r="955">
          <cell r="A955" t="str">
            <v>-3.       〃</v>
          </cell>
          <cell r="B955" t="str">
            <v>φ 800㎜×2.5m</v>
          </cell>
          <cell r="C955">
            <v>269</v>
          </cell>
          <cell r="D955" t="str">
            <v>본</v>
          </cell>
          <cell r="E955">
            <v>16488</v>
          </cell>
          <cell r="F955">
            <v>4435272</v>
          </cell>
        </row>
        <row r="956">
          <cell r="A956" t="str">
            <v>-4.       〃</v>
          </cell>
          <cell r="B956" t="str">
            <v>φ1000㎜×2.5m</v>
          </cell>
          <cell r="C956">
            <v>113</v>
          </cell>
          <cell r="D956" t="str">
            <v>본</v>
          </cell>
          <cell r="E956">
            <v>26154</v>
          </cell>
          <cell r="F956">
            <v>2955402</v>
          </cell>
        </row>
        <row r="957">
          <cell r="A957" t="str">
            <v>f. 경계석 및 경계블록</v>
          </cell>
        </row>
        <row r="958">
          <cell r="A958" t="str">
            <v>-1. 보차도경계석(제주석)</v>
          </cell>
          <cell r="B958" t="str">
            <v>210×300×500mm</v>
          </cell>
          <cell r="C958">
            <v>27476</v>
          </cell>
          <cell r="D958" t="str">
            <v>개</v>
          </cell>
          <cell r="E958">
            <v>1000</v>
          </cell>
          <cell r="F958">
            <v>27476000</v>
          </cell>
        </row>
        <row r="959">
          <cell r="A959" t="str">
            <v>-2.        〃</v>
          </cell>
          <cell r="B959" t="str">
            <v>200×250×500mm</v>
          </cell>
          <cell r="C959">
            <v>63506</v>
          </cell>
          <cell r="D959" t="str">
            <v>개</v>
          </cell>
          <cell r="E959">
            <v>1000</v>
          </cell>
          <cell r="F959">
            <v>63506000</v>
          </cell>
        </row>
        <row r="960">
          <cell r="A960" t="str">
            <v>6.09 공     제     대</v>
          </cell>
          <cell r="B960" t="str">
            <v>철근 고재</v>
          </cell>
          <cell r="C960">
            <v>103.324</v>
          </cell>
          <cell r="D960" t="str">
            <v>ton</v>
          </cell>
          <cell r="E960">
            <v>-70000</v>
          </cell>
          <cell r="F960">
            <v>-7232680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공량산출서"/>
      <sheetName val="공내역"/>
      <sheetName val="#REF"/>
      <sheetName val="집계표"/>
      <sheetName val="실행철강하도"/>
      <sheetName val="일반공사"/>
      <sheetName val="갑지"/>
      <sheetName val="입찰안"/>
      <sheetName val="차액보증"/>
      <sheetName val="노임"/>
      <sheetName val="저"/>
      <sheetName val="SG"/>
      <sheetName val="토공"/>
      <sheetName val="배수공"/>
      <sheetName val="구조물공"/>
      <sheetName val="포장공"/>
      <sheetName val="부대공"/>
      <sheetName val="실행대비"/>
      <sheetName val="공내역(해미1공구)"/>
      <sheetName val="진짜설계"/>
      <sheetName val="JUCKEYK"/>
      <sheetName val="조건표"/>
      <sheetName val="결과조달"/>
      <sheetName val="내역"/>
      <sheetName val="일위대가"/>
      <sheetName val="도급"/>
      <sheetName val="일위대가(가설)"/>
      <sheetName val="노임단가"/>
    </sheetNames>
    <sheetDataSet>
      <sheetData sheetId="0" refreshError="1">
        <row r="1">
          <cell r="A1" t="str">
            <v>명 칭</v>
          </cell>
          <cell r="C1" t="str">
            <v>수 량</v>
          </cell>
          <cell r="D1" t="str">
            <v>단 위</v>
          </cell>
          <cell r="E1" t="str">
            <v>단 가</v>
          </cell>
          <cell r="F1" t="str">
            <v>금 액</v>
          </cell>
          <cell r="G1" t="str">
            <v>비 고</v>
          </cell>
        </row>
        <row r="2">
          <cell r="A2" t="str">
            <v>해미-덕산(제1공구)간도로확장 및 포장공사</v>
          </cell>
          <cell r="E2">
            <v>0</v>
          </cell>
          <cell r="F2">
            <v>0</v>
          </cell>
        </row>
        <row r="3">
          <cell r="A3" t="str">
            <v>1.토          공</v>
          </cell>
          <cell r="E3">
            <v>0</v>
          </cell>
          <cell r="F3">
            <v>0</v>
          </cell>
        </row>
        <row r="4">
          <cell r="A4" t="str">
            <v>1.01기존구조물철거공</v>
          </cell>
          <cell r="E4">
            <v>0</v>
          </cell>
          <cell r="F4">
            <v>0</v>
          </cell>
        </row>
        <row r="5">
          <cell r="A5" t="str">
            <v>a.무근콘크리트깨기</v>
          </cell>
          <cell r="E5">
            <v>0</v>
          </cell>
          <cell r="F5">
            <v>0</v>
          </cell>
        </row>
        <row r="6">
          <cell r="A6" t="str">
            <v>-1.무근콘크리트깨기</v>
          </cell>
          <cell r="C6">
            <v>609</v>
          </cell>
          <cell r="D6" t="str">
            <v>M3</v>
          </cell>
          <cell r="E6">
            <v>0</v>
          </cell>
          <cell r="F6">
            <v>0</v>
          </cell>
        </row>
        <row r="7">
          <cell r="A7" t="str">
            <v>-2.무근콘크리트깨기</v>
          </cell>
          <cell r="C7">
            <v>25</v>
          </cell>
          <cell r="D7" t="str">
            <v>M3</v>
          </cell>
          <cell r="E7">
            <v>0</v>
          </cell>
          <cell r="F7">
            <v>0</v>
          </cell>
        </row>
        <row r="8">
          <cell r="A8" t="str">
            <v>b.철근콘크리트깨기</v>
          </cell>
          <cell r="E8">
            <v>0</v>
          </cell>
          <cell r="F8">
            <v>0</v>
          </cell>
        </row>
        <row r="9">
          <cell r="A9" t="str">
            <v>-1.철근콘크리트깨기</v>
          </cell>
          <cell r="C9">
            <v>537</v>
          </cell>
          <cell r="D9" t="str">
            <v>M3</v>
          </cell>
          <cell r="E9">
            <v>0</v>
          </cell>
          <cell r="F9">
            <v>0</v>
          </cell>
        </row>
        <row r="10">
          <cell r="A10" t="str">
            <v>c.석축헐기</v>
          </cell>
          <cell r="C10">
            <v>1555</v>
          </cell>
          <cell r="D10" t="str">
            <v>M2</v>
          </cell>
          <cell r="E10">
            <v>0</v>
          </cell>
          <cell r="F10">
            <v>0</v>
          </cell>
        </row>
        <row r="11">
          <cell r="A11" t="str">
            <v>d.기존포장깨기</v>
          </cell>
          <cell r="E11">
            <v>0</v>
          </cell>
          <cell r="F11">
            <v>0</v>
          </cell>
        </row>
        <row r="12">
          <cell r="A12" t="str">
            <v>-1.콘크리트포장깨기</v>
          </cell>
          <cell r="C12">
            <v>981</v>
          </cell>
          <cell r="D12" t="str">
            <v>M3</v>
          </cell>
          <cell r="E12">
            <v>0</v>
          </cell>
          <cell r="F12">
            <v>0</v>
          </cell>
        </row>
        <row r="13">
          <cell r="A13" t="str">
            <v>-2.아스팔트포장깨기</v>
          </cell>
          <cell r="C13">
            <v>8494</v>
          </cell>
          <cell r="D13" t="str">
            <v>M3</v>
          </cell>
          <cell r="E13">
            <v>0</v>
          </cell>
          <cell r="F13">
            <v>0</v>
          </cell>
        </row>
        <row r="14">
          <cell r="A14" t="str">
            <v>e.보도블럭포장헐기</v>
          </cell>
          <cell r="C14">
            <v>469</v>
          </cell>
          <cell r="D14" t="str">
            <v>M2</v>
          </cell>
          <cell r="E14">
            <v>0</v>
          </cell>
          <cell r="F14">
            <v>0</v>
          </cell>
        </row>
        <row r="15">
          <cell r="A15" t="str">
            <v>f.기계절단</v>
          </cell>
          <cell r="E15">
            <v>0</v>
          </cell>
          <cell r="F15">
            <v>0</v>
          </cell>
        </row>
        <row r="16">
          <cell r="A16" t="str">
            <v>-1.콘크리트절단</v>
          </cell>
          <cell r="C16">
            <v>1219</v>
          </cell>
          <cell r="D16" t="str">
            <v>M</v>
          </cell>
          <cell r="E16">
            <v>0</v>
          </cell>
          <cell r="F16">
            <v>0</v>
          </cell>
        </row>
        <row r="17">
          <cell r="A17" t="str">
            <v>-2.아스팔트포장절단</v>
          </cell>
          <cell r="C17">
            <v>1444</v>
          </cell>
          <cell r="D17" t="str">
            <v>M</v>
          </cell>
          <cell r="E17">
            <v>0</v>
          </cell>
          <cell r="F17">
            <v>0</v>
          </cell>
        </row>
        <row r="18">
          <cell r="A18" t="str">
            <v>1.02.측구 뚝쌓기</v>
          </cell>
          <cell r="C18">
            <v>82</v>
          </cell>
          <cell r="D18" t="str">
            <v>M3</v>
          </cell>
          <cell r="E18">
            <v>0</v>
          </cell>
          <cell r="F18">
            <v>0</v>
          </cell>
        </row>
        <row r="19">
          <cell r="A19" t="str">
            <v>1.03.표토제거</v>
          </cell>
          <cell r="E19">
            <v>0</v>
          </cell>
          <cell r="F19">
            <v>0</v>
          </cell>
        </row>
        <row r="20">
          <cell r="A20" t="str">
            <v>a.답구간</v>
          </cell>
          <cell r="C20">
            <v>2630</v>
          </cell>
          <cell r="D20" t="str">
            <v>M2</v>
          </cell>
          <cell r="E20">
            <v>0</v>
          </cell>
          <cell r="F20">
            <v>0</v>
          </cell>
        </row>
        <row r="21">
          <cell r="A21" t="str">
            <v>b.답외구간</v>
          </cell>
          <cell r="C21">
            <v>26530</v>
          </cell>
          <cell r="D21" t="str">
            <v>M2</v>
          </cell>
          <cell r="E21">
            <v>0</v>
          </cell>
          <cell r="F21">
            <v>0</v>
          </cell>
        </row>
        <row r="22">
          <cell r="A22" t="str">
            <v>1.04.벌개 제근</v>
          </cell>
          <cell r="C22">
            <v>108210</v>
          </cell>
          <cell r="D22" t="str">
            <v>M2</v>
          </cell>
          <cell r="E22">
            <v>0</v>
          </cell>
          <cell r="F22">
            <v>0</v>
          </cell>
        </row>
        <row r="23">
          <cell r="A23" t="str">
            <v>1.05 흙깍기공</v>
          </cell>
          <cell r="E23">
            <v>0</v>
          </cell>
          <cell r="F23">
            <v>0</v>
          </cell>
        </row>
        <row r="24">
          <cell r="A24" t="str">
            <v>a.토사깍기</v>
          </cell>
          <cell r="C24">
            <v>255500</v>
          </cell>
          <cell r="D24" t="str">
            <v>M3</v>
          </cell>
          <cell r="E24">
            <v>0</v>
          </cell>
          <cell r="F24">
            <v>0</v>
          </cell>
        </row>
        <row r="25">
          <cell r="A25" t="str">
            <v>b.리핑암깍기</v>
          </cell>
          <cell r="C25">
            <v>100450</v>
          </cell>
          <cell r="D25" t="str">
            <v>M3</v>
          </cell>
          <cell r="E25">
            <v>0</v>
          </cell>
          <cell r="F25">
            <v>0</v>
          </cell>
        </row>
        <row r="26">
          <cell r="A26" t="str">
            <v>c.발파암깍기</v>
          </cell>
          <cell r="E26">
            <v>0</v>
          </cell>
          <cell r="F26">
            <v>0</v>
          </cell>
        </row>
        <row r="27">
          <cell r="A27" t="str">
            <v>-1.편절암</v>
          </cell>
          <cell r="C27">
            <v>1940</v>
          </cell>
          <cell r="D27" t="str">
            <v>M3</v>
          </cell>
          <cell r="E27">
            <v>0</v>
          </cell>
          <cell r="F27">
            <v>0</v>
          </cell>
        </row>
        <row r="28">
          <cell r="A28" t="str">
            <v>-2.리퍼병행</v>
          </cell>
          <cell r="C28">
            <v>91780</v>
          </cell>
          <cell r="D28" t="str">
            <v>M3</v>
          </cell>
          <cell r="E28">
            <v>0</v>
          </cell>
          <cell r="F28">
            <v>0</v>
          </cell>
        </row>
        <row r="29">
          <cell r="A29" t="str">
            <v>-3.브레이카</v>
          </cell>
          <cell r="C29">
            <v>660</v>
          </cell>
          <cell r="D29" t="str">
            <v>M3</v>
          </cell>
          <cell r="E29">
            <v>0</v>
          </cell>
          <cell r="F29">
            <v>0</v>
          </cell>
        </row>
        <row r="30">
          <cell r="A30" t="str">
            <v>-4.크롤러드릴</v>
          </cell>
          <cell r="C30">
            <v>180140</v>
          </cell>
          <cell r="D30" t="str">
            <v>M3</v>
          </cell>
          <cell r="E30">
            <v>0</v>
          </cell>
          <cell r="F30">
            <v>0</v>
          </cell>
        </row>
        <row r="31">
          <cell r="A31" t="str">
            <v>1.06 흙운반공</v>
          </cell>
          <cell r="E31">
            <v>0</v>
          </cell>
          <cell r="F31">
            <v>0</v>
          </cell>
        </row>
        <row r="32">
          <cell r="A32" t="str">
            <v>a.무    대</v>
          </cell>
          <cell r="E32">
            <v>0</v>
          </cell>
          <cell r="F32">
            <v>0</v>
          </cell>
        </row>
        <row r="33">
          <cell r="A33" t="str">
            <v>-1.토    사</v>
          </cell>
          <cell r="C33">
            <v>58020</v>
          </cell>
          <cell r="E33">
            <v>0</v>
          </cell>
          <cell r="F33">
            <v>0</v>
          </cell>
        </row>
        <row r="34">
          <cell r="A34" t="str">
            <v>-2.리 핑 암</v>
          </cell>
          <cell r="C34">
            <v>2680</v>
          </cell>
          <cell r="E34">
            <v>0</v>
          </cell>
          <cell r="F34">
            <v>0</v>
          </cell>
        </row>
        <row r="35">
          <cell r="A35" t="str">
            <v>-3.발 파 암</v>
          </cell>
          <cell r="C35">
            <v>4220</v>
          </cell>
          <cell r="E35">
            <v>0</v>
          </cell>
          <cell r="F35">
            <v>0</v>
          </cell>
        </row>
        <row r="36">
          <cell r="A36" t="str">
            <v>b.도    쟈</v>
          </cell>
          <cell r="E36">
            <v>0</v>
          </cell>
          <cell r="F36">
            <v>0</v>
          </cell>
        </row>
        <row r="37">
          <cell r="A37" t="str">
            <v>-1.토    사</v>
          </cell>
          <cell r="C37">
            <v>21890</v>
          </cell>
          <cell r="D37" t="str">
            <v>M3</v>
          </cell>
          <cell r="E37">
            <v>0</v>
          </cell>
          <cell r="F37">
            <v>0</v>
          </cell>
        </row>
        <row r="38">
          <cell r="A38" t="str">
            <v>-2.리 핑 암</v>
          </cell>
          <cell r="C38">
            <v>5550</v>
          </cell>
          <cell r="D38" t="str">
            <v>M3</v>
          </cell>
          <cell r="E38">
            <v>0</v>
          </cell>
          <cell r="F38">
            <v>0</v>
          </cell>
        </row>
        <row r="39">
          <cell r="A39" t="str">
            <v>-3.발 파 암</v>
          </cell>
          <cell r="C39">
            <v>13150</v>
          </cell>
          <cell r="D39" t="str">
            <v>M3</v>
          </cell>
          <cell r="E39">
            <v>0</v>
          </cell>
          <cell r="F39">
            <v>0</v>
          </cell>
        </row>
        <row r="40">
          <cell r="A40" t="str">
            <v>c.덤    프</v>
          </cell>
          <cell r="E40">
            <v>0</v>
          </cell>
          <cell r="F40">
            <v>0</v>
          </cell>
        </row>
        <row r="41">
          <cell r="A41" t="str">
            <v>-1.토    사</v>
          </cell>
          <cell r="C41">
            <v>402610</v>
          </cell>
          <cell r="D41" t="str">
            <v>M3</v>
          </cell>
          <cell r="E41">
            <v>0</v>
          </cell>
          <cell r="F41">
            <v>0</v>
          </cell>
        </row>
        <row r="42">
          <cell r="A42" t="str">
            <v>-2.리 핑 암</v>
          </cell>
          <cell r="C42">
            <v>94130</v>
          </cell>
          <cell r="D42" t="str">
            <v>M3</v>
          </cell>
          <cell r="E42">
            <v>0</v>
          </cell>
          <cell r="F42">
            <v>0</v>
          </cell>
        </row>
        <row r="43">
          <cell r="A43" t="str">
            <v>-3.발 파 암</v>
          </cell>
          <cell r="C43">
            <v>259050</v>
          </cell>
          <cell r="D43" t="str">
            <v>M3</v>
          </cell>
          <cell r="E43">
            <v>0</v>
          </cell>
          <cell r="F43">
            <v>0</v>
          </cell>
        </row>
        <row r="44">
          <cell r="A44" t="str">
            <v>d.사토운반</v>
          </cell>
          <cell r="E44">
            <v>0</v>
          </cell>
          <cell r="F44">
            <v>0</v>
          </cell>
        </row>
        <row r="45">
          <cell r="A45" t="str">
            <v>-1.토    사</v>
          </cell>
          <cell r="C45">
            <v>67280</v>
          </cell>
          <cell r="D45" t="str">
            <v>M3</v>
          </cell>
          <cell r="E45">
            <v>0</v>
          </cell>
          <cell r="F45">
            <v>0</v>
          </cell>
        </row>
        <row r="46">
          <cell r="A46" t="str">
            <v>1.07 흙쌓기공</v>
          </cell>
          <cell r="E46">
            <v>0</v>
          </cell>
          <cell r="F46">
            <v>0</v>
          </cell>
        </row>
        <row r="47">
          <cell r="A47" t="str">
            <v>a.노    체</v>
          </cell>
          <cell r="C47">
            <v>630110</v>
          </cell>
          <cell r="D47" t="str">
            <v>M3</v>
          </cell>
          <cell r="E47">
            <v>0</v>
          </cell>
          <cell r="F47">
            <v>0</v>
          </cell>
        </row>
        <row r="48">
          <cell r="A48" t="str">
            <v>b.노    상</v>
          </cell>
          <cell r="C48">
            <v>48850</v>
          </cell>
          <cell r="D48" t="str">
            <v>M3</v>
          </cell>
          <cell r="E48">
            <v>0</v>
          </cell>
          <cell r="F48">
            <v>0</v>
          </cell>
        </row>
        <row r="49">
          <cell r="A49" t="str">
            <v>c.녹 지 대</v>
          </cell>
          <cell r="C49">
            <v>15490</v>
          </cell>
          <cell r="D49" t="str">
            <v>M3</v>
          </cell>
          <cell r="E49">
            <v>0</v>
          </cell>
          <cell r="F49">
            <v>0</v>
          </cell>
        </row>
        <row r="50">
          <cell r="A50" t="str">
            <v>1.08.층따기</v>
          </cell>
          <cell r="C50">
            <v>8590</v>
          </cell>
          <cell r="D50" t="str">
            <v>M3</v>
          </cell>
          <cell r="E50">
            <v>0</v>
          </cell>
          <cell r="F50">
            <v>0</v>
          </cell>
        </row>
        <row r="51">
          <cell r="A51" t="str">
            <v>1.09.노상준비공</v>
          </cell>
          <cell r="E51">
            <v>0</v>
          </cell>
          <cell r="F51">
            <v>0</v>
          </cell>
        </row>
        <row r="52">
          <cell r="A52" t="str">
            <v>a.기존도로부</v>
          </cell>
          <cell r="C52">
            <v>850</v>
          </cell>
          <cell r="D52" t="str">
            <v>M2</v>
          </cell>
          <cell r="E52">
            <v>0</v>
          </cell>
          <cell r="F52">
            <v>0</v>
          </cell>
        </row>
        <row r="53">
          <cell r="A53" t="str">
            <v>b.절토부</v>
          </cell>
          <cell r="C53">
            <v>57250</v>
          </cell>
          <cell r="D53" t="str">
            <v>M2</v>
          </cell>
          <cell r="E53">
            <v>0</v>
          </cell>
          <cell r="F53">
            <v>0</v>
          </cell>
        </row>
        <row r="54">
          <cell r="A54" t="str">
            <v>1.10 비탈면보호공</v>
          </cell>
          <cell r="E54">
            <v>0</v>
          </cell>
          <cell r="F54">
            <v>0</v>
          </cell>
        </row>
        <row r="55">
          <cell r="A55" t="str">
            <v>a.절토부</v>
          </cell>
          <cell r="E55">
            <v>0</v>
          </cell>
          <cell r="F55">
            <v>0</v>
          </cell>
        </row>
        <row r="56">
          <cell r="A56" t="str">
            <v>-1.거적덮기</v>
          </cell>
          <cell r="C56">
            <v>28500</v>
          </cell>
          <cell r="D56" t="str">
            <v>M2</v>
          </cell>
          <cell r="E56">
            <v>0</v>
          </cell>
          <cell r="F56">
            <v>0</v>
          </cell>
        </row>
        <row r="57">
          <cell r="A57" t="str">
            <v>-2.암절개면 보호식재공</v>
          </cell>
          <cell r="C57">
            <v>1160</v>
          </cell>
          <cell r="D57" t="str">
            <v>M2</v>
          </cell>
          <cell r="E57">
            <v>0</v>
          </cell>
          <cell r="F57">
            <v>0</v>
          </cell>
        </row>
        <row r="58">
          <cell r="A58" t="str">
            <v>-3.암절개면 보호식재공</v>
          </cell>
          <cell r="C58">
            <v>2900</v>
          </cell>
          <cell r="D58" t="str">
            <v>M2</v>
          </cell>
          <cell r="E58">
            <v>0</v>
          </cell>
          <cell r="F58">
            <v>0</v>
          </cell>
        </row>
        <row r="59">
          <cell r="A59" t="str">
            <v>b.성토부</v>
          </cell>
          <cell r="E59">
            <v>0</v>
          </cell>
          <cell r="F59">
            <v>0</v>
          </cell>
        </row>
        <row r="60">
          <cell r="A60" t="str">
            <v>-1.성토비탈면 다짐</v>
          </cell>
          <cell r="C60">
            <v>76240</v>
          </cell>
          <cell r="D60" t="str">
            <v>M2</v>
          </cell>
          <cell r="E60">
            <v>0</v>
          </cell>
          <cell r="F60">
            <v>0</v>
          </cell>
        </row>
        <row r="61">
          <cell r="A61" t="str">
            <v>-2.거적덮기</v>
          </cell>
          <cell r="C61">
            <v>76240</v>
          </cell>
          <cell r="D61" t="str">
            <v>M2</v>
          </cell>
          <cell r="E61">
            <v>0</v>
          </cell>
          <cell r="F61">
            <v>0</v>
          </cell>
        </row>
        <row r="62">
          <cell r="A62" t="str">
            <v>c.면고르기</v>
          </cell>
          <cell r="E62">
            <v>0</v>
          </cell>
          <cell r="F62">
            <v>0</v>
          </cell>
        </row>
        <row r="63">
          <cell r="A63" t="str">
            <v>-1.리핑암</v>
          </cell>
          <cell r="C63">
            <v>8530</v>
          </cell>
          <cell r="D63" t="str">
            <v>M2</v>
          </cell>
          <cell r="E63">
            <v>0</v>
          </cell>
          <cell r="F63">
            <v>0</v>
          </cell>
        </row>
        <row r="64">
          <cell r="A64" t="str">
            <v>-2.발파암</v>
          </cell>
          <cell r="C64">
            <v>19420</v>
          </cell>
          <cell r="D64" t="str">
            <v>M2</v>
          </cell>
          <cell r="E64">
            <v>0</v>
          </cell>
          <cell r="F64">
            <v>0</v>
          </cell>
        </row>
        <row r="65">
          <cell r="A65" t="str">
            <v>1.11.공사중비탈면보호시설</v>
          </cell>
          <cell r="E65">
            <v>0</v>
          </cell>
          <cell r="F65">
            <v>0</v>
          </cell>
        </row>
        <row r="66">
          <cell r="A66" t="str">
            <v>a.비탈면가보호망</v>
          </cell>
          <cell r="C66">
            <v>38625</v>
          </cell>
          <cell r="D66" t="str">
            <v>M2</v>
          </cell>
          <cell r="E66">
            <v>0</v>
          </cell>
          <cell r="F66">
            <v>0</v>
          </cell>
        </row>
        <row r="67">
          <cell r="A67" t="str">
            <v>b.가도수로공</v>
          </cell>
          <cell r="C67">
            <v>536</v>
          </cell>
          <cell r="D67" t="str">
            <v>M</v>
          </cell>
          <cell r="E67">
            <v>0</v>
          </cell>
          <cell r="F67">
            <v>0</v>
          </cell>
        </row>
        <row r="68">
          <cell r="A68" t="str">
            <v>1.12.비탈면 안정검토비</v>
          </cell>
          <cell r="E68">
            <v>0</v>
          </cell>
          <cell r="F68">
            <v>0</v>
          </cell>
        </row>
        <row r="69">
          <cell r="A69" t="str">
            <v>a.지표조사비</v>
          </cell>
          <cell r="C69">
            <v>1</v>
          </cell>
          <cell r="D69" t="str">
            <v>P.S</v>
          </cell>
          <cell r="E69">
            <v>0</v>
          </cell>
          <cell r="F69">
            <v>0</v>
          </cell>
        </row>
        <row r="70">
          <cell r="A70" t="str">
            <v>b.시추조사비</v>
          </cell>
          <cell r="E70">
            <v>0</v>
          </cell>
          <cell r="F70">
            <v>0</v>
          </cell>
        </row>
        <row r="71">
          <cell r="A71" t="str">
            <v>-1.기구설치비</v>
          </cell>
          <cell r="C71">
            <v>4</v>
          </cell>
          <cell r="D71" t="str">
            <v>개소</v>
          </cell>
          <cell r="E71">
            <v>0</v>
          </cell>
          <cell r="F71">
            <v>0</v>
          </cell>
        </row>
        <row r="72">
          <cell r="A72" t="str">
            <v>-2.토사층</v>
          </cell>
          <cell r="C72">
            <v>22</v>
          </cell>
          <cell r="D72" t="str">
            <v>M</v>
          </cell>
          <cell r="E72">
            <v>0</v>
          </cell>
          <cell r="F72">
            <v>0</v>
          </cell>
        </row>
        <row r="73">
          <cell r="A73" t="str">
            <v>-3.연암층</v>
          </cell>
          <cell r="C73">
            <v>14</v>
          </cell>
          <cell r="D73" t="str">
            <v>M</v>
          </cell>
          <cell r="E73">
            <v>0</v>
          </cell>
          <cell r="F73">
            <v>0</v>
          </cell>
        </row>
        <row r="74">
          <cell r="A74" t="str">
            <v>-4.경암층</v>
          </cell>
          <cell r="C74">
            <v>81</v>
          </cell>
          <cell r="D74" t="str">
            <v>M</v>
          </cell>
          <cell r="E74">
            <v>0</v>
          </cell>
          <cell r="F74">
            <v>0</v>
          </cell>
        </row>
        <row r="75">
          <cell r="A75" t="str">
            <v>c.탄성파탐사</v>
          </cell>
          <cell r="C75">
            <v>1</v>
          </cell>
          <cell r="D75" t="str">
            <v>P.S</v>
          </cell>
          <cell r="E75">
            <v>0</v>
          </cell>
          <cell r="F75">
            <v>0</v>
          </cell>
        </row>
        <row r="76">
          <cell r="A76" t="str">
            <v>d.실내실험</v>
          </cell>
          <cell r="C76">
            <v>1</v>
          </cell>
          <cell r="D76" t="str">
            <v>P.S</v>
          </cell>
          <cell r="E76">
            <v>0</v>
          </cell>
          <cell r="F76">
            <v>0</v>
          </cell>
        </row>
        <row r="77">
          <cell r="A77" t="str">
            <v>e.성과분석</v>
          </cell>
          <cell r="C77">
            <v>1</v>
          </cell>
          <cell r="D77" t="str">
            <v>P.S</v>
          </cell>
          <cell r="E77">
            <v>0</v>
          </cell>
          <cell r="F77">
            <v>0</v>
          </cell>
        </row>
        <row r="78">
          <cell r="A78" t="str">
            <v>1.13 토공규준틀</v>
          </cell>
          <cell r="E78">
            <v>0</v>
          </cell>
          <cell r="F78">
            <v>0</v>
          </cell>
        </row>
        <row r="79">
          <cell r="A79" t="str">
            <v>a.비탈규준틀</v>
          </cell>
          <cell r="C79">
            <v>197</v>
          </cell>
          <cell r="D79" t="str">
            <v>EA</v>
          </cell>
          <cell r="E79">
            <v>0</v>
          </cell>
          <cell r="F79">
            <v>0</v>
          </cell>
        </row>
        <row r="80">
          <cell r="A80" t="str">
            <v>b.수평규준틀</v>
          </cell>
          <cell r="C80">
            <v>130</v>
          </cell>
          <cell r="D80" t="str">
            <v>EA</v>
          </cell>
          <cell r="E80">
            <v>0</v>
          </cell>
          <cell r="F80">
            <v>0</v>
          </cell>
        </row>
        <row r="81">
          <cell r="A81" t="str">
            <v>1.14 저수지준설</v>
          </cell>
          <cell r="C81">
            <v>91824</v>
          </cell>
          <cell r="D81" t="str">
            <v>M3</v>
          </cell>
          <cell r="E81">
            <v>0</v>
          </cell>
          <cell r="F81">
            <v>0</v>
          </cell>
        </row>
        <row r="82">
          <cell r="A82" t="str">
            <v>2.배    수    공</v>
          </cell>
          <cell r="E82">
            <v>0</v>
          </cell>
          <cell r="F82">
            <v>0</v>
          </cell>
        </row>
        <row r="83">
          <cell r="A83" t="str">
            <v>2.01 토    공</v>
          </cell>
          <cell r="E83">
            <v>0</v>
          </cell>
          <cell r="F83">
            <v>0</v>
          </cell>
        </row>
        <row r="84">
          <cell r="A84" t="str">
            <v>a.측구터파기</v>
          </cell>
          <cell r="E84">
            <v>0</v>
          </cell>
          <cell r="F84">
            <v>0</v>
          </cell>
        </row>
        <row r="85">
          <cell r="A85" t="str">
            <v>-1.측구터파기</v>
          </cell>
          <cell r="C85">
            <v>15690</v>
          </cell>
          <cell r="D85" t="str">
            <v>M3</v>
          </cell>
          <cell r="E85">
            <v>0</v>
          </cell>
          <cell r="F85">
            <v>0</v>
          </cell>
        </row>
        <row r="86">
          <cell r="A86" t="str">
            <v>-2.측구터파기</v>
          </cell>
          <cell r="C86">
            <v>730</v>
          </cell>
          <cell r="D86" t="str">
            <v>M3</v>
          </cell>
          <cell r="E86">
            <v>0</v>
          </cell>
          <cell r="F86">
            <v>0</v>
          </cell>
        </row>
        <row r="87">
          <cell r="A87" t="str">
            <v>-3.측구되메우기및다짐</v>
          </cell>
          <cell r="C87">
            <v>10000</v>
          </cell>
          <cell r="D87" t="str">
            <v>M3</v>
          </cell>
          <cell r="E87">
            <v>0</v>
          </cell>
          <cell r="F87">
            <v>0</v>
          </cell>
        </row>
        <row r="88">
          <cell r="A88" t="str">
            <v>b.구조물터파기</v>
          </cell>
          <cell r="E88">
            <v>0</v>
          </cell>
          <cell r="F88">
            <v>0</v>
          </cell>
        </row>
        <row r="89">
          <cell r="A89" t="str">
            <v>-1.육상토사</v>
          </cell>
          <cell r="C89">
            <v>21670</v>
          </cell>
          <cell r="D89" t="str">
            <v>M3</v>
          </cell>
          <cell r="E89">
            <v>0</v>
          </cell>
          <cell r="F89">
            <v>0</v>
          </cell>
        </row>
        <row r="90">
          <cell r="A90" t="str">
            <v>-2.육상토사</v>
          </cell>
          <cell r="C90">
            <v>10100</v>
          </cell>
          <cell r="D90" t="str">
            <v>M3</v>
          </cell>
          <cell r="E90">
            <v>0</v>
          </cell>
          <cell r="F90">
            <v>0</v>
          </cell>
        </row>
        <row r="91">
          <cell r="A91" t="str">
            <v>-3.육상토사</v>
          </cell>
          <cell r="C91">
            <v>2260</v>
          </cell>
          <cell r="D91" t="str">
            <v>M3</v>
          </cell>
          <cell r="E91">
            <v>0</v>
          </cell>
          <cell r="F91">
            <v>0</v>
          </cell>
        </row>
        <row r="92">
          <cell r="A92" t="str">
            <v>-4.육상토사</v>
          </cell>
          <cell r="C92">
            <v>490</v>
          </cell>
          <cell r="D92" t="str">
            <v>M3</v>
          </cell>
          <cell r="E92">
            <v>0</v>
          </cell>
          <cell r="F92">
            <v>0</v>
          </cell>
        </row>
        <row r="93">
          <cell r="A93" t="str">
            <v>-5.육상토사</v>
          </cell>
          <cell r="C93">
            <v>280</v>
          </cell>
          <cell r="D93" t="str">
            <v>M3</v>
          </cell>
          <cell r="E93">
            <v>0</v>
          </cell>
          <cell r="F93">
            <v>0</v>
          </cell>
        </row>
        <row r="94">
          <cell r="A94" t="str">
            <v>-6.육상토사</v>
          </cell>
          <cell r="C94">
            <v>30</v>
          </cell>
          <cell r="D94" t="str">
            <v>M3</v>
          </cell>
          <cell r="E94">
            <v>0</v>
          </cell>
          <cell r="F94">
            <v>0</v>
          </cell>
        </row>
        <row r="95">
          <cell r="A95" t="str">
            <v>-7.육상리핑암</v>
          </cell>
          <cell r="C95">
            <v>50</v>
          </cell>
          <cell r="D95" t="str">
            <v>M3</v>
          </cell>
          <cell r="E95">
            <v>0</v>
          </cell>
          <cell r="F95">
            <v>0</v>
          </cell>
        </row>
        <row r="96">
          <cell r="A96" t="str">
            <v>-8.육상발파암</v>
          </cell>
          <cell r="C96">
            <v>1200</v>
          </cell>
          <cell r="D96" t="str">
            <v>M3</v>
          </cell>
          <cell r="E96">
            <v>0</v>
          </cell>
          <cell r="F96">
            <v>0</v>
          </cell>
        </row>
        <row r="97">
          <cell r="A97" t="str">
            <v>-9.용수토사</v>
          </cell>
          <cell r="C97">
            <v>3180</v>
          </cell>
          <cell r="D97" t="str">
            <v>M3</v>
          </cell>
          <cell r="E97">
            <v>0</v>
          </cell>
          <cell r="F97">
            <v>0</v>
          </cell>
        </row>
        <row r="98">
          <cell r="A98" t="str">
            <v>-10.용수토사</v>
          </cell>
          <cell r="C98">
            <v>760</v>
          </cell>
          <cell r="D98" t="str">
            <v>M3</v>
          </cell>
          <cell r="E98">
            <v>0</v>
          </cell>
          <cell r="F98">
            <v>0</v>
          </cell>
        </row>
        <row r="99">
          <cell r="A99" t="str">
            <v>c.되메우기(기계50%,인력50%)</v>
          </cell>
          <cell r="C99">
            <v>23070</v>
          </cell>
          <cell r="D99" t="str">
            <v>M3</v>
          </cell>
          <cell r="E99">
            <v>0</v>
          </cell>
          <cell r="F99">
            <v>0</v>
          </cell>
        </row>
        <row r="100">
          <cell r="A100" t="str">
            <v>2.02.측구공</v>
          </cell>
          <cell r="E100">
            <v>0</v>
          </cell>
          <cell r="F100">
            <v>0</v>
          </cell>
        </row>
        <row r="101">
          <cell r="A101" t="str">
            <v>a.L형측구</v>
          </cell>
          <cell r="E101">
            <v>0</v>
          </cell>
          <cell r="F101">
            <v>0</v>
          </cell>
        </row>
        <row r="102">
          <cell r="A102" t="str">
            <v>-1.형식-1</v>
          </cell>
          <cell r="C102">
            <v>2360</v>
          </cell>
          <cell r="D102" t="str">
            <v>M</v>
          </cell>
          <cell r="E102">
            <v>0</v>
          </cell>
          <cell r="F102">
            <v>0</v>
          </cell>
        </row>
        <row r="103">
          <cell r="A103" t="str">
            <v>-2.형식-2</v>
          </cell>
          <cell r="C103">
            <v>1269</v>
          </cell>
          <cell r="D103" t="str">
            <v>M</v>
          </cell>
          <cell r="E103">
            <v>0</v>
          </cell>
          <cell r="F103">
            <v>0</v>
          </cell>
        </row>
        <row r="104">
          <cell r="A104" t="str">
            <v>-3.형식-3</v>
          </cell>
          <cell r="C104">
            <v>230</v>
          </cell>
          <cell r="D104" t="str">
            <v>M</v>
          </cell>
          <cell r="E104">
            <v>0</v>
          </cell>
          <cell r="F104">
            <v>0</v>
          </cell>
        </row>
        <row r="105">
          <cell r="A105" t="str">
            <v>-4.형식-4(부체도로)</v>
          </cell>
          <cell r="C105">
            <v>513</v>
          </cell>
          <cell r="D105" t="str">
            <v>M</v>
          </cell>
          <cell r="E105">
            <v>0</v>
          </cell>
          <cell r="F105">
            <v>0</v>
          </cell>
        </row>
        <row r="106">
          <cell r="A106" t="str">
            <v>-5.성토부L형측구</v>
          </cell>
          <cell r="C106">
            <v>9150</v>
          </cell>
          <cell r="D106" t="str">
            <v>M</v>
          </cell>
          <cell r="E106">
            <v>0</v>
          </cell>
          <cell r="F106">
            <v>0</v>
          </cell>
        </row>
        <row r="107">
          <cell r="A107" t="str">
            <v>-6.형식-5(절토부소단측구)</v>
          </cell>
          <cell r="C107">
            <v>480</v>
          </cell>
          <cell r="D107" t="str">
            <v>M</v>
          </cell>
          <cell r="E107">
            <v>0</v>
          </cell>
          <cell r="F107">
            <v>0</v>
          </cell>
        </row>
        <row r="108">
          <cell r="A108" t="str">
            <v>-7.L형측구변화구간</v>
          </cell>
          <cell r="C108">
            <v>27</v>
          </cell>
          <cell r="D108" t="str">
            <v>개소</v>
          </cell>
          <cell r="E108">
            <v>0</v>
          </cell>
          <cell r="F108">
            <v>0</v>
          </cell>
        </row>
        <row r="109">
          <cell r="A109" t="str">
            <v>-8.L형측구변화구간</v>
          </cell>
          <cell r="C109">
            <v>6</v>
          </cell>
          <cell r="D109" t="str">
            <v>개소</v>
          </cell>
          <cell r="E109">
            <v>0</v>
          </cell>
          <cell r="F109">
            <v>0</v>
          </cell>
        </row>
        <row r="110">
          <cell r="A110" t="str">
            <v>b.U형측구</v>
          </cell>
          <cell r="E110">
            <v>0</v>
          </cell>
          <cell r="F110">
            <v>0</v>
          </cell>
        </row>
        <row r="111">
          <cell r="A111" t="str">
            <v>-1.형식-1</v>
          </cell>
          <cell r="C111">
            <v>297</v>
          </cell>
          <cell r="D111" t="str">
            <v>M</v>
          </cell>
          <cell r="E111">
            <v>0</v>
          </cell>
          <cell r="F111">
            <v>0</v>
          </cell>
        </row>
        <row r="112">
          <cell r="A112" t="str">
            <v>-2.형식-6</v>
          </cell>
          <cell r="C112">
            <v>350</v>
          </cell>
          <cell r="D112" t="str">
            <v>M</v>
          </cell>
          <cell r="E112">
            <v>0</v>
          </cell>
          <cell r="F112">
            <v>0</v>
          </cell>
        </row>
        <row r="113">
          <cell r="A113" t="str">
            <v>c.V형측구</v>
          </cell>
          <cell r="E113">
            <v>0</v>
          </cell>
          <cell r="F113">
            <v>0</v>
          </cell>
        </row>
        <row r="114">
          <cell r="A114" t="str">
            <v>-1.형식-2</v>
          </cell>
          <cell r="C114">
            <v>4399</v>
          </cell>
          <cell r="D114" t="str">
            <v>M</v>
          </cell>
          <cell r="E114">
            <v>0</v>
          </cell>
          <cell r="F114">
            <v>0</v>
          </cell>
        </row>
        <row r="115">
          <cell r="A115" t="str">
            <v>-2.형식-3</v>
          </cell>
          <cell r="C115">
            <v>980</v>
          </cell>
          <cell r="D115" t="str">
            <v>M</v>
          </cell>
          <cell r="E115">
            <v>0</v>
          </cell>
          <cell r="F115">
            <v>0</v>
          </cell>
        </row>
        <row r="116">
          <cell r="A116" t="str">
            <v>d.산마루 측구</v>
          </cell>
          <cell r="C116">
            <v>2335</v>
          </cell>
          <cell r="D116" t="str">
            <v>M</v>
          </cell>
          <cell r="E116">
            <v>0</v>
          </cell>
          <cell r="F116">
            <v>0</v>
          </cell>
        </row>
        <row r="117">
          <cell r="A117" t="str">
            <v>2.03 맹암거</v>
          </cell>
          <cell r="E117">
            <v>0</v>
          </cell>
          <cell r="F117">
            <v>0</v>
          </cell>
        </row>
        <row r="118">
          <cell r="A118" t="str">
            <v>a.형식-1 (L형측구하단)</v>
          </cell>
          <cell r="C118">
            <v>525</v>
          </cell>
          <cell r="D118" t="str">
            <v>M</v>
          </cell>
          <cell r="E118">
            <v>0</v>
          </cell>
          <cell r="F118">
            <v>0</v>
          </cell>
        </row>
        <row r="119">
          <cell r="A119" t="str">
            <v>b.형식-2 (L형측구하단)</v>
          </cell>
          <cell r="C119">
            <v>2437</v>
          </cell>
          <cell r="D119" t="str">
            <v>M</v>
          </cell>
          <cell r="E119">
            <v>0</v>
          </cell>
          <cell r="F119">
            <v>0</v>
          </cell>
        </row>
        <row r="120">
          <cell r="A120" t="str">
            <v>c.형식-3 (절성경계)</v>
          </cell>
          <cell r="C120">
            <v>310</v>
          </cell>
          <cell r="D120" t="str">
            <v>M</v>
          </cell>
          <cell r="E120">
            <v>0</v>
          </cell>
          <cell r="F120">
            <v>0</v>
          </cell>
        </row>
        <row r="121">
          <cell r="A121" t="str">
            <v>2.04 횡배수관</v>
          </cell>
          <cell r="E121">
            <v>0</v>
          </cell>
          <cell r="F121">
            <v>0</v>
          </cell>
        </row>
        <row r="122">
          <cell r="A122" t="str">
            <v>a.1.0&gt;H or H&gt;6.0M</v>
          </cell>
          <cell r="E122">
            <v>0</v>
          </cell>
          <cell r="F122">
            <v>0</v>
          </cell>
        </row>
        <row r="123">
          <cell r="A123" t="str">
            <v>a-1.￠1,000MM</v>
          </cell>
          <cell r="C123">
            <v>422</v>
          </cell>
          <cell r="D123" t="str">
            <v>M</v>
          </cell>
          <cell r="E123">
            <v>0</v>
          </cell>
          <cell r="F123">
            <v>0</v>
          </cell>
        </row>
        <row r="124">
          <cell r="A124" t="str">
            <v>a-2.￠1,200MM</v>
          </cell>
          <cell r="C124">
            <v>177</v>
          </cell>
          <cell r="D124" t="str">
            <v>M</v>
          </cell>
          <cell r="E124">
            <v>0</v>
          </cell>
          <cell r="F124">
            <v>0</v>
          </cell>
        </row>
        <row r="125">
          <cell r="A125" t="str">
            <v>b.1.0M&lt; H &lt; 6.0M</v>
          </cell>
          <cell r="E125">
            <v>0</v>
          </cell>
          <cell r="F125">
            <v>0</v>
          </cell>
        </row>
        <row r="126">
          <cell r="A126" t="str">
            <v>b-1.￠300MM</v>
          </cell>
          <cell r="C126">
            <v>8</v>
          </cell>
          <cell r="D126" t="str">
            <v>M</v>
          </cell>
          <cell r="E126">
            <v>0</v>
          </cell>
          <cell r="F126">
            <v>0</v>
          </cell>
        </row>
        <row r="127">
          <cell r="A127" t="str">
            <v>b-2.￠450MM</v>
          </cell>
          <cell r="C127">
            <v>70</v>
          </cell>
          <cell r="D127" t="str">
            <v>M</v>
          </cell>
          <cell r="E127">
            <v>0</v>
          </cell>
          <cell r="F127">
            <v>0</v>
          </cell>
        </row>
        <row r="128">
          <cell r="A128" t="str">
            <v>b-3.￠600MM</v>
          </cell>
          <cell r="C128">
            <v>23</v>
          </cell>
          <cell r="D128" t="str">
            <v>M</v>
          </cell>
          <cell r="E128">
            <v>0</v>
          </cell>
          <cell r="F128">
            <v>0</v>
          </cell>
        </row>
        <row r="129">
          <cell r="A129" t="str">
            <v>b-4.￠800MM</v>
          </cell>
          <cell r="C129">
            <v>78</v>
          </cell>
          <cell r="D129" t="str">
            <v>M</v>
          </cell>
          <cell r="E129">
            <v>0</v>
          </cell>
          <cell r="F129">
            <v>0</v>
          </cell>
        </row>
        <row r="130">
          <cell r="A130" t="str">
            <v>b-5.￠1000MM</v>
          </cell>
          <cell r="C130">
            <v>155</v>
          </cell>
          <cell r="D130" t="str">
            <v>M</v>
          </cell>
          <cell r="E130">
            <v>0</v>
          </cell>
          <cell r="F130">
            <v>0</v>
          </cell>
        </row>
        <row r="131">
          <cell r="A131" t="str">
            <v>b-6.￠1200MM</v>
          </cell>
          <cell r="C131">
            <v>82</v>
          </cell>
          <cell r="D131" t="str">
            <v>M</v>
          </cell>
          <cell r="E131">
            <v>0</v>
          </cell>
          <cell r="F131">
            <v>0</v>
          </cell>
        </row>
        <row r="132">
          <cell r="A132" t="str">
            <v>c.날개벽</v>
          </cell>
          <cell r="E132">
            <v>0</v>
          </cell>
          <cell r="F132">
            <v>0</v>
          </cell>
        </row>
        <row r="133">
          <cell r="A133" t="str">
            <v>c-1.콘크리트타설</v>
          </cell>
          <cell r="C133">
            <v>73</v>
          </cell>
          <cell r="D133" t="str">
            <v>M3</v>
          </cell>
          <cell r="E133">
            <v>0</v>
          </cell>
          <cell r="F133">
            <v>0</v>
          </cell>
        </row>
        <row r="134">
          <cell r="A134" t="str">
            <v>c-2.거푸집</v>
          </cell>
          <cell r="C134">
            <v>327</v>
          </cell>
          <cell r="D134" t="str">
            <v>M2</v>
          </cell>
          <cell r="E134">
            <v>0</v>
          </cell>
          <cell r="F134">
            <v>0</v>
          </cell>
        </row>
        <row r="135">
          <cell r="A135" t="str">
            <v>d.면벽</v>
          </cell>
          <cell r="E135">
            <v>0</v>
          </cell>
          <cell r="F135">
            <v>0</v>
          </cell>
        </row>
        <row r="136">
          <cell r="A136" t="str">
            <v>d-1.콘크리트타설</v>
          </cell>
          <cell r="C136">
            <v>3</v>
          </cell>
          <cell r="D136" t="str">
            <v>M3</v>
          </cell>
          <cell r="E136">
            <v>0</v>
          </cell>
          <cell r="F136">
            <v>0</v>
          </cell>
        </row>
        <row r="137">
          <cell r="A137" t="str">
            <v>d-2.거푸집</v>
          </cell>
          <cell r="C137">
            <v>47</v>
          </cell>
          <cell r="D137" t="str">
            <v>M2</v>
          </cell>
          <cell r="E137">
            <v>0</v>
          </cell>
          <cell r="F137">
            <v>0</v>
          </cell>
        </row>
        <row r="138">
          <cell r="A138" t="str">
            <v>2.05 종배수관</v>
          </cell>
          <cell r="E138">
            <v>0</v>
          </cell>
          <cell r="F138">
            <v>0</v>
          </cell>
        </row>
        <row r="139">
          <cell r="A139" t="str">
            <v>a.종배수관부설</v>
          </cell>
          <cell r="E139">
            <v>0</v>
          </cell>
          <cell r="F139">
            <v>0</v>
          </cell>
        </row>
        <row r="140">
          <cell r="A140" t="str">
            <v>a-1. ￠800MM</v>
          </cell>
          <cell r="C140">
            <v>764</v>
          </cell>
          <cell r="D140" t="str">
            <v>M</v>
          </cell>
          <cell r="E140">
            <v>0</v>
          </cell>
          <cell r="F140">
            <v>0</v>
          </cell>
        </row>
        <row r="141">
          <cell r="A141" t="str">
            <v>a-2. ￠1,000MM</v>
          </cell>
          <cell r="C141">
            <v>10</v>
          </cell>
          <cell r="D141" t="str">
            <v>M</v>
          </cell>
          <cell r="E141">
            <v>0</v>
          </cell>
          <cell r="F141">
            <v>0</v>
          </cell>
        </row>
        <row r="142">
          <cell r="A142" t="str">
            <v>b.종배수관 면벽</v>
          </cell>
          <cell r="E142">
            <v>0</v>
          </cell>
          <cell r="F142">
            <v>0</v>
          </cell>
        </row>
        <row r="143">
          <cell r="A143" t="str">
            <v>b-1.콘크리트타설</v>
          </cell>
          <cell r="C143">
            <v>6</v>
          </cell>
          <cell r="D143" t="str">
            <v>M3</v>
          </cell>
          <cell r="E143">
            <v>0</v>
          </cell>
          <cell r="F143">
            <v>0</v>
          </cell>
        </row>
        <row r="144">
          <cell r="A144" t="str">
            <v>b-2.거푸집</v>
          </cell>
          <cell r="C144">
            <v>91</v>
          </cell>
          <cell r="D144" t="str">
            <v>M2</v>
          </cell>
          <cell r="E144">
            <v>0</v>
          </cell>
          <cell r="F144">
            <v>0</v>
          </cell>
        </row>
        <row r="145">
          <cell r="A145" t="str">
            <v>2.06 집수정공</v>
          </cell>
          <cell r="E145">
            <v>0</v>
          </cell>
          <cell r="F145">
            <v>0</v>
          </cell>
        </row>
        <row r="146">
          <cell r="A146" t="str">
            <v>a.콘크리트타설</v>
          </cell>
          <cell r="E146">
            <v>0</v>
          </cell>
          <cell r="F146">
            <v>0</v>
          </cell>
        </row>
        <row r="147">
          <cell r="A147" t="str">
            <v>a-1.콘크이트타설</v>
          </cell>
          <cell r="C147">
            <v>4</v>
          </cell>
          <cell r="D147" t="str">
            <v>M3</v>
          </cell>
          <cell r="E147">
            <v>0</v>
          </cell>
          <cell r="F147">
            <v>0</v>
          </cell>
        </row>
        <row r="148">
          <cell r="A148" t="str">
            <v>a-2.콘크리트타설</v>
          </cell>
          <cell r="C148">
            <v>83</v>
          </cell>
          <cell r="D148" t="str">
            <v>M3</v>
          </cell>
          <cell r="E148">
            <v>0</v>
          </cell>
          <cell r="F148">
            <v>0</v>
          </cell>
        </row>
        <row r="149">
          <cell r="A149" t="str">
            <v>b.거푸집</v>
          </cell>
          <cell r="C149">
            <v>354</v>
          </cell>
          <cell r="D149" t="str">
            <v>M2</v>
          </cell>
          <cell r="E149">
            <v>0</v>
          </cell>
          <cell r="F149">
            <v>0</v>
          </cell>
        </row>
        <row r="150">
          <cell r="A150" t="str">
            <v>c.거푸집</v>
          </cell>
          <cell r="C150">
            <v>519</v>
          </cell>
          <cell r="D150" t="str">
            <v>M2</v>
          </cell>
          <cell r="E150">
            <v>0</v>
          </cell>
          <cell r="F150">
            <v>0</v>
          </cell>
        </row>
        <row r="151">
          <cell r="A151" t="str">
            <v>d.철근가공조립</v>
          </cell>
          <cell r="C151">
            <v>4.7709999999999999</v>
          </cell>
          <cell r="D151" t="str">
            <v>TON</v>
          </cell>
          <cell r="E151">
            <v>0</v>
          </cell>
          <cell r="F151">
            <v>0</v>
          </cell>
        </row>
        <row r="152">
          <cell r="A152" t="str">
            <v>e.집수정 배수구</v>
          </cell>
          <cell r="C152">
            <v>1</v>
          </cell>
          <cell r="D152" t="str">
            <v>M</v>
          </cell>
          <cell r="E152">
            <v>0</v>
          </cell>
          <cell r="F152">
            <v>0</v>
          </cell>
        </row>
        <row r="153">
          <cell r="A153" t="str">
            <v>f.뚜껑(스틸그레이팅)</v>
          </cell>
          <cell r="E153">
            <v>0</v>
          </cell>
          <cell r="F153">
            <v>0</v>
          </cell>
        </row>
        <row r="154">
          <cell r="A154" t="str">
            <v>f-1.830*830*50M/M</v>
          </cell>
          <cell r="C154">
            <v>1</v>
          </cell>
          <cell r="D154" t="str">
            <v>EA</v>
          </cell>
          <cell r="E154">
            <v>0</v>
          </cell>
          <cell r="F154">
            <v>0</v>
          </cell>
        </row>
        <row r="155">
          <cell r="A155" t="str">
            <v>f-2.1530*830*100M/M</v>
          </cell>
          <cell r="C155">
            <v>20</v>
          </cell>
          <cell r="D155" t="str">
            <v>EA</v>
          </cell>
          <cell r="E155">
            <v>0</v>
          </cell>
          <cell r="F155">
            <v>0</v>
          </cell>
        </row>
        <row r="156">
          <cell r="A156" t="str">
            <v>f-3.1390*1190*75M/M</v>
          </cell>
          <cell r="C156">
            <v>1</v>
          </cell>
          <cell r="D156" t="str">
            <v>EA</v>
          </cell>
          <cell r="E156">
            <v>0</v>
          </cell>
          <cell r="F156">
            <v>0</v>
          </cell>
        </row>
        <row r="157">
          <cell r="A157" t="str">
            <v>f-4.1799*1190*75M/M</v>
          </cell>
          <cell r="C157">
            <v>12</v>
          </cell>
          <cell r="D157" t="str">
            <v>EA</v>
          </cell>
          <cell r="E157">
            <v>0</v>
          </cell>
          <cell r="F157">
            <v>0</v>
          </cell>
        </row>
        <row r="158">
          <cell r="A158" t="str">
            <v>f-5.2190*1190*75M/M</v>
          </cell>
          <cell r="C158">
            <v>2</v>
          </cell>
          <cell r="D158" t="str">
            <v>EA</v>
          </cell>
          <cell r="E158">
            <v>0</v>
          </cell>
          <cell r="F158">
            <v>0</v>
          </cell>
        </row>
        <row r="159">
          <cell r="A159" t="str">
            <v>2.07 암 거 공</v>
          </cell>
          <cell r="E159">
            <v>0</v>
          </cell>
          <cell r="F159">
            <v>0</v>
          </cell>
        </row>
        <row r="160">
          <cell r="A160" t="str">
            <v>a.콘크리트타설</v>
          </cell>
          <cell r="E160">
            <v>0</v>
          </cell>
          <cell r="F160">
            <v>0</v>
          </cell>
        </row>
        <row r="161">
          <cell r="A161" t="str">
            <v>a-1.콘크리트타설</v>
          </cell>
          <cell r="C161">
            <v>8238</v>
          </cell>
          <cell r="D161" t="str">
            <v>M3</v>
          </cell>
          <cell r="E161">
            <v>0</v>
          </cell>
          <cell r="F161">
            <v>0</v>
          </cell>
        </row>
        <row r="162">
          <cell r="A162" t="str">
            <v>a-2.콘크리트타설</v>
          </cell>
          <cell r="C162">
            <v>922</v>
          </cell>
          <cell r="D162" t="str">
            <v>M3</v>
          </cell>
          <cell r="E162">
            <v>0</v>
          </cell>
          <cell r="F162">
            <v>0</v>
          </cell>
        </row>
        <row r="163">
          <cell r="A163" t="str">
            <v>b.거푸집</v>
          </cell>
          <cell r="E163">
            <v>0</v>
          </cell>
          <cell r="F163">
            <v>0</v>
          </cell>
        </row>
        <row r="164">
          <cell r="A164" t="str">
            <v>b-1.거푸집</v>
          </cell>
          <cell r="C164">
            <v>14093</v>
          </cell>
          <cell r="D164" t="str">
            <v>M2</v>
          </cell>
          <cell r="E164">
            <v>0</v>
          </cell>
          <cell r="F164">
            <v>0</v>
          </cell>
        </row>
        <row r="165">
          <cell r="A165" t="str">
            <v>b-2.거푸집</v>
          </cell>
          <cell r="C165">
            <v>956</v>
          </cell>
          <cell r="D165" t="str">
            <v>M2</v>
          </cell>
          <cell r="E165">
            <v>0</v>
          </cell>
          <cell r="F165">
            <v>0</v>
          </cell>
        </row>
        <row r="166">
          <cell r="A166" t="str">
            <v>b-3.거푸집</v>
          </cell>
          <cell r="C166">
            <v>224</v>
          </cell>
          <cell r="D166" t="str">
            <v>M2</v>
          </cell>
          <cell r="E166">
            <v>0</v>
          </cell>
          <cell r="F166">
            <v>0</v>
          </cell>
        </row>
        <row r="167">
          <cell r="A167" t="str">
            <v>b-4.P.E무늬거푸집</v>
          </cell>
          <cell r="C167">
            <v>1696</v>
          </cell>
          <cell r="D167" t="str">
            <v>㎡</v>
          </cell>
          <cell r="E167">
            <v>0</v>
          </cell>
          <cell r="F167">
            <v>0</v>
          </cell>
        </row>
        <row r="168">
          <cell r="A168" t="str">
            <v>c.철근가공 및 조립</v>
          </cell>
          <cell r="E168">
            <v>0</v>
          </cell>
          <cell r="F168">
            <v>0</v>
          </cell>
        </row>
        <row r="169">
          <cell r="A169" t="str">
            <v>c-1.간 단</v>
          </cell>
          <cell r="C169">
            <v>8.2000000000000003E-2</v>
          </cell>
          <cell r="D169" t="str">
            <v>TON</v>
          </cell>
          <cell r="E169">
            <v>0</v>
          </cell>
          <cell r="F169">
            <v>0</v>
          </cell>
        </row>
        <row r="170">
          <cell r="A170" t="str">
            <v>c-2.보 통</v>
          </cell>
          <cell r="C170">
            <v>29.591999999999999</v>
          </cell>
          <cell r="D170" t="str">
            <v>TON</v>
          </cell>
          <cell r="E170">
            <v>0</v>
          </cell>
          <cell r="F170">
            <v>0</v>
          </cell>
        </row>
        <row r="171">
          <cell r="A171" t="str">
            <v>c-3.복 잡</v>
          </cell>
          <cell r="C171">
            <v>1206.587</v>
          </cell>
          <cell r="D171" t="str">
            <v>TON</v>
          </cell>
          <cell r="E171">
            <v>0</v>
          </cell>
          <cell r="F171">
            <v>0</v>
          </cell>
        </row>
        <row r="172">
          <cell r="A172" t="str">
            <v>d.비계</v>
          </cell>
          <cell r="C172">
            <v>5071</v>
          </cell>
          <cell r="D172" t="str">
            <v>M2</v>
          </cell>
          <cell r="E172">
            <v>0</v>
          </cell>
          <cell r="F172">
            <v>0</v>
          </cell>
        </row>
        <row r="173">
          <cell r="A173" t="str">
            <v>e.동바리</v>
          </cell>
          <cell r="C173">
            <v>8750</v>
          </cell>
          <cell r="D173" t="str">
            <v>공/M3</v>
          </cell>
          <cell r="E173">
            <v>0</v>
          </cell>
          <cell r="F173">
            <v>0</v>
          </cell>
        </row>
        <row r="174">
          <cell r="A174" t="str">
            <v>f.아스팔트코팅</v>
          </cell>
          <cell r="C174">
            <v>4535</v>
          </cell>
          <cell r="D174" t="str">
            <v>M2</v>
          </cell>
          <cell r="E174">
            <v>0</v>
          </cell>
          <cell r="F174">
            <v>0</v>
          </cell>
        </row>
        <row r="175">
          <cell r="A175" t="str">
            <v>g.P.V.C 파이프</v>
          </cell>
          <cell r="E175">
            <v>0</v>
          </cell>
          <cell r="F175">
            <v>0</v>
          </cell>
        </row>
        <row r="176">
          <cell r="A176" t="str">
            <v>g-1. P.V.C PIPE</v>
          </cell>
          <cell r="C176">
            <v>72</v>
          </cell>
          <cell r="D176" t="str">
            <v>M</v>
          </cell>
          <cell r="E176">
            <v>0</v>
          </cell>
          <cell r="F176">
            <v>0</v>
          </cell>
        </row>
        <row r="177">
          <cell r="A177" t="str">
            <v>g-2. P.V.C PIPE</v>
          </cell>
          <cell r="C177">
            <v>18</v>
          </cell>
          <cell r="D177" t="str">
            <v>M</v>
          </cell>
          <cell r="E177">
            <v>0</v>
          </cell>
          <cell r="F177">
            <v>0</v>
          </cell>
        </row>
        <row r="178">
          <cell r="A178" t="str">
            <v>h.부직포</v>
          </cell>
          <cell r="C178">
            <v>306</v>
          </cell>
          <cell r="D178" t="str">
            <v>M2</v>
          </cell>
          <cell r="E178">
            <v>0</v>
          </cell>
          <cell r="F178">
            <v>0</v>
          </cell>
        </row>
        <row r="179">
          <cell r="A179" t="str">
            <v>i.뒷채움 및 다짐</v>
          </cell>
          <cell r="C179">
            <v>3190</v>
          </cell>
          <cell r="D179" t="str">
            <v>M3</v>
          </cell>
          <cell r="E179">
            <v>0</v>
          </cell>
          <cell r="F179">
            <v>0</v>
          </cell>
        </row>
        <row r="180">
          <cell r="A180" t="str">
            <v>j.기초잡석깔기</v>
          </cell>
          <cell r="C180">
            <v>872</v>
          </cell>
          <cell r="D180" t="str">
            <v>M3</v>
          </cell>
          <cell r="E180">
            <v>0</v>
          </cell>
          <cell r="F180">
            <v>0</v>
          </cell>
        </row>
        <row r="181">
          <cell r="A181" t="str">
            <v>k.물 푸 기</v>
          </cell>
          <cell r="C181">
            <v>415</v>
          </cell>
          <cell r="D181" t="str">
            <v>HR</v>
          </cell>
          <cell r="E181">
            <v>0</v>
          </cell>
          <cell r="F181">
            <v>0</v>
          </cell>
        </row>
        <row r="182">
          <cell r="A182" t="str">
            <v>l.지수판</v>
          </cell>
          <cell r="C182">
            <v>2820</v>
          </cell>
          <cell r="D182" t="str">
            <v>M</v>
          </cell>
          <cell r="E182">
            <v>0</v>
          </cell>
          <cell r="F182">
            <v>0</v>
          </cell>
        </row>
        <row r="183">
          <cell r="A183" t="str">
            <v>m.신축이음</v>
          </cell>
          <cell r="C183">
            <v>616</v>
          </cell>
          <cell r="D183" t="str">
            <v>M2</v>
          </cell>
          <cell r="E183">
            <v>0</v>
          </cell>
          <cell r="F183">
            <v>0</v>
          </cell>
        </row>
        <row r="184">
          <cell r="A184" t="str">
            <v>n.실런트</v>
          </cell>
          <cell r="C184">
            <v>645</v>
          </cell>
          <cell r="D184" t="str">
            <v>M</v>
          </cell>
          <cell r="E184">
            <v>0</v>
          </cell>
          <cell r="F184">
            <v>0</v>
          </cell>
        </row>
        <row r="185">
          <cell r="A185" t="str">
            <v>o.다웰바설치</v>
          </cell>
          <cell r="E185">
            <v>0</v>
          </cell>
          <cell r="F185">
            <v>0</v>
          </cell>
        </row>
        <row r="186">
          <cell r="A186" t="str">
            <v>o-1.신축이음부설치</v>
          </cell>
          <cell r="C186">
            <v>403</v>
          </cell>
          <cell r="D186" t="str">
            <v>EA</v>
          </cell>
          <cell r="E186">
            <v>0</v>
          </cell>
          <cell r="F186">
            <v>0</v>
          </cell>
        </row>
        <row r="187">
          <cell r="A187" t="str">
            <v>o-2.접속슬래브설치</v>
          </cell>
          <cell r="C187">
            <v>218</v>
          </cell>
          <cell r="D187" t="str">
            <v>EA</v>
          </cell>
          <cell r="E187">
            <v>0</v>
          </cell>
          <cell r="F187">
            <v>0</v>
          </cell>
        </row>
        <row r="188">
          <cell r="A188" t="str">
            <v>p.스페이서 설치</v>
          </cell>
          <cell r="E188">
            <v>0</v>
          </cell>
          <cell r="F188">
            <v>0</v>
          </cell>
        </row>
        <row r="189">
          <cell r="A189" t="str">
            <v>p-1.수평(슬래브)</v>
          </cell>
          <cell r="C189">
            <v>6326</v>
          </cell>
          <cell r="D189" t="str">
            <v>M2</v>
          </cell>
          <cell r="E189">
            <v>0</v>
          </cell>
          <cell r="F189">
            <v>0</v>
          </cell>
        </row>
        <row r="190">
          <cell r="A190" t="str">
            <v>p-2.수직(벽체)</v>
          </cell>
          <cell r="C190">
            <v>12526</v>
          </cell>
          <cell r="D190" t="str">
            <v>M2</v>
          </cell>
          <cell r="E190">
            <v>0</v>
          </cell>
          <cell r="F190">
            <v>0</v>
          </cell>
        </row>
        <row r="191">
          <cell r="A191" t="str">
            <v>q.치핑</v>
          </cell>
          <cell r="C191">
            <v>3</v>
          </cell>
          <cell r="D191" t="str">
            <v>M2</v>
          </cell>
          <cell r="E191">
            <v>0</v>
          </cell>
          <cell r="F191">
            <v>0</v>
          </cell>
        </row>
        <row r="192">
          <cell r="A192" t="str">
            <v>r.방호책난간</v>
          </cell>
          <cell r="C192">
            <v>25</v>
          </cell>
          <cell r="D192" t="str">
            <v>M</v>
          </cell>
          <cell r="E192">
            <v>0</v>
          </cell>
          <cell r="F192">
            <v>0</v>
          </cell>
        </row>
        <row r="193">
          <cell r="A193" t="str">
            <v>s.NOTCH</v>
          </cell>
          <cell r="C193">
            <v>114</v>
          </cell>
          <cell r="D193" t="str">
            <v>M</v>
          </cell>
          <cell r="E193">
            <v>0</v>
          </cell>
          <cell r="F193">
            <v>0</v>
          </cell>
        </row>
        <row r="194">
          <cell r="A194" t="str">
            <v>t.DRAIN BOARD</v>
          </cell>
          <cell r="C194">
            <v>303</v>
          </cell>
          <cell r="D194" t="str">
            <v>M2</v>
          </cell>
          <cell r="E194">
            <v>0</v>
          </cell>
          <cell r="F194">
            <v>0</v>
          </cell>
        </row>
        <row r="195">
          <cell r="A195" t="str">
            <v>u.시트방수</v>
          </cell>
          <cell r="C195">
            <v>163</v>
          </cell>
          <cell r="D195" t="str">
            <v>M2</v>
          </cell>
          <cell r="E195">
            <v>0</v>
          </cell>
          <cell r="F195">
            <v>0</v>
          </cell>
        </row>
        <row r="196">
          <cell r="A196" t="str">
            <v>v.시공이음면정리</v>
          </cell>
          <cell r="C196">
            <v>2107</v>
          </cell>
          <cell r="D196" t="str">
            <v>M2</v>
          </cell>
          <cell r="E196">
            <v>0</v>
          </cell>
          <cell r="F196">
            <v>0</v>
          </cell>
        </row>
        <row r="197">
          <cell r="A197" t="str">
            <v>w.모따기</v>
          </cell>
          <cell r="C197">
            <v>1156</v>
          </cell>
          <cell r="D197" t="str">
            <v>M</v>
          </cell>
          <cell r="E197">
            <v>0</v>
          </cell>
          <cell r="F197">
            <v>0</v>
          </cell>
        </row>
        <row r="198">
          <cell r="A198" t="str">
            <v>x.신구 암거 접합</v>
          </cell>
          <cell r="C198">
            <v>3</v>
          </cell>
          <cell r="D198" t="str">
            <v>M2</v>
          </cell>
          <cell r="E198">
            <v>0</v>
          </cell>
          <cell r="F198">
            <v>0</v>
          </cell>
        </row>
        <row r="199">
          <cell r="A199" t="str">
            <v>2.08.도수로공</v>
          </cell>
          <cell r="E199">
            <v>0</v>
          </cell>
          <cell r="F199">
            <v>0</v>
          </cell>
        </row>
        <row r="200">
          <cell r="A200" t="str">
            <v>a.콘크리트타설</v>
          </cell>
          <cell r="E200">
            <v>0</v>
          </cell>
          <cell r="F200">
            <v>0</v>
          </cell>
        </row>
        <row r="201">
          <cell r="A201" t="str">
            <v>a-1.콘크리트타설</v>
          </cell>
          <cell r="C201">
            <v>245</v>
          </cell>
          <cell r="D201" t="str">
            <v>M3</v>
          </cell>
          <cell r="E201">
            <v>0</v>
          </cell>
          <cell r="F201">
            <v>0</v>
          </cell>
        </row>
        <row r="202">
          <cell r="A202" t="str">
            <v>a-2.콘크리트타설</v>
          </cell>
          <cell r="C202">
            <v>59</v>
          </cell>
          <cell r="D202" t="str">
            <v>M3</v>
          </cell>
          <cell r="E202">
            <v>0</v>
          </cell>
          <cell r="F202">
            <v>0</v>
          </cell>
        </row>
        <row r="203">
          <cell r="A203" t="str">
            <v>b.거푸집</v>
          </cell>
          <cell r="C203">
            <v>1952</v>
          </cell>
          <cell r="D203" t="str">
            <v>M2</v>
          </cell>
          <cell r="E203">
            <v>0</v>
          </cell>
          <cell r="F203">
            <v>0</v>
          </cell>
        </row>
        <row r="204">
          <cell r="A204" t="str">
            <v>c.철근가공조립</v>
          </cell>
          <cell r="C204">
            <v>18.059000000000001</v>
          </cell>
          <cell r="D204" t="str">
            <v>TON</v>
          </cell>
          <cell r="E204">
            <v>0</v>
          </cell>
          <cell r="F204">
            <v>0</v>
          </cell>
        </row>
        <row r="205">
          <cell r="A205" t="str">
            <v>d.잔토처리</v>
          </cell>
          <cell r="C205">
            <v>580</v>
          </cell>
          <cell r="D205" t="str">
            <v>M3</v>
          </cell>
          <cell r="E205">
            <v>0</v>
          </cell>
          <cell r="F205">
            <v>0</v>
          </cell>
        </row>
        <row r="206">
          <cell r="A206" t="str">
            <v>2.09.U형개수로</v>
          </cell>
          <cell r="E206">
            <v>0</v>
          </cell>
          <cell r="F206">
            <v>0</v>
          </cell>
        </row>
        <row r="207">
          <cell r="A207" t="str">
            <v>a.콘크리트타설</v>
          </cell>
          <cell r="E207">
            <v>0</v>
          </cell>
          <cell r="F207">
            <v>0</v>
          </cell>
        </row>
        <row r="208">
          <cell r="A208" t="str">
            <v>a-1.콘크리트타설</v>
          </cell>
          <cell r="C208">
            <v>593</v>
          </cell>
          <cell r="D208" t="str">
            <v>M3</v>
          </cell>
          <cell r="E208">
            <v>0</v>
          </cell>
          <cell r="F208">
            <v>0</v>
          </cell>
        </row>
        <row r="209">
          <cell r="A209" t="str">
            <v>a-2.콘크리트타설</v>
          </cell>
          <cell r="C209">
            <v>109</v>
          </cell>
          <cell r="D209" t="str">
            <v>M3</v>
          </cell>
          <cell r="E209">
            <v>0</v>
          </cell>
          <cell r="F209">
            <v>0</v>
          </cell>
        </row>
        <row r="210">
          <cell r="A210" t="str">
            <v>b.거푸집</v>
          </cell>
          <cell r="E210">
            <v>0</v>
          </cell>
          <cell r="F210">
            <v>0</v>
          </cell>
        </row>
        <row r="211">
          <cell r="A211" t="str">
            <v>b-1.거푸집</v>
          </cell>
          <cell r="C211">
            <v>2058</v>
          </cell>
          <cell r="D211" t="str">
            <v>M2</v>
          </cell>
          <cell r="E211">
            <v>0</v>
          </cell>
          <cell r="F211">
            <v>0</v>
          </cell>
        </row>
        <row r="212">
          <cell r="A212" t="str">
            <v>b-2.거푸집</v>
          </cell>
          <cell r="C212">
            <v>1949</v>
          </cell>
          <cell r="D212" t="str">
            <v>M2</v>
          </cell>
          <cell r="E212">
            <v>0</v>
          </cell>
          <cell r="F212">
            <v>0</v>
          </cell>
        </row>
        <row r="213">
          <cell r="A213" t="str">
            <v>c.철근가공조립</v>
          </cell>
          <cell r="C213">
            <v>56.902000000000001</v>
          </cell>
          <cell r="D213" t="str">
            <v>TON</v>
          </cell>
          <cell r="E213">
            <v>0</v>
          </cell>
          <cell r="F213">
            <v>0</v>
          </cell>
        </row>
        <row r="214">
          <cell r="A214" t="str">
            <v>d.비계</v>
          </cell>
          <cell r="C214">
            <v>1400</v>
          </cell>
          <cell r="D214" t="str">
            <v>M2</v>
          </cell>
          <cell r="E214">
            <v>0</v>
          </cell>
          <cell r="F214">
            <v>0</v>
          </cell>
        </row>
        <row r="215">
          <cell r="A215" t="str">
            <v>e.지수판</v>
          </cell>
          <cell r="C215">
            <v>79</v>
          </cell>
          <cell r="D215" t="str">
            <v>M</v>
          </cell>
          <cell r="E215">
            <v>0</v>
          </cell>
          <cell r="F215">
            <v>0</v>
          </cell>
        </row>
        <row r="216">
          <cell r="A216" t="str">
            <v>f.JOINT FILLER</v>
          </cell>
          <cell r="C216">
            <v>40</v>
          </cell>
          <cell r="D216" t="str">
            <v>M2</v>
          </cell>
          <cell r="E216">
            <v>0</v>
          </cell>
          <cell r="F216">
            <v>0</v>
          </cell>
        </row>
        <row r="217">
          <cell r="A217" t="str">
            <v>g.동바리</v>
          </cell>
          <cell r="C217">
            <v>79</v>
          </cell>
          <cell r="D217" t="str">
            <v>공/M3</v>
          </cell>
          <cell r="E217">
            <v>0</v>
          </cell>
          <cell r="F217">
            <v>0</v>
          </cell>
        </row>
        <row r="218">
          <cell r="A218" t="str">
            <v>2.10 우수종단관공</v>
          </cell>
          <cell r="E218">
            <v>0</v>
          </cell>
          <cell r="F218">
            <v>0</v>
          </cell>
        </row>
        <row r="219">
          <cell r="A219" t="str">
            <v>a.D=800MM</v>
          </cell>
          <cell r="C219">
            <v>1753</v>
          </cell>
          <cell r="D219" t="str">
            <v>M</v>
          </cell>
          <cell r="E219">
            <v>0</v>
          </cell>
          <cell r="F219">
            <v>0</v>
          </cell>
        </row>
        <row r="220">
          <cell r="A220" t="str">
            <v>2.11 맨홀공</v>
          </cell>
          <cell r="E220">
            <v>0</v>
          </cell>
          <cell r="F220">
            <v>0</v>
          </cell>
        </row>
        <row r="221">
          <cell r="A221" t="str">
            <v>a.콘크리트타설(소형)</v>
          </cell>
          <cell r="C221">
            <v>14</v>
          </cell>
          <cell r="D221" t="str">
            <v>M3</v>
          </cell>
          <cell r="E221">
            <v>0</v>
          </cell>
          <cell r="F221">
            <v>0</v>
          </cell>
        </row>
        <row r="222">
          <cell r="A222" t="str">
            <v>b.콘크리트타설(소형)</v>
          </cell>
          <cell r="C222">
            <v>112</v>
          </cell>
          <cell r="D222" t="str">
            <v>M3</v>
          </cell>
          <cell r="E222">
            <v>0</v>
          </cell>
          <cell r="F222">
            <v>0</v>
          </cell>
        </row>
        <row r="223">
          <cell r="A223" t="str">
            <v>c.거푸집</v>
          </cell>
          <cell r="C223">
            <v>651</v>
          </cell>
          <cell r="D223" t="str">
            <v>M2</v>
          </cell>
          <cell r="E223">
            <v>0</v>
          </cell>
          <cell r="F223">
            <v>0</v>
          </cell>
        </row>
        <row r="224">
          <cell r="A224" t="str">
            <v>d.철근가공조립</v>
          </cell>
          <cell r="C224">
            <v>13.993</v>
          </cell>
          <cell r="D224" t="str">
            <v>TON</v>
          </cell>
          <cell r="E224">
            <v>0</v>
          </cell>
          <cell r="F224">
            <v>0</v>
          </cell>
        </row>
        <row r="225">
          <cell r="A225" t="str">
            <v>e.몰  탈</v>
          </cell>
          <cell r="C225">
            <v>1</v>
          </cell>
          <cell r="D225" t="str">
            <v>M3</v>
          </cell>
          <cell r="E225">
            <v>0</v>
          </cell>
          <cell r="F225">
            <v>0</v>
          </cell>
        </row>
        <row r="226">
          <cell r="A226" t="str">
            <v>f.발디딤쇠(사다리)설치</v>
          </cell>
          <cell r="C226">
            <v>0.38900000000000001</v>
          </cell>
          <cell r="D226" t="str">
            <v>TON</v>
          </cell>
          <cell r="E226">
            <v>0</v>
          </cell>
          <cell r="F226">
            <v>0</v>
          </cell>
        </row>
        <row r="227">
          <cell r="A227" t="str">
            <v>g.맨홀뚜껑설치</v>
          </cell>
          <cell r="E227">
            <v>0</v>
          </cell>
          <cell r="F227">
            <v>0</v>
          </cell>
        </row>
        <row r="228">
          <cell r="A228" t="str">
            <v>g-1.차도측</v>
          </cell>
          <cell r="C228">
            <v>6</v>
          </cell>
          <cell r="D228" t="str">
            <v>EA</v>
          </cell>
          <cell r="E228">
            <v>0</v>
          </cell>
          <cell r="F228">
            <v>0</v>
          </cell>
        </row>
        <row r="229">
          <cell r="A229" t="str">
            <v>g-2.보도측</v>
          </cell>
          <cell r="C229">
            <v>32</v>
          </cell>
          <cell r="D229" t="str">
            <v>EA</v>
          </cell>
          <cell r="E229">
            <v>0</v>
          </cell>
          <cell r="F229">
            <v>0</v>
          </cell>
        </row>
        <row r="230">
          <cell r="A230" t="str">
            <v>2.12 우수받이공</v>
          </cell>
          <cell r="E230">
            <v>0</v>
          </cell>
          <cell r="F230">
            <v>0</v>
          </cell>
        </row>
        <row r="231">
          <cell r="A231" t="str">
            <v>a.우수받이공</v>
          </cell>
          <cell r="C231">
            <v>71</v>
          </cell>
          <cell r="D231" t="str">
            <v>EA</v>
          </cell>
          <cell r="E231">
            <v>0</v>
          </cell>
          <cell r="F231">
            <v>0</v>
          </cell>
        </row>
        <row r="232">
          <cell r="A232" t="str">
            <v>3.구  조  물  공</v>
          </cell>
          <cell r="E232">
            <v>0</v>
          </cell>
          <cell r="F232">
            <v>0</v>
          </cell>
        </row>
        <row r="233">
          <cell r="A233" t="str">
            <v>A.휴암교(R.C 라멘교)</v>
          </cell>
          <cell r="E233">
            <v>0</v>
          </cell>
          <cell r="F233">
            <v>0</v>
          </cell>
        </row>
        <row r="234">
          <cell r="A234" t="str">
            <v>3.01 구조물터파기</v>
          </cell>
          <cell r="E234">
            <v>0</v>
          </cell>
          <cell r="F234">
            <v>0</v>
          </cell>
        </row>
        <row r="235">
          <cell r="A235" t="str">
            <v>a.육상토사</v>
          </cell>
          <cell r="C235">
            <v>120</v>
          </cell>
          <cell r="D235" t="str">
            <v>M3</v>
          </cell>
          <cell r="E235">
            <v>0</v>
          </cell>
          <cell r="F235">
            <v>0</v>
          </cell>
        </row>
        <row r="236">
          <cell r="A236" t="str">
            <v>b.용수토 사</v>
          </cell>
          <cell r="E236">
            <v>0</v>
          </cell>
          <cell r="F236">
            <v>0</v>
          </cell>
        </row>
        <row r="237">
          <cell r="A237" t="str">
            <v>-1.용수토사</v>
          </cell>
          <cell r="C237">
            <v>3300</v>
          </cell>
          <cell r="D237" t="str">
            <v>M3</v>
          </cell>
          <cell r="E237">
            <v>0</v>
          </cell>
          <cell r="F237">
            <v>0</v>
          </cell>
        </row>
        <row r="238">
          <cell r="A238" t="str">
            <v>-2.용수토사</v>
          </cell>
          <cell r="C238">
            <v>340</v>
          </cell>
          <cell r="D238" t="str">
            <v>M3</v>
          </cell>
          <cell r="E238">
            <v>0</v>
          </cell>
          <cell r="F238">
            <v>0</v>
          </cell>
        </row>
        <row r="239">
          <cell r="A239" t="str">
            <v>c.용수풍화암</v>
          </cell>
          <cell r="E239">
            <v>0</v>
          </cell>
          <cell r="F239">
            <v>0</v>
          </cell>
        </row>
        <row r="240">
          <cell r="A240" t="str">
            <v>-1.용수풍화암</v>
          </cell>
          <cell r="C240">
            <v>280</v>
          </cell>
          <cell r="D240" t="str">
            <v>M3</v>
          </cell>
          <cell r="E240">
            <v>0</v>
          </cell>
          <cell r="F240">
            <v>0</v>
          </cell>
        </row>
        <row r="241">
          <cell r="A241" t="str">
            <v>-2.용수풍화암</v>
          </cell>
          <cell r="C241">
            <v>90</v>
          </cell>
          <cell r="D241" t="str">
            <v>M3</v>
          </cell>
          <cell r="E241">
            <v>0</v>
          </cell>
          <cell r="F241">
            <v>0</v>
          </cell>
        </row>
        <row r="242">
          <cell r="A242" t="str">
            <v>d.용수발파암</v>
          </cell>
          <cell r="C242">
            <v>70</v>
          </cell>
          <cell r="D242" t="str">
            <v>M3</v>
          </cell>
          <cell r="E242">
            <v>0</v>
          </cell>
          <cell r="F242">
            <v>0</v>
          </cell>
        </row>
        <row r="243">
          <cell r="A243" t="str">
            <v>3.02 되메우기(기계70%,인력30%)</v>
          </cell>
          <cell r="C243">
            <v>2740</v>
          </cell>
          <cell r="D243" t="str">
            <v>M3</v>
          </cell>
          <cell r="E243">
            <v>0</v>
          </cell>
          <cell r="F243">
            <v>0</v>
          </cell>
        </row>
        <row r="244">
          <cell r="A244" t="str">
            <v>3.03 뒷채움 및 다짐</v>
          </cell>
          <cell r="C244">
            <v>722</v>
          </cell>
          <cell r="D244" t="str">
            <v>M3</v>
          </cell>
          <cell r="E244">
            <v>0</v>
          </cell>
          <cell r="F244">
            <v>0</v>
          </cell>
        </row>
        <row r="245">
          <cell r="A245" t="str">
            <v>3.04 면정리및청소</v>
          </cell>
          <cell r="C245">
            <v>180</v>
          </cell>
          <cell r="D245" t="str">
            <v>M2</v>
          </cell>
          <cell r="E245">
            <v>0</v>
          </cell>
          <cell r="F245">
            <v>0</v>
          </cell>
        </row>
        <row r="246">
          <cell r="A246" t="str">
            <v>3.05 세굴방지용사석채움</v>
          </cell>
          <cell r="C246">
            <v>883</v>
          </cell>
          <cell r="D246" t="str">
            <v>M3</v>
          </cell>
          <cell r="E246">
            <v>0</v>
          </cell>
          <cell r="F246">
            <v>0</v>
          </cell>
        </row>
        <row r="247">
          <cell r="A247" t="str">
            <v>3.06 물 푸 기</v>
          </cell>
          <cell r="C247">
            <v>320</v>
          </cell>
          <cell r="D247" t="str">
            <v>Hr</v>
          </cell>
          <cell r="E247">
            <v>0</v>
          </cell>
          <cell r="F247">
            <v>0</v>
          </cell>
        </row>
        <row r="248">
          <cell r="A248" t="str">
            <v>3.07 석축쌓기</v>
          </cell>
          <cell r="E248">
            <v>0</v>
          </cell>
          <cell r="F248">
            <v>0</v>
          </cell>
        </row>
        <row r="249">
          <cell r="A249" t="str">
            <v>a.찰쌓기</v>
          </cell>
          <cell r="C249">
            <v>192</v>
          </cell>
          <cell r="D249" t="str">
            <v>M2</v>
          </cell>
          <cell r="E249">
            <v>0</v>
          </cell>
          <cell r="F249">
            <v>0</v>
          </cell>
        </row>
        <row r="250">
          <cell r="A250" t="str">
            <v>b.석축쌓기 기초</v>
          </cell>
          <cell r="C250">
            <v>45</v>
          </cell>
          <cell r="D250" t="str">
            <v>M</v>
          </cell>
          <cell r="E250">
            <v>0</v>
          </cell>
          <cell r="F250">
            <v>0</v>
          </cell>
        </row>
        <row r="251">
          <cell r="A251" t="str">
            <v>3.08 콘크리트 타설</v>
          </cell>
          <cell r="E251">
            <v>0</v>
          </cell>
          <cell r="F251">
            <v>0</v>
          </cell>
        </row>
        <row r="252">
          <cell r="A252" t="str">
            <v>a.무       근</v>
          </cell>
          <cell r="C252">
            <v>77</v>
          </cell>
          <cell r="D252" t="str">
            <v>M3</v>
          </cell>
          <cell r="E252">
            <v>0</v>
          </cell>
          <cell r="F252">
            <v>0</v>
          </cell>
        </row>
        <row r="253">
          <cell r="A253" t="str">
            <v>b.무       근</v>
          </cell>
          <cell r="C253">
            <v>439</v>
          </cell>
          <cell r="D253" t="str">
            <v>M3</v>
          </cell>
          <cell r="E253">
            <v>0</v>
          </cell>
          <cell r="F253">
            <v>0</v>
          </cell>
        </row>
        <row r="254">
          <cell r="A254" t="str">
            <v>c.펌프카타설</v>
          </cell>
          <cell r="C254">
            <v>1232</v>
          </cell>
          <cell r="D254" t="str">
            <v>M3</v>
          </cell>
          <cell r="E254">
            <v>0</v>
          </cell>
          <cell r="F254">
            <v>0</v>
          </cell>
        </row>
        <row r="255">
          <cell r="A255" t="str">
            <v>3.09 몰  탈</v>
          </cell>
          <cell r="C255">
            <v>1.89</v>
          </cell>
          <cell r="D255" t="str">
            <v>M3</v>
          </cell>
          <cell r="E255">
            <v>0</v>
          </cell>
          <cell r="F255">
            <v>0</v>
          </cell>
        </row>
        <row r="256">
          <cell r="A256" t="str">
            <v>3.10 PVC PIPE</v>
          </cell>
          <cell r="C256">
            <v>73</v>
          </cell>
          <cell r="D256" t="str">
            <v>M</v>
          </cell>
          <cell r="E256">
            <v>0</v>
          </cell>
          <cell r="F256">
            <v>0</v>
          </cell>
        </row>
        <row r="257">
          <cell r="A257" t="str">
            <v>3.11 거 푸 집 공</v>
          </cell>
          <cell r="E257">
            <v>0</v>
          </cell>
          <cell r="F257">
            <v>0</v>
          </cell>
        </row>
        <row r="258">
          <cell r="A258" t="str">
            <v>a.합 판 거 푸 집</v>
          </cell>
          <cell r="E258">
            <v>0</v>
          </cell>
          <cell r="F258">
            <v>0</v>
          </cell>
        </row>
        <row r="259">
          <cell r="A259" t="str">
            <v>-1.거푸집</v>
          </cell>
          <cell r="C259">
            <v>1277</v>
          </cell>
          <cell r="D259" t="str">
            <v>M2</v>
          </cell>
          <cell r="E259">
            <v>0</v>
          </cell>
          <cell r="F259">
            <v>0</v>
          </cell>
        </row>
        <row r="260">
          <cell r="A260" t="str">
            <v>-2.거푸집</v>
          </cell>
          <cell r="C260">
            <v>272</v>
          </cell>
          <cell r="D260" t="str">
            <v>M2</v>
          </cell>
          <cell r="E260">
            <v>0</v>
          </cell>
          <cell r="F260">
            <v>0</v>
          </cell>
        </row>
        <row r="261">
          <cell r="A261" t="str">
            <v>-3.거푸집</v>
          </cell>
          <cell r="C261">
            <v>332</v>
          </cell>
          <cell r="D261" t="str">
            <v>M2</v>
          </cell>
          <cell r="E261">
            <v>0</v>
          </cell>
          <cell r="F261">
            <v>0</v>
          </cell>
        </row>
        <row r="262">
          <cell r="A262" t="str">
            <v>b.원형거푸집</v>
          </cell>
          <cell r="C262">
            <v>69</v>
          </cell>
          <cell r="D262" t="str">
            <v>M2</v>
          </cell>
          <cell r="E262">
            <v>0</v>
          </cell>
          <cell r="F262">
            <v>0</v>
          </cell>
        </row>
        <row r="263">
          <cell r="A263" t="str">
            <v>3.12 동바리</v>
          </cell>
          <cell r="E263">
            <v>0</v>
          </cell>
          <cell r="F263">
            <v>0</v>
          </cell>
        </row>
        <row r="264">
          <cell r="A264" t="str">
            <v>a.동바리</v>
          </cell>
          <cell r="C264">
            <v>2630</v>
          </cell>
          <cell r="D264" t="str">
            <v>공/M3</v>
          </cell>
          <cell r="E264">
            <v>0</v>
          </cell>
          <cell r="F264">
            <v>0</v>
          </cell>
        </row>
        <row r="265">
          <cell r="A265" t="str">
            <v>b.수평연결재</v>
          </cell>
          <cell r="C265">
            <v>580</v>
          </cell>
          <cell r="D265" t="str">
            <v>M2</v>
          </cell>
          <cell r="E265">
            <v>0</v>
          </cell>
          <cell r="F265">
            <v>0</v>
          </cell>
        </row>
        <row r="266">
          <cell r="A266" t="str">
            <v>3.13 비계</v>
          </cell>
          <cell r="C266">
            <v>330</v>
          </cell>
          <cell r="D266" t="str">
            <v>M2</v>
          </cell>
          <cell r="E266">
            <v>0</v>
          </cell>
          <cell r="F266">
            <v>0</v>
          </cell>
        </row>
        <row r="267">
          <cell r="A267" t="str">
            <v>3.14 모따기</v>
          </cell>
          <cell r="C267">
            <v>75</v>
          </cell>
          <cell r="D267" t="str">
            <v>M</v>
          </cell>
          <cell r="E267">
            <v>0</v>
          </cell>
          <cell r="F267">
            <v>0</v>
          </cell>
        </row>
        <row r="268">
          <cell r="A268" t="str">
            <v>3.15 교명주(화강석)</v>
          </cell>
          <cell r="C268">
            <v>2</v>
          </cell>
          <cell r="D268" t="str">
            <v>EA</v>
          </cell>
          <cell r="E268">
            <v>0</v>
          </cell>
          <cell r="F268">
            <v>0</v>
          </cell>
        </row>
        <row r="269">
          <cell r="A269" t="str">
            <v>3.16 교명판및설명판</v>
          </cell>
          <cell r="E269">
            <v>0</v>
          </cell>
          <cell r="F269">
            <v>0</v>
          </cell>
        </row>
        <row r="270">
          <cell r="A270" t="str">
            <v>a.교명판</v>
          </cell>
          <cell r="C270">
            <v>2</v>
          </cell>
          <cell r="D270" t="str">
            <v>EA</v>
          </cell>
          <cell r="E270">
            <v>0</v>
          </cell>
          <cell r="F270">
            <v>0</v>
          </cell>
        </row>
        <row r="271">
          <cell r="A271" t="str">
            <v>b.설명판</v>
          </cell>
          <cell r="C271">
            <v>2</v>
          </cell>
          <cell r="D271" t="str">
            <v>EA</v>
          </cell>
          <cell r="E271">
            <v>0</v>
          </cell>
          <cell r="F271">
            <v>0</v>
          </cell>
        </row>
        <row r="272">
          <cell r="A272" t="str">
            <v>3.17 표 면 처 리</v>
          </cell>
          <cell r="E272">
            <v>0</v>
          </cell>
          <cell r="F272">
            <v>0</v>
          </cell>
        </row>
        <row r="273">
          <cell r="A273" t="str">
            <v>a.슬라브 양생</v>
          </cell>
          <cell r="C273">
            <v>445</v>
          </cell>
          <cell r="D273" t="str">
            <v>M2</v>
          </cell>
          <cell r="E273">
            <v>0</v>
          </cell>
          <cell r="F273">
            <v>0</v>
          </cell>
        </row>
        <row r="274">
          <cell r="A274" t="str">
            <v>b.데크휘니샤 면고르기</v>
          </cell>
          <cell r="C274">
            <v>445</v>
          </cell>
          <cell r="D274" t="str">
            <v>M2</v>
          </cell>
          <cell r="E274">
            <v>0</v>
          </cell>
          <cell r="F274">
            <v>0</v>
          </cell>
        </row>
        <row r="275">
          <cell r="A275" t="str">
            <v>3.18 교 면 방 수</v>
          </cell>
          <cell r="C275">
            <v>445</v>
          </cell>
          <cell r="D275" t="str">
            <v>M2</v>
          </cell>
          <cell r="E275">
            <v>0</v>
          </cell>
          <cell r="F275">
            <v>0</v>
          </cell>
        </row>
        <row r="276">
          <cell r="A276" t="str">
            <v>3.19 배면방수</v>
          </cell>
          <cell r="C276">
            <v>166</v>
          </cell>
          <cell r="D276" t="str">
            <v>M2</v>
          </cell>
          <cell r="E276">
            <v>0</v>
          </cell>
          <cell r="F276">
            <v>0</v>
          </cell>
        </row>
        <row r="277">
          <cell r="A277" t="str">
            <v>3.20 전선관부설</v>
          </cell>
          <cell r="C277">
            <v>62</v>
          </cell>
          <cell r="D277" t="str">
            <v>M</v>
          </cell>
          <cell r="E277">
            <v>0</v>
          </cell>
          <cell r="F277">
            <v>0</v>
          </cell>
        </row>
        <row r="278">
          <cell r="A278" t="str">
            <v>3.21 T.B.M 설치</v>
          </cell>
          <cell r="C278">
            <v>1</v>
          </cell>
          <cell r="D278" t="str">
            <v>EA</v>
          </cell>
          <cell r="E278">
            <v>0</v>
          </cell>
          <cell r="F278">
            <v>0</v>
          </cell>
        </row>
        <row r="279">
          <cell r="A279" t="str">
            <v>3.22 스페이서 설치</v>
          </cell>
          <cell r="E279">
            <v>0</v>
          </cell>
          <cell r="F279">
            <v>0</v>
          </cell>
        </row>
        <row r="280">
          <cell r="A280" t="str">
            <v>a.스페이서 설치</v>
          </cell>
          <cell r="C280">
            <v>986</v>
          </cell>
          <cell r="D280" t="str">
            <v>M2</v>
          </cell>
          <cell r="E280">
            <v>0</v>
          </cell>
          <cell r="F280">
            <v>0</v>
          </cell>
        </row>
        <row r="281">
          <cell r="A281" t="str">
            <v>b.스페이서 설치</v>
          </cell>
          <cell r="C281">
            <v>531</v>
          </cell>
          <cell r="D281" t="str">
            <v>M2</v>
          </cell>
          <cell r="E281">
            <v>0</v>
          </cell>
          <cell r="F281">
            <v>0</v>
          </cell>
        </row>
        <row r="282">
          <cell r="A282" t="str">
            <v>3.23 철근가공 및 조립</v>
          </cell>
          <cell r="E282">
            <v>0</v>
          </cell>
          <cell r="F282">
            <v>0</v>
          </cell>
        </row>
        <row r="283">
          <cell r="A283" t="str">
            <v>a.보       통</v>
          </cell>
          <cell r="C283">
            <v>17.899000000000001</v>
          </cell>
          <cell r="D283" t="str">
            <v>TON</v>
          </cell>
          <cell r="E283">
            <v>0</v>
          </cell>
          <cell r="F283">
            <v>0</v>
          </cell>
        </row>
        <row r="284">
          <cell r="A284" t="str">
            <v>b.복       잡</v>
          </cell>
          <cell r="C284">
            <v>158.209</v>
          </cell>
          <cell r="D284" t="str">
            <v>TON</v>
          </cell>
          <cell r="E284">
            <v>0</v>
          </cell>
          <cell r="F284">
            <v>0</v>
          </cell>
        </row>
        <row r="285">
          <cell r="A285" t="str">
            <v>3.24 배 수 시 설 공</v>
          </cell>
          <cell r="E285">
            <v>0</v>
          </cell>
          <cell r="F285">
            <v>0</v>
          </cell>
        </row>
        <row r="286">
          <cell r="A286" t="str">
            <v>a.교량배수물빼기공</v>
          </cell>
          <cell r="C286">
            <v>59</v>
          </cell>
          <cell r="D286" t="str">
            <v>M</v>
          </cell>
          <cell r="E286">
            <v>0</v>
          </cell>
          <cell r="F286">
            <v>0</v>
          </cell>
        </row>
        <row r="287">
          <cell r="A287" t="str">
            <v>b.하층줄눈(성형)</v>
          </cell>
          <cell r="C287">
            <v>59</v>
          </cell>
          <cell r="D287" t="str">
            <v>M</v>
          </cell>
          <cell r="E287">
            <v>0</v>
          </cell>
          <cell r="F287">
            <v>0</v>
          </cell>
        </row>
        <row r="288">
          <cell r="A288" t="str">
            <v>c.상층줄눈(주입)</v>
          </cell>
          <cell r="C288">
            <v>59</v>
          </cell>
          <cell r="D288" t="str">
            <v>M</v>
          </cell>
          <cell r="E288">
            <v>0</v>
          </cell>
          <cell r="F288">
            <v>0</v>
          </cell>
        </row>
        <row r="289">
          <cell r="A289" t="str">
            <v>d.표면처리(방수)</v>
          </cell>
          <cell r="C289">
            <v>12</v>
          </cell>
          <cell r="D289" t="str">
            <v>M2</v>
          </cell>
          <cell r="E289">
            <v>0</v>
          </cell>
          <cell r="F289">
            <v>0</v>
          </cell>
        </row>
        <row r="290">
          <cell r="A290" t="str">
            <v>e.집수구(스턴레스)</v>
          </cell>
          <cell r="C290">
            <v>6</v>
          </cell>
          <cell r="D290" t="str">
            <v>EA</v>
          </cell>
          <cell r="E290">
            <v>0</v>
          </cell>
          <cell r="F290">
            <v>0</v>
          </cell>
        </row>
        <row r="291">
          <cell r="A291" t="str">
            <v>f.교량배수용강관(하천용)</v>
          </cell>
          <cell r="C291">
            <v>7</v>
          </cell>
          <cell r="D291" t="str">
            <v>M</v>
          </cell>
          <cell r="E291">
            <v>0</v>
          </cell>
          <cell r="F291">
            <v>0</v>
          </cell>
        </row>
        <row r="292">
          <cell r="A292" t="str">
            <v>g.이음부(스텐레스)</v>
          </cell>
          <cell r="C292">
            <v>6</v>
          </cell>
          <cell r="D292" t="str">
            <v>EA</v>
          </cell>
          <cell r="E292">
            <v>0</v>
          </cell>
          <cell r="F292">
            <v>0</v>
          </cell>
        </row>
        <row r="293">
          <cell r="A293" t="str">
            <v>3.25 DOWEL BAR 설치</v>
          </cell>
          <cell r="C293">
            <v>96</v>
          </cell>
          <cell r="D293" t="str">
            <v>개소</v>
          </cell>
          <cell r="E293">
            <v>0</v>
          </cell>
          <cell r="F293">
            <v>0</v>
          </cell>
        </row>
        <row r="294">
          <cell r="A294" t="str">
            <v>3.26 스치로폴</v>
          </cell>
          <cell r="E294">
            <v>0</v>
          </cell>
          <cell r="F294">
            <v>0</v>
          </cell>
        </row>
        <row r="295">
          <cell r="A295" t="str">
            <v>a.스치로폴</v>
          </cell>
          <cell r="C295">
            <v>77</v>
          </cell>
          <cell r="D295" t="str">
            <v>M2</v>
          </cell>
          <cell r="E295">
            <v>0</v>
          </cell>
          <cell r="F295">
            <v>0</v>
          </cell>
        </row>
        <row r="296">
          <cell r="A296" t="str">
            <v>3.27 방호책난간</v>
          </cell>
          <cell r="C296">
            <v>30</v>
          </cell>
          <cell r="D296" t="str">
            <v>M</v>
          </cell>
          <cell r="E296">
            <v>0</v>
          </cell>
          <cell r="F296">
            <v>0</v>
          </cell>
        </row>
        <row r="297">
          <cell r="A297" t="str">
            <v>3.28 강관파일</v>
          </cell>
          <cell r="E297">
            <v>0</v>
          </cell>
          <cell r="F297">
            <v>0</v>
          </cell>
        </row>
        <row r="298">
          <cell r="A298" t="str">
            <v>a.자재비 (R=508 M/M,T=12 M/M)</v>
          </cell>
          <cell r="C298">
            <v>221</v>
          </cell>
          <cell r="D298" t="str">
            <v>M</v>
          </cell>
          <cell r="E298">
            <v>0</v>
          </cell>
          <cell r="F298">
            <v>0</v>
          </cell>
        </row>
        <row r="299">
          <cell r="A299" t="str">
            <v>b.S.I.P</v>
          </cell>
          <cell r="C299">
            <v>221</v>
          </cell>
          <cell r="D299" t="str">
            <v>M</v>
          </cell>
          <cell r="E299">
            <v>0</v>
          </cell>
          <cell r="F299">
            <v>0</v>
          </cell>
        </row>
        <row r="300">
          <cell r="A300" t="str">
            <v>c.두부보강 (볼트식)</v>
          </cell>
          <cell r="C300">
            <v>42</v>
          </cell>
          <cell r="D300" t="str">
            <v>개소</v>
          </cell>
          <cell r="E300">
            <v>0</v>
          </cell>
          <cell r="F300">
            <v>0</v>
          </cell>
        </row>
        <row r="301">
          <cell r="A301" t="str">
            <v>d.선단 보강</v>
          </cell>
          <cell r="C301">
            <v>42</v>
          </cell>
          <cell r="D301" t="str">
            <v>개소</v>
          </cell>
          <cell r="E301">
            <v>0</v>
          </cell>
          <cell r="F301">
            <v>0</v>
          </cell>
        </row>
        <row r="302">
          <cell r="A302" t="str">
            <v>3.29 부직포</v>
          </cell>
          <cell r="C302">
            <v>126</v>
          </cell>
          <cell r="D302" t="str">
            <v>M2</v>
          </cell>
          <cell r="E302">
            <v>0</v>
          </cell>
          <cell r="F302">
            <v>0</v>
          </cell>
        </row>
        <row r="303">
          <cell r="A303" t="str">
            <v>3.30 가시설공</v>
          </cell>
          <cell r="E303">
            <v>0</v>
          </cell>
          <cell r="F303">
            <v>0</v>
          </cell>
        </row>
        <row r="304">
          <cell r="A304" t="str">
            <v>a.토  사천공(φ16" 3 WING BIT)</v>
          </cell>
          <cell r="C304">
            <v>789</v>
          </cell>
          <cell r="D304" t="str">
            <v>M</v>
          </cell>
          <cell r="E304">
            <v>0</v>
          </cell>
          <cell r="F304">
            <v>0</v>
          </cell>
        </row>
        <row r="305">
          <cell r="A305" t="str">
            <v>b.풍화암천공(φ16" 3 WING BIT)</v>
          </cell>
          <cell r="C305">
            <v>117</v>
          </cell>
          <cell r="D305" t="str">
            <v>M</v>
          </cell>
          <cell r="E305">
            <v>0</v>
          </cell>
          <cell r="F305">
            <v>0</v>
          </cell>
        </row>
        <row r="306">
          <cell r="A306" t="str">
            <v>c.경암천공(T-4)</v>
          </cell>
          <cell r="C306">
            <v>489</v>
          </cell>
          <cell r="D306" t="str">
            <v>M</v>
          </cell>
          <cell r="E306">
            <v>0</v>
          </cell>
          <cell r="F306">
            <v>0</v>
          </cell>
        </row>
        <row r="307">
          <cell r="A307" t="str">
            <v>d.SHEET PILE항타및항발</v>
          </cell>
          <cell r="C307">
            <v>1396</v>
          </cell>
          <cell r="D307" t="str">
            <v>M</v>
          </cell>
          <cell r="E307">
            <v>0</v>
          </cell>
          <cell r="F307">
            <v>0</v>
          </cell>
        </row>
        <row r="308">
          <cell r="A308" t="str">
            <v>e.버팀보 제작</v>
          </cell>
          <cell r="C308">
            <v>16</v>
          </cell>
          <cell r="D308" t="str">
            <v>본</v>
          </cell>
          <cell r="E308">
            <v>0</v>
          </cell>
          <cell r="F308">
            <v>0</v>
          </cell>
        </row>
        <row r="309">
          <cell r="A309" t="str">
            <v>f.버팀보 설치 (6∼8m)</v>
          </cell>
          <cell r="C309">
            <v>16</v>
          </cell>
          <cell r="D309" t="str">
            <v>EA</v>
          </cell>
          <cell r="E309">
            <v>0</v>
          </cell>
          <cell r="F309">
            <v>0</v>
          </cell>
        </row>
        <row r="310">
          <cell r="A310" t="str">
            <v>g.버팀보 철거 (6∼8m)</v>
          </cell>
          <cell r="C310">
            <v>16</v>
          </cell>
          <cell r="D310" t="str">
            <v>EA</v>
          </cell>
          <cell r="E310">
            <v>0</v>
          </cell>
          <cell r="F310">
            <v>0</v>
          </cell>
        </row>
        <row r="311">
          <cell r="A311" t="str">
            <v>h.CORNER STRUT제작</v>
          </cell>
          <cell r="C311">
            <v>8</v>
          </cell>
          <cell r="D311" t="str">
            <v>EA</v>
          </cell>
          <cell r="E311">
            <v>0</v>
          </cell>
          <cell r="F311">
            <v>0</v>
          </cell>
        </row>
        <row r="312">
          <cell r="A312" t="str">
            <v>i.CORNER STRUT 설치 (6∼8m)</v>
          </cell>
          <cell r="C312">
            <v>8</v>
          </cell>
          <cell r="D312" t="str">
            <v>EA</v>
          </cell>
          <cell r="E312">
            <v>0</v>
          </cell>
          <cell r="F312">
            <v>0</v>
          </cell>
        </row>
        <row r="313">
          <cell r="A313" t="str">
            <v>j.CORNER STRUT 철거 (6∼8m)</v>
          </cell>
          <cell r="C313">
            <v>8</v>
          </cell>
          <cell r="D313" t="str">
            <v>EA</v>
          </cell>
          <cell r="E313">
            <v>0</v>
          </cell>
          <cell r="F313">
            <v>0</v>
          </cell>
        </row>
        <row r="314">
          <cell r="A314" t="str">
            <v>k.JACK 설치해체</v>
          </cell>
          <cell r="C314">
            <v>24</v>
          </cell>
          <cell r="D314" t="str">
            <v>개소</v>
          </cell>
          <cell r="E314">
            <v>0</v>
          </cell>
          <cell r="F314">
            <v>0</v>
          </cell>
        </row>
        <row r="315">
          <cell r="A315" t="str">
            <v>l.보걸이설치</v>
          </cell>
          <cell r="C315">
            <v>118</v>
          </cell>
          <cell r="D315" t="str">
            <v>EA</v>
          </cell>
          <cell r="E315">
            <v>0</v>
          </cell>
          <cell r="F315">
            <v>0</v>
          </cell>
        </row>
        <row r="316">
          <cell r="A316" t="str">
            <v>m.보걸이철거</v>
          </cell>
          <cell r="C316">
            <v>118</v>
          </cell>
          <cell r="D316" t="str">
            <v>EA</v>
          </cell>
          <cell r="E316">
            <v>0</v>
          </cell>
          <cell r="F316">
            <v>0</v>
          </cell>
        </row>
        <row r="317">
          <cell r="A317" t="str">
            <v>n.띠장설치</v>
          </cell>
          <cell r="C317">
            <v>220</v>
          </cell>
          <cell r="D317" t="str">
            <v>M</v>
          </cell>
          <cell r="E317">
            <v>0</v>
          </cell>
          <cell r="F317">
            <v>0</v>
          </cell>
        </row>
        <row r="318">
          <cell r="A318" t="str">
            <v>o.띠장철거</v>
          </cell>
          <cell r="C318">
            <v>220</v>
          </cell>
          <cell r="D318" t="str">
            <v>M</v>
          </cell>
          <cell r="E318">
            <v>0</v>
          </cell>
          <cell r="F318">
            <v>0</v>
          </cell>
        </row>
        <row r="319">
          <cell r="A319" t="str">
            <v>p.띠장연결</v>
          </cell>
          <cell r="C319">
            <v>5</v>
          </cell>
          <cell r="D319" t="str">
            <v>EA</v>
          </cell>
          <cell r="E319">
            <v>0</v>
          </cell>
          <cell r="F319">
            <v>0</v>
          </cell>
        </row>
        <row r="320">
          <cell r="A320" t="str">
            <v>q.BRACING BEAM 설치 (15∼18m)</v>
          </cell>
          <cell r="C320">
            <v>2</v>
          </cell>
          <cell r="D320" t="str">
            <v>EA</v>
          </cell>
          <cell r="E320">
            <v>0</v>
          </cell>
          <cell r="F320">
            <v>0</v>
          </cell>
        </row>
        <row r="321">
          <cell r="A321" t="str">
            <v>r.BRACING BEAM 철거 (15∼18m)</v>
          </cell>
          <cell r="C321">
            <v>2</v>
          </cell>
          <cell r="D321" t="str">
            <v>EA</v>
          </cell>
          <cell r="E321">
            <v>0</v>
          </cell>
          <cell r="F321">
            <v>0</v>
          </cell>
        </row>
        <row r="322">
          <cell r="A322" t="str">
            <v>s.L형강설치</v>
          </cell>
          <cell r="C322">
            <v>8</v>
          </cell>
          <cell r="D322" t="str">
            <v>M</v>
          </cell>
          <cell r="E322">
            <v>0</v>
          </cell>
          <cell r="F322">
            <v>0</v>
          </cell>
        </row>
        <row r="323">
          <cell r="A323" t="str">
            <v>t.L형강철거</v>
          </cell>
          <cell r="C323">
            <v>8</v>
          </cell>
          <cell r="D323" t="str">
            <v>M</v>
          </cell>
          <cell r="E323">
            <v>0</v>
          </cell>
          <cell r="F323">
            <v>0</v>
          </cell>
        </row>
        <row r="324">
          <cell r="A324" t="str">
            <v>u.어스앙카공</v>
          </cell>
          <cell r="C324">
            <v>48</v>
          </cell>
          <cell r="D324" t="str">
            <v>EA</v>
          </cell>
          <cell r="E324">
            <v>0</v>
          </cell>
          <cell r="F324">
            <v>0</v>
          </cell>
        </row>
        <row r="325">
          <cell r="A325" t="str">
            <v>v.구조용H형강</v>
          </cell>
          <cell r="C325">
            <v>37.283999999999999</v>
          </cell>
          <cell r="D325" t="str">
            <v>TON</v>
          </cell>
          <cell r="E325">
            <v>0</v>
          </cell>
          <cell r="F325">
            <v>0</v>
          </cell>
        </row>
        <row r="326">
          <cell r="A326" t="str">
            <v>w.구조용H형강</v>
          </cell>
          <cell r="C326">
            <v>2.08</v>
          </cell>
          <cell r="D326" t="str">
            <v>TON</v>
          </cell>
          <cell r="E326">
            <v>0</v>
          </cell>
          <cell r="F326">
            <v>0</v>
          </cell>
        </row>
        <row r="327">
          <cell r="A327" t="str">
            <v>x.강널말뚝</v>
          </cell>
          <cell r="C327">
            <v>100.652</v>
          </cell>
          <cell r="D327" t="str">
            <v>TON</v>
          </cell>
          <cell r="E327">
            <v>0</v>
          </cell>
          <cell r="F327">
            <v>0</v>
          </cell>
        </row>
        <row r="328">
          <cell r="A328" t="str">
            <v>y.강재 및 형강운반비</v>
          </cell>
          <cell r="C328">
            <v>140.23699999999999</v>
          </cell>
          <cell r="D328" t="str">
            <v>TON</v>
          </cell>
          <cell r="E328">
            <v>0</v>
          </cell>
          <cell r="F328">
            <v>0</v>
          </cell>
        </row>
        <row r="329">
          <cell r="A329" t="str">
            <v>3.31 휴암교 철거</v>
          </cell>
          <cell r="C329">
            <v>1</v>
          </cell>
          <cell r="D329" t="str">
            <v>식</v>
          </cell>
          <cell r="E329">
            <v>0</v>
          </cell>
          <cell r="F329">
            <v>0</v>
          </cell>
        </row>
        <row r="330">
          <cell r="A330" t="str">
            <v>B.산수1교(S.T.BOX교)</v>
          </cell>
          <cell r="E330">
            <v>0</v>
          </cell>
          <cell r="F330">
            <v>0</v>
          </cell>
        </row>
        <row r="331">
          <cell r="A331" t="str">
            <v>3.01 터 파 기</v>
          </cell>
          <cell r="E331">
            <v>0</v>
          </cell>
          <cell r="F331">
            <v>0</v>
          </cell>
        </row>
        <row r="332">
          <cell r="A332" t="str">
            <v>a.육상토사</v>
          </cell>
          <cell r="C332">
            <v>480</v>
          </cell>
          <cell r="D332" t="str">
            <v>M3</v>
          </cell>
          <cell r="E332">
            <v>0</v>
          </cell>
          <cell r="F332">
            <v>0</v>
          </cell>
        </row>
        <row r="333">
          <cell r="A333" t="str">
            <v>b.육상풍화암</v>
          </cell>
          <cell r="C333">
            <v>1050</v>
          </cell>
          <cell r="D333" t="str">
            <v>M3</v>
          </cell>
          <cell r="E333">
            <v>0</v>
          </cell>
          <cell r="F333">
            <v>0</v>
          </cell>
        </row>
        <row r="334">
          <cell r="A334" t="str">
            <v>c.용수토사</v>
          </cell>
          <cell r="E334">
            <v>0</v>
          </cell>
          <cell r="F334">
            <v>0</v>
          </cell>
        </row>
        <row r="335">
          <cell r="A335" t="str">
            <v>-1.용수토사</v>
          </cell>
          <cell r="C335">
            <v>4120</v>
          </cell>
          <cell r="D335" t="str">
            <v>M3</v>
          </cell>
          <cell r="E335">
            <v>0</v>
          </cell>
          <cell r="F335">
            <v>0</v>
          </cell>
        </row>
        <row r="336">
          <cell r="A336" t="str">
            <v>-2.용수토사</v>
          </cell>
          <cell r="C336">
            <v>4530</v>
          </cell>
          <cell r="D336" t="str">
            <v>M3</v>
          </cell>
          <cell r="E336">
            <v>0</v>
          </cell>
          <cell r="F336">
            <v>0</v>
          </cell>
        </row>
        <row r="337">
          <cell r="A337" t="str">
            <v>d.용수풍화암</v>
          </cell>
          <cell r="E337">
            <v>0</v>
          </cell>
          <cell r="F337">
            <v>0</v>
          </cell>
        </row>
        <row r="338">
          <cell r="A338" t="str">
            <v>-1.용수풍화암</v>
          </cell>
          <cell r="C338">
            <v>130</v>
          </cell>
          <cell r="D338" t="str">
            <v>M3</v>
          </cell>
          <cell r="E338">
            <v>0</v>
          </cell>
          <cell r="F338">
            <v>0</v>
          </cell>
        </row>
        <row r="339">
          <cell r="A339" t="str">
            <v>e.용수발파암</v>
          </cell>
          <cell r="E339">
            <v>0</v>
          </cell>
          <cell r="F339">
            <v>0</v>
          </cell>
        </row>
        <row r="340">
          <cell r="A340" t="str">
            <v>-1.용수발파암</v>
          </cell>
          <cell r="C340">
            <v>2960</v>
          </cell>
          <cell r="D340" t="str">
            <v>㎥</v>
          </cell>
          <cell r="E340">
            <v>0</v>
          </cell>
          <cell r="F340">
            <v>0</v>
          </cell>
        </row>
        <row r="341">
          <cell r="A341" t="str">
            <v>3.02 되메우기(기계70%,인력30%)</v>
          </cell>
          <cell r="C341">
            <v>880</v>
          </cell>
          <cell r="D341" t="str">
            <v>M3</v>
          </cell>
          <cell r="E341">
            <v>0</v>
          </cell>
          <cell r="F341">
            <v>0</v>
          </cell>
        </row>
        <row r="342">
          <cell r="A342" t="str">
            <v>3.03 뒷채움 및 다짐</v>
          </cell>
          <cell r="C342">
            <v>840</v>
          </cell>
          <cell r="D342" t="str">
            <v>M3</v>
          </cell>
          <cell r="E342">
            <v>0</v>
          </cell>
          <cell r="F342">
            <v>0</v>
          </cell>
        </row>
        <row r="343">
          <cell r="A343" t="str">
            <v>3.04 면정리및청소</v>
          </cell>
          <cell r="C343">
            <v>1032</v>
          </cell>
          <cell r="D343" t="str">
            <v>M2</v>
          </cell>
          <cell r="E343">
            <v>0</v>
          </cell>
          <cell r="F343">
            <v>0</v>
          </cell>
        </row>
        <row r="344">
          <cell r="A344" t="str">
            <v>3.05 앞 성 토</v>
          </cell>
          <cell r="C344">
            <v>2132</v>
          </cell>
          <cell r="D344" t="str">
            <v>M3</v>
          </cell>
          <cell r="E344">
            <v>0</v>
          </cell>
          <cell r="F344">
            <v>0</v>
          </cell>
        </row>
        <row r="345">
          <cell r="A345" t="str">
            <v>3.06 세굴방지용사석채움</v>
          </cell>
          <cell r="C345">
            <v>2950</v>
          </cell>
          <cell r="D345" t="str">
            <v>M3</v>
          </cell>
          <cell r="E345">
            <v>0</v>
          </cell>
          <cell r="F345">
            <v>0</v>
          </cell>
        </row>
        <row r="346">
          <cell r="A346" t="str">
            <v>3.07 물 푸 기</v>
          </cell>
          <cell r="C346">
            <v>2770</v>
          </cell>
          <cell r="D346" t="str">
            <v>Hr</v>
          </cell>
          <cell r="E346">
            <v>0</v>
          </cell>
          <cell r="F346">
            <v>0</v>
          </cell>
        </row>
        <row r="347">
          <cell r="A347" t="str">
            <v>3.08 콘크리트 타설</v>
          </cell>
          <cell r="E347">
            <v>0</v>
          </cell>
          <cell r="F347">
            <v>0</v>
          </cell>
        </row>
        <row r="348">
          <cell r="A348" t="str">
            <v>a.철       근</v>
          </cell>
          <cell r="C348">
            <v>349</v>
          </cell>
          <cell r="D348" t="str">
            <v>M3</v>
          </cell>
          <cell r="E348">
            <v>0</v>
          </cell>
          <cell r="F348">
            <v>0</v>
          </cell>
        </row>
        <row r="349">
          <cell r="A349" t="str">
            <v>b.무       근</v>
          </cell>
          <cell r="C349">
            <v>116</v>
          </cell>
          <cell r="D349" t="str">
            <v>M3</v>
          </cell>
          <cell r="E349">
            <v>0</v>
          </cell>
          <cell r="F349">
            <v>0</v>
          </cell>
        </row>
        <row r="350">
          <cell r="A350" t="str">
            <v>c.무       근</v>
          </cell>
          <cell r="C350">
            <v>362</v>
          </cell>
          <cell r="D350" t="str">
            <v>M3</v>
          </cell>
          <cell r="E350">
            <v>0</v>
          </cell>
          <cell r="F350">
            <v>0</v>
          </cell>
        </row>
        <row r="351">
          <cell r="A351" t="str">
            <v>d.펌프카타설</v>
          </cell>
          <cell r="C351">
            <v>5637</v>
          </cell>
          <cell r="D351" t="str">
            <v>M3</v>
          </cell>
          <cell r="E351">
            <v>0</v>
          </cell>
          <cell r="F351">
            <v>0</v>
          </cell>
        </row>
        <row r="352">
          <cell r="A352" t="str">
            <v>e.펌프카타설</v>
          </cell>
          <cell r="C352">
            <v>719</v>
          </cell>
          <cell r="D352" t="str">
            <v>M3</v>
          </cell>
          <cell r="E352">
            <v>0</v>
          </cell>
          <cell r="F352">
            <v>0</v>
          </cell>
        </row>
        <row r="353">
          <cell r="A353" t="str">
            <v>3.09 무수축 콘크리트</v>
          </cell>
          <cell r="C353">
            <v>10.055999999999999</v>
          </cell>
          <cell r="D353" t="str">
            <v>M3</v>
          </cell>
          <cell r="E353">
            <v>0</v>
          </cell>
          <cell r="F353">
            <v>0</v>
          </cell>
        </row>
        <row r="354">
          <cell r="A354" t="str">
            <v>3.10 무수축 몰탈</v>
          </cell>
          <cell r="C354">
            <v>2.3159999999999998</v>
          </cell>
          <cell r="D354" t="str">
            <v>M3</v>
          </cell>
          <cell r="E354">
            <v>0</v>
          </cell>
          <cell r="F354">
            <v>0</v>
          </cell>
        </row>
        <row r="355">
          <cell r="A355" t="str">
            <v>3.11 거푸집공</v>
          </cell>
          <cell r="E355">
            <v>0</v>
          </cell>
          <cell r="F355">
            <v>0</v>
          </cell>
        </row>
        <row r="356">
          <cell r="A356" t="str">
            <v>a.합 판 거 푸 집</v>
          </cell>
          <cell r="E356">
            <v>0</v>
          </cell>
          <cell r="F356">
            <v>0</v>
          </cell>
        </row>
        <row r="357">
          <cell r="A357" t="str">
            <v>-1.거푸집</v>
          </cell>
          <cell r="C357">
            <v>5959</v>
          </cell>
          <cell r="D357" t="str">
            <v>M2</v>
          </cell>
          <cell r="E357">
            <v>0</v>
          </cell>
          <cell r="F357">
            <v>0</v>
          </cell>
        </row>
        <row r="358">
          <cell r="A358" t="str">
            <v>-2.거푸집</v>
          </cell>
          <cell r="C358">
            <v>46</v>
          </cell>
          <cell r="D358" t="str">
            <v>M2</v>
          </cell>
          <cell r="E358">
            <v>0</v>
          </cell>
          <cell r="F358">
            <v>0</v>
          </cell>
        </row>
        <row r="359">
          <cell r="A359" t="str">
            <v>-3.거푸집</v>
          </cell>
          <cell r="C359">
            <v>123</v>
          </cell>
          <cell r="D359" t="str">
            <v>M2</v>
          </cell>
          <cell r="E359">
            <v>0</v>
          </cell>
          <cell r="F359">
            <v>0</v>
          </cell>
        </row>
        <row r="360">
          <cell r="A360" t="str">
            <v>-4.거푸집</v>
          </cell>
          <cell r="C360">
            <v>142</v>
          </cell>
          <cell r="D360" t="str">
            <v>M2</v>
          </cell>
          <cell r="E360">
            <v>0</v>
          </cell>
          <cell r="F360">
            <v>0</v>
          </cell>
        </row>
        <row r="361">
          <cell r="A361" t="str">
            <v>-5.거푸집</v>
          </cell>
          <cell r="C361">
            <v>284</v>
          </cell>
          <cell r="D361" t="str">
            <v>M2</v>
          </cell>
          <cell r="E361">
            <v>0</v>
          </cell>
          <cell r="F361">
            <v>0</v>
          </cell>
        </row>
        <row r="362">
          <cell r="A362" t="str">
            <v>-6.거푸집</v>
          </cell>
          <cell r="C362">
            <v>17</v>
          </cell>
          <cell r="D362" t="str">
            <v>M2</v>
          </cell>
          <cell r="E362">
            <v>0</v>
          </cell>
          <cell r="F362">
            <v>0</v>
          </cell>
        </row>
        <row r="363">
          <cell r="A363" t="str">
            <v>-7.거푸집</v>
          </cell>
          <cell r="C363">
            <v>899</v>
          </cell>
          <cell r="D363" t="str">
            <v>M2</v>
          </cell>
          <cell r="E363">
            <v>0</v>
          </cell>
          <cell r="F363">
            <v>0</v>
          </cell>
        </row>
        <row r="364">
          <cell r="A364" t="str">
            <v>-8.거푸집</v>
          </cell>
          <cell r="C364">
            <v>243</v>
          </cell>
          <cell r="D364" t="str">
            <v>M2</v>
          </cell>
          <cell r="E364">
            <v>0</v>
          </cell>
          <cell r="F364">
            <v>0</v>
          </cell>
        </row>
        <row r="365">
          <cell r="A365" t="str">
            <v>b.P.E무늬거푸집</v>
          </cell>
          <cell r="E365">
            <v>0</v>
          </cell>
          <cell r="F365">
            <v>0</v>
          </cell>
        </row>
        <row r="366">
          <cell r="A366" t="str">
            <v>-1.P.E무늬거푸집</v>
          </cell>
          <cell r="C366">
            <v>372</v>
          </cell>
          <cell r="D366" t="str">
            <v>㎡</v>
          </cell>
          <cell r="E366">
            <v>0</v>
          </cell>
          <cell r="F366">
            <v>0</v>
          </cell>
        </row>
        <row r="367">
          <cell r="A367" t="str">
            <v>-2.P.E무늬거푸집</v>
          </cell>
          <cell r="C367">
            <v>2</v>
          </cell>
          <cell r="D367" t="str">
            <v>㎡</v>
          </cell>
          <cell r="E367">
            <v>0</v>
          </cell>
          <cell r="F367">
            <v>0</v>
          </cell>
        </row>
        <row r="368">
          <cell r="A368" t="str">
            <v>c.목재 원형 거푸집</v>
          </cell>
          <cell r="E368">
            <v>0</v>
          </cell>
          <cell r="F368">
            <v>0</v>
          </cell>
        </row>
        <row r="369">
          <cell r="A369" t="str">
            <v>-1.원형거푸집</v>
          </cell>
          <cell r="C369">
            <v>616</v>
          </cell>
          <cell r="D369" t="str">
            <v>M2</v>
          </cell>
          <cell r="E369">
            <v>0</v>
          </cell>
          <cell r="F369">
            <v>0</v>
          </cell>
        </row>
        <row r="370">
          <cell r="A370" t="str">
            <v>-2.원형거푸집</v>
          </cell>
          <cell r="C370">
            <v>264</v>
          </cell>
          <cell r="D370" t="str">
            <v>M2</v>
          </cell>
          <cell r="E370">
            <v>0</v>
          </cell>
          <cell r="F370">
            <v>0</v>
          </cell>
        </row>
        <row r="371">
          <cell r="A371" t="str">
            <v>-3.원형거푸집</v>
          </cell>
          <cell r="C371">
            <v>264</v>
          </cell>
          <cell r="D371" t="str">
            <v>M2</v>
          </cell>
          <cell r="E371">
            <v>0</v>
          </cell>
          <cell r="F371">
            <v>0</v>
          </cell>
        </row>
        <row r="372">
          <cell r="A372" t="str">
            <v>-4.원형거푸집</v>
          </cell>
          <cell r="C372">
            <v>228</v>
          </cell>
          <cell r="D372" t="str">
            <v>M2</v>
          </cell>
          <cell r="E372">
            <v>0</v>
          </cell>
          <cell r="F372">
            <v>0</v>
          </cell>
        </row>
        <row r="373">
          <cell r="A373" t="str">
            <v>-5.원형거푸집</v>
          </cell>
          <cell r="C373">
            <v>163</v>
          </cell>
          <cell r="D373" t="str">
            <v>M2</v>
          </cell>
          <cell r="E373">
            <v>0</v>
          </cell>
          <cell r="F373">
            <v>0</v>
          </cell>
        </row>
        <row r="374">
          <cell r="A374" t="str">
            <v>-6.원형거푸집</v>
          </cell>
          <cell r="C374">
            <v>55</v>
          </cell>
          <cell r="D374" t="str">
            <v>M2</v>
          </cell>
          <cell r="E374">
            <v>0</v>
          </cell>
          <cell r="F374">
            <v>0</v>
          </cell>
        </row>
        <row r="375">
          <cell r="A375" t="str">
            <v>-7.원형거푸집</v>
          </cell>
          <cell r="C375">
            <v>2</v>
          </cell>
          <cell r="D375" t="str">
            <v>M2</v>
          </cell>
          <cell r="E375">
            <v>0</v>
          </cell>
          <cell r="F375">
            <v>0</v>
          </cell>
        </row>
        <row r="376">
          <cell r="A376" t="str">
            <v>3.12 동바리</v>
          </cell>
          <cell r="E376">
            <v>0</v>
          </cell>
          <cell r="F376">
            <v>0</v>
          </cell>
        </row>
        <row r="377">
          <cell r="A377" t="str">
            <v>a.동바리</v>
          </cell>
          <cell r="C377">
            <v>3030</v>
          </cell>
          <cell r="D377" t="str">
            <v>공M3</v>
          </cell>
          <cell r="E377">
            <v>0</v>
          </cell>
          <cell r="F377">
            <v>0</v>
          </cell>
        </row>
        <row r="378">
          <cell r="A378" t="str">
            <v>b.동바리</v>
          </cell>
          <cell r="C378">
            <v>850</v>
          </cell>
          <cell r="D378" t="str">
            <v>공M3</v>
          </cell>
          <cell r="E378">
            <v>0</v>
          </cell>
          <cell r="F378">
            <v>0</v>
          </cell>
        </row>
        <row r="379">
          <cell r="A379" t="str">
            <v>c.동바리</v>
          </cell>
          <cell r="C379">
            <v>2530</v>
          </cell>
          <cell r="D379" t="str">
            <v>공/M3</v>
          </cell>
          <cell r="E379">
            <v>0</v>
          </cell>
          <cell r="F379">
            <v>0</v>
          </cell>
        </row>
        <row r="380">
          <cell r="A380" t="str">
            <v>d.수평연결재</v>
          </cell>
          <cell r="C380">
            <v>550</v>
          </cell>
          <cell r="D380" t="str">
            <v>M2</v>
          </cell>
          <cell r="E380">
            <v>0</v>
          </cell>
          <cell r="F380">
            <v>0</v>
          </cell>
        </row>
        <row r="381">
          <cell r="A381" t="str">
            <v>3.13 비계</v>
          </cell>
          <cell r="C381">
            <v>5630</v>
          </cell>
          <cell r="D381" t="str">
            <v>M2</v>
          </cell>
          <cell r="E381">
            <v>0</v>
          </cell>
          <cell r="F381">
            <v>0</v>
          </cell>
        </row>
        <row r="382">
          <cell r="A382" t="str">
            <v>3.14 모따기</v>
          </cell>
          <cell r="C382">
            <v>1437</v>
          </cell>
          <cell r="D382" t="str">
            <v>M</v>
          </cell>
          <cell r="E382">
            <v>0</v>
          </cell>
          <cell r="F382">
            <v>0</v>
          </cell>
        </row>
        <row r="383">
          <cell r="A383" t="str">
            <v>3.15 신축이음장치</v>
          </cell>
          <cell r="C383">
            <v>39</v>
          </cell>
          <cell r="D383" t="str">
            <v>M</v>
          </cell>
          <cell r="E383">
            <v>0</v>
          </cell>
          <cell r="F383">
            <v>0</v>
          </cell>
        </row>
        <row r="384">
          <cell r="A384" t="str">
            <v>3.16 교명주(화강석)</v>
          </cell>
          <cell r="C384">
            <v>4</v>
          </cell>
          <cell r="D384" t="str">
            <v>EA</v>
          </cell>
          <cell r="E384">
            <v>0</v>
          </cell>
          <cell r="F384">
            <v>0</v>
          </cell>
        </row>
        <row r="385">
          <cell r="A385" t="str">
            <v>3.17 교명판및설명판</v>
          </cell>
          <cell r="E385">
            <v>0</v>
          </cell>
          <cell r="F385">
            <v>0</v>
          </cell>
        </row>
        <row r="386">
          <cell r="A386" t="str">
            <v>a.교명판</v>
          </cell>
          <cell r="C386">
            <v>2</v>
          </cell>
          <cell r="D386" t="str">
            <v>EA</v>
          </cell>
          <cell r="E386">
            <v>0</v>
          </cell>
          <cell r="F386">
            <v>0</v>
          </cell>
        </row>
        <row r="387">
          <cell r="A387" t="str">
            <v>b.설명판</v>
          </cell>
          <cell r="C387">
            <v>2</v>
          </cell>
          <cell r="D387" t="str">
            <v>EA</v>
          </cell>
          <cell r="E387">
            <v>0</v>
          </cell>
          <cell r="F387">
            <v>0</v>
          </cell>
        </row>
        <row r="388">
          <cell r="A388" t="str">
            <v>3.18 표면처리</v>
          </cell>
          <cell r="E388">
            <v>0</v>
          </cell>
          <cell r="F388">
            <v>0</v>
          </cell>
        </row>
        <row r="389">
          <cell r="A389" t="str">
            <v>a.슬라브 양생</v>
          </cell>
          <cell r="C389">
            <v>4978</v>
          </cell>
          <cell r="D389" t="str">
            <v>M2</v>
          </cell>
          <cell r="E389">
            <v>0</v>
          </cell>
          <cell r="F389">
            <v>0</v>
          </cell>
        </row>
        <row r="390">
          <cell r="A390" t="str">
            <v>b.데크휘니샤 면고르기</v>
          </cell>
          <cell r="C390">
            <v>4978</v>
          </cell>
          <cell r="D390" t="str">
            <v>M2</v>
          </cell>
          <cell r="E390">
            <v>0</v>
          </cell>
          <cell r="F390">
            <v>0</v>
          </cell>
        </row>
        <row r="391">
          <cell r="A391" t="str">
            <v>3.19 교면방수</v>
          </cell>
          <cell r="C391">
            <v>4978</v>
          </cell>
          <cell r="D391" t="str">
            <v>M2</v>
          </cell>
          <cell r="E391">
            <v>0</v>
          </cell>
          <cell r="F391">
            <v>0</v>
          </cell>
        </row>
        <row r="392">
          <cell r="A392" t="str">
            <v>3.20 배면방수</v>
          </cell>
          <cell r="C392">
            <v>324</v>
          </cell>
          <cell r="D392" t="str">
            <v>M2</v>
          </cell>
          <cell r="E392">
            <v>0</v>
          </cell>
          <cell r="F392">
            <v>0</v>
          </cell>
        </row>
        <row r="393">
          <cell r="A393" t="str">
            <v>3.21 전선관부설</v>
          </cell>
          <cell r="C393">
            <v>1077</v>
          </cell>
          <cell r="D393" t="str">
            <v>M</v>
          </cell>
          <cell r="E393">
            <v>0</v>
          </cell>
          <cell r="F393">
            <v>0</v>
          </cell>
        </row>
        <row r="394">
          <cell r="A394" t="str">
            <v>3.22 T.B.M 설치</v>
          </cell>
          <cell r="C394">
            <v>2</v>
          </cell>
          <cell r="D394" t="str">
            <v>개</v>
          </cell>
          <cell r="E394">
            <v>0</v>
          </cell>
          <cell r="F394">
            <v>0</v>
          </cell>
        </row>
        <row r="395">
          <cell r="A395" t="str">
            <v>3.23 낙하물 방지공</v>
          </cell>
          <cell r="C395">
            <v>5860</v>
          </cell>
          <cell r="D395" t="str">
            <v>M2</v>
          </cell>
          <cell r="E395">
            <v>0</v>
          </cell>
          <cell r="F395">
            <v>0</v>
          </cell>
        </row>
        <row r="396">
          <cell r="A396" t="str">
            <v>3.24 방호벽</v>
          </cell>
          <cell r="C396">
            <v>538</v>
          </cell>
          <cell r="D396" t="str">
            <v>M</v>
          </cell>
          <cell r="E396">
            <v>0</v>
          </cell>
          <cell r="F396">
            <v>0</v>
          </cell>
        </row>
        <row r="397">
          <cell r="A397" t="str">
            <v>3.25 중앙분리대</v>
          </cell>
          <cell r="C397">
            <v>510</v>
          </cell>
          <cell r="D397" t="str">
            <v>M</v>
          </cell>
          <cell r="E397">
            <v>0</v>
          </cell>
          <cell r="F397">
            <v>0</v>
          </cell>
        </row>
        <row r="398">
          <cell r="A398" t="str">
            <v>3.26 NOTCH  설치</v>
          </cell>
          <cell r="C398">
            <v>1020</v>
          </cell>
          <cell r="D398" t="str">
            <v>M</v>
          </cell>
          <cell r="E398">
            <v>0</v>
          </cell>
          <cell r="F398">
            <v>0</v>
          </cell>
        </row>
        <row r="399">
          <cell r="A399" t="str">
            <v>3.27 교량유지관리용표지판</v>
          </cell>
          <cell r="E399">
            <v>0</v>
          </cell>
          <cell r="F399">
            <v>0</v>
          </cell>
        </row>
        <row r="400">
          <cell r="A400" t="str">
            <v>a.강교용</v>
          </cell>
          <cell r="C400">
            <v>40</v>
          </cell>
          <cell r="D400" t="str">
            <v>EA</v>
          </cell>
          <cell r="E400">
            <v>0</v>
          </cell>
          <cell r="F400">
            <v>0</v>
          </cell>
        </row>
        <row r="401">
          <cell r="A401" t="str">
            <v>b.교각,교 대 용</v>
          </cell>
          <cell r="C401">
            <v>18</v>
          </cell>
          <cell r="D401" t="str">
            <v>EA</v>
          </cell>
          <cell r="E401">
            <v>0</v>
          </cell>
          <cell r="F401">
            <v>0</v>
          </cell>
        </row>
        <row r="402">
          <cell r="A402" t="str">
            <v>3.28 스페이서 설치</v>
          </cell>
          <cell r="E402">
            <v>0</v>
          </cell>
          <cell r="F402">
            <v>0</v>
          </cell>
        </row>
        <row r="403">
          <cell r="A403" t="str">
            <v>a.스페이서 설치</v>
          </cell>
          <cell r="C403">
            <v>3351</v>
          </cell>
          <cell r="D403" t="str">
            <v>M2</v>
          </cell>
          <cell r="E403">
            <v>0</v>
          </cell>
          <cell r="F403">
            <v>0</v>
          </cell>
        </row>
        <row r="404">
          <cell r="A404" t="str">
            <v>b.스페이서 설치</v>
          </cell>
          <cell r="C404">
            <v>6452</v>
          </cell>
          <cell r="D404" t="str">
            <v>M2</v>
          </cell>
          <cell r="E404">
            <v>0</v>
          </cell>
          <cell r="F404">
            <v>0</v>
          </cell>
        </row>
        <row r="405">
          <cell r="A405" t="str">
            <v>3.29 철근가공 및 조립</v>
          </cell>
          <cell r="E405">
            <v>0</v>
          </cell>
          <cell r="F405">
            <v>0</v>
          </cell>
        </row>
        <row r="406">
          <cell r="A406" t="str">
            <v>a.보       통</v>
          </cell>
          <cell r="C406">
            <v>69.248999999999995</v>
          </cell>
          <cell r="D406" t="str">
            <v>TON</v>
          </cell>
          <cell r="E406">
            <v>0</v>
          </cell>
          <cell r="F406">
            <v>0</v>
          </cell>
        </row>
        <row r="407">
          <cell r="A407" t="str">
            <v>b.복       잡</v>
          </cell>
          <cell r="C407">
            <v>470.63799999999998</v>
          </cell>
          <cell r="D407" t="str">
            <v>TON</v>
          </cell>
          <cell r="E407">
            <v>0</v>
          </cell>
          <cell r="F407">
            <v>0</v>
          </cell>
        </row>
        <row r="408">
          <cell r="A408" t="str">
            <v>c.매 우 복 잡</v>
          </cell>
          <cell r="C408">
            <v>646.73299999999995</v>
          </cell>
          <cell r="D408" t="str">
            <v>TON</v>
          </cell>
          <cell r="E408">
            <v>0</v>
          </cell>
          <cell r="F408">
            <v>0</v>
          </cell>
        </row>
        <row r="409">
          <cell r="A409" t="str">
            <v>3.30 교량유지관리점검시설</v>
          </cell>
          <cell r="C409">
            <v>4</v>
          </cell>
          <cell r="D409" t="str">
            <v>EA</v>
          </cell>
          <cell r="E409">
            <v>0</v>
          </cell>
          <cell r="F409">
            <v>0</v>
          </cell>
        </row>
        <row r="410">
          <cell r="A410" t="str">
            <v>3.31 배수시설공</v>
          </cell>
          <cell r="E410">
            <v>0</v>
          </cell>
          <cell r="F410">
            <v>0</v>
          </cell>
        </row>
        <row r="411">
          <cell r="A411" t="str">
            <v>a.교량배수물배기공</v>
          </cell>
          <cell r="C411">
            <v>505</v>
          </cell>
          <cell r="D411" t="str">
            <v>M</v>
          </cell>
          <cell r="E411">
            <v>0</v>
          </cell>
          <cell r="F411">
            <v>0</v>
          </cell>
        </row>
        <row r="412">
          <cell r="A412" t="str">
            <v>b.하층줄눈(성형)</v>
          </cell>
          <cell r="C412">
            <v>505</v>
          </cell>
          <cell r="D412" t="str">
            <v>M</v>
          </cell>
          <cell r="E412">
            <v>0</v>
          </cell>
          <cell r="F412">
            <v>0</v>
          </cell>
        </row>
        <row r="413">
          <cell r="A413" t="str">
            <v>c.상층줄눈(주입)</v>
          </cell>
          <cell r="C413">
            <v>505</v>
          </cell>
          <cell r="D413" t="str">
            <v>M</v>
          </cell>
          <cell r="E413">
            <v>0</v>
          </cell>
          <cell r="F413">
            <v>0</v>
          </cell>
        </row>
        <row r="414">
          <cell r="A414" t="str">
            <v>d.표면처리(방수)</v>
          </cell>
          <cell r="C414">
            <v>101</v>
          </cell>
          <cell r="D414" t="str">
            <v>M2</v>
          </cell>
          <cell r="E414">
            <v>0</v>
          </cell>
          <cell r="F414">
            <v>0</v>
          </cell>
        </row>
        <row r="415">
          <cell r="A415" t="str">
            <v>e.하천용 집수구(스턴레스)</v>
          </cell>
          <cell r="C415">
            <v>38</v>
          </cell>
          <cell r="D415" t="str">
            <v>EA</v>
          </cell>
          <cell r="E415">
            <v>0</v>
          </cell>
          <cell r="F415">
            <v>0</v>
          </cell>
        </row>
        <row r="416">
          <cell r="A416" t="str">
            <v>f.교량배수용강관(하천용)</v>
          </cell>
          <cell r="C416">
            <v>235</v>
          </cell>
          <cell r="D416" t="str">
            <v>M</v>
          </cell>
          <cell r="E416">
            <v>0</v>
          </cell>
          <cell r="F416">
            <v>0</v>
          </cell>
        </row>
        <row r="417">
          <cell r="A417" t="str">
            <v>g.이음부(스텐레스)</v>
          </cell>
          <cell r="C417">
            <v>46</v>
          </cell>
          <cell r="D417" t="str">
            <v>EA</v>
          </cell>
          <cell r="E417">
            <v>0</v>
          </cell>
          <cell r="F417">
            <v>0</v>
          </cell>
        </row>
        <row r="418">
          <cell r="A418" t="str">
            <v>h.곡관(스텐레스)</v>
          </cell>
          <cell r="C418">
            <v>8</v>
          </cell>
          <cell r="D418" t="str">
            <v>EA</v>
          </cell>
          <cell r="E418">
            <v>0</v>
          </cell>
          <cell r="F418">
            <v>0</v>
          </cell>
        </row>
        <row r="419">
          <cell r="A419" t="str">
            <v>3.32 DOWEL BAR 설치</v>
          </cell>
          <cell r="C419">
            <v>96</v>
          </cell>
          <cell r="D419" t="str">
            <v>EA</v>
          </cell>
          <cell r="E419">
            <v>0</v>
          </cell>
          <cell r="F419">
            <v>0</v>
          </cell>
        </row>
        <row r="420">
          <cell r="A420" t="str">
            <v>3.33 스치로폴</v>
          </cell>
          <cell r="E420">
            <v>0</v>
          </cell>
          <cell r="F420">
            <v>0</v>
          </cell>
        </row>
        <row r="421">
          <cell r="A421" t="str">
            <v>a.스치로폴</v>
          </cell>
          <cell r="C421">
            <v>557</v>
          </cell>
          <cell r="D421" t="str">
            <v>M2</v>
          </cell>
          <cell r="E421">
            <v>0</v>
          </cell>
          <cell r="F421">
            <v>0</v>
          </cell>
        </row>
        <row r="422">
          <cell r="A422" t="str">
            <v>3.34 교량받침</v>
          </cell>
          <cell r="E422">
            <v>0</v>
          </cell>
          <cell r="F422">
            <v>0</v>
          </cell>
        </row>
        <row r="423">
          <cell r="A423" t="str">
            <v>a.교좌장치(일방향)POT</v>
          </cell>
          <cell r="C423">
            <v>4</v>
          </cell>
          <cell r="D423" t="str">
            <v>EA</v>
          </cell>
          <cell r="E423">
            <v>0</v>
          </cell>
          <cell r="F423">
            <v>0</v>
          </cell>
        </row>
        <row r="424">
          <cell r="A424" t="str">
            <v>b.교좌장치(양방향)POT</v>
          </cell>
          <cell r="C424">
            <v>12</v>
          </cell>
          <cell r="D424" t="str">
            <v>EA</v>
          </cell>
          <cell r="E424">
            <v>0</v>
          </cell>
          <cell r="F424">
            <v>0</v>
          </cell>
        </row>
        <row r="425">
          <cell r="A425" t="str">
            <v>c.교좌장치(일방향)POT</v>
          </cell>
          <cell r="C425">
            <v>16</v>
          </cell>
          <cell r="D425" t="str">
            <v>EA</v>
          </cell>
          <cell r="E425">
            <v>0</v>
          </cell>
          <cell r="F425">
            <v>0</v>
          </cell>
        </row>
        <row r="426">
          <cell r="A426" t="str">
            <v>d.교좌장치(양방향)POT</v>
          </cell>
          <cell r="C426">
            <v>12</v>
          </cell>
          <cell r="D426" t="str">
            <v>EA</v>
          </cell>
          <cell r="E426">
            <v>0</v>
          </cell>
          <cell r="F426">
            <v>0</v>
          </cell>
        </row>
        <row r="427">
          <cell r="A427" t="str">
            <v>e.교좌장치(고정단)POT</v>
          </cell>
          <cell r="C427">
            <v>4</v>
          </cell>
          <cell r="D427" t="str">
            <v>EA</v>
          </cell>
          <cell r="E427">
            <v>0</v>
          </cell>
          <cell r="F427">
            <v>0</v>
          </cell>
        </row>
        <row r="428">
          <cell r="A428" t="str">
            <v>3.35 강   교</v>
          </cell>
          <cell r="E428">
            <v>0</v>
          </cell>
          <cell r="F428">
            <v>0</v>
          </cell>
        </row>
        <row r="429">
          <cell r="A429" t="str">
            <v>a.강교제작(산수1교)</v>
          </cell>
          <cell r="C429">
            <v>1953.0050000000001</v>
          </cell>
          <cell r="D429" t="str">
            <v>TON</v>
          </cell>
          <cell r="E429">
            <v>0</v>
          </cell>
          <cell r="F429">
            <v>0</v>
          </cell>
        </row>
        <row r="430">
          <cell r="A430" t="str">
            <v>b.강교운반(산수1교)</v>
          </cell>
          <cell r="C430">
            <v>1953.0050000000001</v>
          </cell>
          <cell r="D430" t="str">
            <v>TON</v>
          </cell>
          <cell r="E430">
            <v>0</v>
          </cell>
          <cell r="F430">
            <v>0</v>
          </cell>
        </row>
        <row r="431">
          <cell r="A431" t="str">
            <v>c.강교가설(산수1교)</v>
          </cell>
          <cell r="C431">
            <v>1953.0050000000001</v>
          </cell>
          <cell r="D431" t="str">
            <v>TON</v>
          </cell>
          <cell r="E431">
            <v>0</v>
          </cell>
          <cell r="F431">
            <v>0</v>
          </cell>
        </row>
        <row r="432">
          <cell r="A432" t="str">
            <v>3.36 강교 도장</v>
          </cell>
          <cell r="E432">
            <v>0</v>
          </cell>
          <cell r="F432">
            <v>0</v>
          </cell>
        </row>
        <row r="433">
          <cell r="A433" t="str">
            <v>a.내부도장</v>
          </cell>
          <cell r="C433">
            <v>16828</v>
          </cell>
          <cell r="D433" t="str">
            <v>M2</v>
          </cell>
          <cell r="E433">
            <v>0</v>
          </cell>
          <cell r="F433">
            <v>0</v>
          </cell>
        </row>
        <row r="434">
          <cell r="A434" t="str">
            <v>b.외부포장면도장</v>
          </cell>
          <cell r="C434">
            <v>3328</v>
          </cell>
          <cell r="D434" t="str">
            <v>M2</v>
          </cell>
          <cell r="E434">
            <v>0</v>
          </cell>
          <cell r="F434">
            <v>0</v>
          </cell>
        </row>
        <row r="435">
          <cell r="A435" t="str">
            <v>c.연결판도장</v>
          </cell>
          <cell r="C435">
            <v>4076</v>
          </cell>
          <cell r="D435" t="str">
            <v>M2</v>
          </cell>
          <cell r="E435">
            <v>0</v>
          </cell>
          <cell r="F435">
            <v>0</v>
          </cell>
        </row>
        <row r="436">
          <cell r="A436" t="str">
            <v>d.외부도장</v>
          </cell>
          <cell r="C436">
            <v>9793</v>
          </cell>
          <cell r="D436" t="str">
            <v>M2</v>
          </cell>
          <cell r="E436">
            <v>0</v>
          </cell>
          <cell r="F436">
            <v>0</v>
          </cell>
        </row>
        <row r="437">
          <cell r="A437" t="str">
            <v>e.외부도장</v>
          </cell>
          <cell r="C437">
            <v>8940</v>
          </cell>
          <cell r="D437" t="str">
            <v>M2</v>
          </cell>
          <cell r="E437">
            <v>0</v>
          </cell>
          <cell r="F437">
            <v>0</v>
          </cell>
        </row>
        <row r="438">
          <cell r="A438" t="str">
            <v>f.내부볼트및연결판도장</v>
          </cell>
          <cell r="C438">
            <v>881</v>
          </cell>
          <cell r="D438" t="str">
            <v>M2</v>
          </cell>
          <cell r="E438">
            <v>0</v>
          </cell>
          <cell r="F438">
            <v>0</v>
          </cell>
        </row>
        <row r="439">
          <cell r="A439" t="str">
            <v>g.외부볼트및연결판도장</v>
          </cell>
          <cell r="C439">
            <v>926</v>
          </cell>
          <cell r="D439" t="str">
            <v>M2</v>
          </cell>
          <cell r="E439">
            <v>0</v>
          </cell>
          <cell r="F439">
            <v>0</v>
          </cell>
        </row>
        <row r="440">
          <cell r="A440" t="str">
            <v>3.37 강교 비파괴 검사비</v>
          </cell>
          <cell r="E440">
            <v>0</v>
          </cell>
          <cell r="F440">
            <v>0</v>
          </cell>
        </row>
        <row r="441">
          <cell r="A441" t="str">
            <v>a.강교 비파괴 검사비</v>
          </cell>
          <cell r="C441">
            <v>2528</v>
          </cell>
          <cell r="D441" t="str">
            <v>매</v>
          </cell>
          <cell r="E441">
            <v>0</v>
          </cell>
          <cell r="F441">
            <v>0</v>
          </cell>
        </row>
        <row r="442">
          <cell r="A442" t="str">
            <v>b.강교 비파괴 검사비</v>
          </cell>
          <cell r="C442">
            <v>2243</v>
          </cell>
          <cell r="D442" t="str">
            <v>M</v>
          </cell>
          <cell r="E442">
            <v>0</v>
          </cell>
          <cell r="F442">
            <v>0</v>
          </cell>
        </row>
        <row r="443">
          <cell r="A443" t="str">
            <v>c.강교 비파괴 검사비</v>
          </cell>
          <cell r="C443">
            <v>430</v>
          </cell>
          <cell r="D443" t="str">
            <v>M</v>
          </cell>
          <cell r="E443">
            <v>0</v>
          </cell>
          <cell r="F443">
            <v>0</v>
          </cell>
        </row>
        <row r="444">
          <cell r="A444" t="str">
            <v>3.38 가시설공</v>
          </cell>
          <cell r="E444">
            <v>0</v>
          </cell>
          <cell r="F444">
            <v>0</v>
          </cell>
        </row>
        <row r="445">
          <cell r="A445" t="str">
            <v>a.토사천공(φ16" 3 WING BIT)</v>
          </cell>
          <cell r="C445">
            <v>4327</v>
          </cell>
          <cell r="D445" t="str">
            <v>M</v>
          </cell>
          <cell r="E445">
            <v>0</v>
          </cell>
          <cell r="F445">
            <v>0</v>
          </cell>
        </row>
        <row r="446">
          <cell r="A446" t="str">
            <v>b.연암천공(T-4)</v>
          </cell>
          <cell r="C446">
            <v>2641</v>
          </cell>
          <cell r="D446" t="str">
            <v>M</v>
          </cell>
          <cell r="E446">
            <v>0</v>
          </cell>
          <cell r="F446">
            <v>0</v>
          </cell>
        </row>
        <row r="447">
          <cell r="A447" t="str">
            <v>c.SHEET PILE 천공후 항타및항발</v>
          </cell>
          <cell r="C447">
            <v>6968</v>
          </cell>
          <cell r="D447" t="str">
            <v>M</v>
          </cell>
          <cell r="E447">
            <v>0</v>
          </cell>
          <cell r="F447">
            <v>0</v>
          </cell>
        </row>
        <row r="448">
          <cell r="A448" t="str">
            <v>d.버팀보 제작</v>
          </cell>
          <cell r="C448">
            <v>80</v>
          </cell>
          <cell r="D448" t="str">
            <v>본</v>
          </cell>
          <cell r="E448">
            <v>0</v>
          </cell>
          <cell r="F448">
            <v>0</v>
          </cell>
        </row>
        <row r="449">
          <cell r="A449" t="str">
            <v>e.버팀보 설치 (12∼14m)</v>
          </cell>
          <cell r="C449">
            <v>80</v>
          </cell>
          <cell r="D449" t="str">
            <v>EA</v>
          </cell>
          <cell r="E449">
            <v>0</v>
          </cell>
          <cell r="F449">
            <v>0</v>
          </cell>
        </row>
        <row r="450">
          <cell r="A450" t="str">
            <v>f.버팀보 철거 (12∼14m)</v>
          </cell>
          <cell r="C450">
            <v>80</v>
          </cell>
          <cell r="D450" t="str">
            <v>EA</v>
          </cell>
          <cell r="E450">
            <v>0</v>
          </cell>
          <cell r="F450">
            <v>0</v>
          </cell>
        </row>
        <row r="451">
          <cell r="A451" t="str">
            <v>g.CORNER STRUT 제작</v>
          </cell>
          <cell r="C451">
            <v>400</v>
          </cell>
          <cell r="D451" t="str">
            <v>EA</v>
          </cell>
          <cell r="E451">
            <v>0</v>
          </cell>
          <cell r="F451">
            <v>0</v>
          </cell>
        </row>
        <row r="452">
          <cell r="A452" t="str">
            <v>h.CORNER STRUT 설치 (3∼5m)</v>
          </cell>
          <cell r="C452">
            <v>320</v>
          </cell>
          <cell r="D452" t="str">
            <v>EA</v>
          </cell>
          <cell r="E452">
            <v>0</v>
          </cell>
          <cell r="F452">
            <v>0</v>
          </cell>
        </row>
        <row r="453">
          <cell r="A453" t="str">
            <v>i.CORNER STRUT 철거 (3∼5m)</v>
          </cell>
          <cell r="C453">
            <v>320</v>
          </cell>
          <cell r="D453" t="str">
            <v>EA</v>
          </cell>
          <cell r="E453">
            <v>0</v>
          </cell>
          <cell r="F453">
            <v>0</v>
          </cell>
        </row>
        <row r="454">
          <cell r="A454" t="str">
            <v>j.CORNER STRUT 설치 (6∼8m)</v>
          </cell>
          <cell r="C454">
            <v>32</v>
          </cell>
          <cell r="D454" t="str">
            <v>EA</v>
          </cell>
          <cell r="E454">
            <v>0</v>
          </cell>
          <cell r="F454">
            <v>0</v>
          </cell>
        </row>
        <row r="455">
          <cell r="A455" t="str">
            <v>k.CORNER STRUT 철거 (6∼8m)</v>
          </cell>
          <cell r="C455">
            <v>32</v>
          </cell>
          <cell r="D455" t="str">
            <v>EA</v>
          </cell>
          <cell r="E455">
            <v>0</v>
          </cell>
          <cell r="F455">
            <v>0</v>
          </cell>
        </row>
        <row r="456">
          <cell r="A456" t="str">
            <v>l.CORNER STRUT 설치 (9∼11m)</v>
          </cell>
          <cell r="C456">
            <v>48</v>
          </cell>
          <cell r="D456" t="str">
            <v>EA</v>
          </cell>
          <cell r="E456">
            <v>0</v>
          </cell>
          <cell r="F456">
            <v>0</v>
          </cell>
        </row>
        <row r="457">
          <cell r="A457" t="str">
            <v>m.CORNER STRUT 철거 (9∼11m)</v>
          </cell>
          <cell r="C457">
            <v>48</v>
          </cell>
          <cell r="D457" t="str">
            <v>EA</v>
          </cell>
          <cell r="E457">
            <v>0</v>
          </cell>
          <cell r="F457">
            <v>0</v>
          </cell>
        </row>
        <row r="458">
          <cell r="A458" t="str">
            <v>n.JACK 설치해체</v>
          </cell>
          <cell r="C458">
            <v>240</v>
          </cell>
          <cell r="D458" t="str">
            <v>EA</v>
          </cell>
          <cell r="E458">
            <v>0</v>
          </cell>
          <cell r="F458">
            <v>0</v>
          </cell>
        </row>
        <row r="459">
          <cell r="A459" t="str">
            <v>o.보걸이설치</v>
          </cell>
          <cell r="C459">
            <v>800</v>
          </cell>
          <cell r="D459" t="str">
            <v>EA</v>
          </cell>
          <cell r="E459">
            <v>0</v>
          </cell>
          <cell r="F459">
            <v>0</v>
          </cell>
        </row>
        <row r="460">
          <cell r="A460" t="str">
            <v>p.보걸이철거</v>
          </cell>
          <cell r="C460">
            <v>800</v>
          </cell>
          <cell r="D460" t="str">
            <v>EA</v>
          </cell>
          <cell r="E460">
            <v>0</v>
          </cell>
          <cell r="F460">
            <v>0</v>
          </cell>
        </row>
        <row r="461">
          <cell r="A461" t="str">
            <v>q.띠장설치</v>
          </cell>
          <cell r="C461">
            <v>1428</v>
          </cell>
          <cell r="D461" t="str">
            <v>M</v>
          </cell>
          <cell r="E461">
            <v>0</v>
          </cell>
          <cell r="F461">
            <v>0</v>
          </cell>
        </row>
        <row r="462">
          <cell r="A462" t="str">
            <v>r.띠장철거</v>
          </cell>
          <cell r="C462">
            <v>1428</v>
          </cell>
          <cell r="D462" t="str">
            <v>M</v>
          </cell>
          <cell r="E462">
            <v>0</v>
          </cell>
          <cell r="F462">
            <v>0</v>
          </cell>
        </row>
        <row r="463">
          <cell r="A463" t="str">
            <v>s.띠장연결</v>
          </cell>
          <cell r="C463">
            <v>20</v>
          </cell>
          <cell r="D463" t="str">
            <v>EA</v>
          </cell>
          <cell r="E463">
            <v>0</v>
          </cell>
          <cell r="F463">
            <v>0</v>
          </cell>
        </row>
        <row r="464">
          <cell r="A464" t="str">
            <v>t.BRACING BEAM 설치 (3∼5m)</v>
          </cell>
          <cell r="C464">
            <v>80</v>
          </cell>
          <cell r="D464" t="str">
            <v>EA</v>
          </cell>
          <cell r="E464">
            <v>0</v>
          </cell>
          <cell r="F464">
            <v>0</v>
          </cell>
        </row>
        <row r="465">
          <cell r="A465" t="str">
            <v>u.BRACING BEAM 철거 (3∼5m)</v>
          </cell>
          <cell r="C465">
            <v>80</v>
          </cell>
          <cell r="D465" t="str">
            <v>EA</v>
          </cell>
          <cell r="E465">
            <v>0</v>
          </cell>
          <cell r="F465">
            <v>0</v>
          </cell>
        </row>
        <row r="466">
          <cell r="A466" t="str">
            <v>v.BRACING BEAM 설치 (6∼8m)</v>
          </cell>
          <cell r="C466">
            <v>20</v>
          </cell>
          <cell r="D466" t="str">
            <v>EA</v>
          </cell>
          <cell r="E466">
            <v>0</v>
          </cell>
          <cell r="F466">
            <v>0</v>
          </cell>
        </row>
        <row r="467">
          <cell r="A467" t="str">
            <v>w.BRACING BEAM 철거 (6∼8m)</v>
          </cell>
          <cell r="C467">
            <v>20</v>
          </cell>
          <cell r="D467" t="str">
            <v>EA</v>
          </cell>
          <cell r="E467">
            <v>0</v>
          </cell>
          <cell r="F467">
            <v>0</v>
          </cell>
        </row>
        <row r="468">
          <cell r="A468" t="str">
            <v>x.피스브라켓 설치 및 철거</v>
          </cell>
          <cell r="C468">
            <v>240</v>
          </cell>
          <cell r="D468" t="str">
            <v>EA</v>
          </cell>
          <cell r="E468">
            <v>0</v>
          </cell>
          <cell r="F468">
            <v>0</v>
          </cell>
        </row>
        <row r="469">
          <cell r="A469" t="str">
            <v>y.H-PILE항타</v>
          </cell>
          <cell r="C469">
            <v>168</v>
          </cell>
          <cell r="D469" t="str">
            <v>M</v>
          </cell>
          <cell r="E469">
            <v>0</v>
          </cell>
          <cell r="F469">
            <v>0</v>
          </cell>
        </row>
        <row r="470">
          <cell r="A470" t="str">
            <v>z.H-PILE항발</v>
          </cell>
          <cell r="C470">
            <v>168</v>
          </cell>
          <cell r="D470" t="str">
            <v>M</v>
          </cell>
          <cell r="E470">
            <v>0</v>
          </cell>
          <cell r="F470">
            <v>0</v>
          </cell>
        </row>
        <row r="471">
          <cell r="A471" t="str">
            <v>aa.구조용H형강</v>
          </cell>
          <cell r="C471">
            <v>397.28199999999998</v>
          </cell>
          <cell r="D471" t="str">
            <v>TON</v>
          </cell>
          <cell r="E471">
            <v>0</v>
          </cell>
          <cell r="F471">
            <v>0</v>
          </cell>
        </row>
        <row r="472">
          <cell r="A472" t="str">
            <v>ab.구조용H형강</v>
          </cell>
          <cell r="C472">
            <v>54.082999999999998</v>
          </cell>
          <cell r="D472" t="str">
            <v>TON</v>
          </cell>
          <cell r="E472">
            <v>0</v>
          </cell>
          <cell r="F472">
            <v>0</v>
          </cell>
        </row>
        <row r="473">
          <cell r="A473" t="str">
            <v>ac.강널말뚝</v>
          </cell>
          <cell r="C473">
            <v>502.39299999999997</v>
          </cell>
          <cell r="D473" t="str">
            <v>TON</v>
          </cell>
          <cell r="E473">
            <v>0</v>
          </cell>
          <cell r="F473">
            <v>0</v>
          </cell>
        </row>
        <row r="474">
          <cell r="A474" t="str">
            <v>ad.강재 및 형강운반비</v>
          </cell>
          <cell r="C474">
            <v>953.75800000000004</v>
          </cell>
          <cell r="D474" t="str">
            <v>TON</v>
          </cell>
          <cell r="E474">
            <v>0</v>
          </cell>
          <cell r="F474">
            <v>0</v>
          </cell>
        </row>
        <row r="475">
          <cell r="A475" t="str">
            <v>3.39 가교가설(산수1교)</v>
          </cell>
          <cell r="C475">
            <v>1</v>
          </cell>
          <cell r="D475" t="str">
            <v>식</v>
          </cell>
          <cell r="E475">
            <v>0</v>
          </cell>
          <cell r="F475">
            <v>0</v>
          </cell>
        </row>
        <row r="476">
          <cell r="A476" t="str">
            <v>3.40 점검등설비공사(산수1교)</v>
          </cell>
          <cell r="C476">
            <v>1</v>
          </cell>
          <cell r="D476" t="str">
            <v>식</v>
          </cell>
          <cell r="E476">
            <v>0</v>
          </cell>
          <cell r="F476">
            <v>0</v>
          </cell>
        </row>
        <row r="477">
          <cell r="A477" t="str">
            <v>3.41 한전인입비(산수1교)</v>
          </cell>
          <cell r="C477">
            <v>1</v>
          </cell>
          <cell r="D477" t="str">
            <v>P.S</v>
          </cell>
          <cell r="E477">
            <v>0</v>
          </cell>
          <cell r="F477">
            <v>0</v>
          </cell>
        </row>
        <row r="478">
          <cell r="A478" t="str">
            <v>C.산수2교(S.T.BOX교)</v>
          </cell>
          <cell r="E478">
            <v>0</v>
          </cell>
          <cell r="F478">
            <v>0</v>
          </cell>
        </row>
        <row r="479">
          <cell r="A479" t="str">
            <v>3.01 터 파 기</v>
          </cell>
          <cell r="E479">
            <v>0</v>
          </cell>
          <cell r="F479">
            <v>0</v>
          </cell>
        </row>
        <row r="480">
          <cell r="A480" t="str">
            <v>a.육상토사</v>
          </cell>
          <cell r="C480">
            <v>310</v>
          </cell>
          <cell r="D480" t="str">
            <v>M3</v>
          </cell>
          <cell r="E480">
            <v>0</v>
          </cell>
          <cell r="F480">
            <v>0</v>
          </cell>
        </row>
        <row r="481">
          <cell r="A481" t="str">
            <v>b.육상풍화암</v>
          </cell>
          <cell r="E481">
            <v>0</v>
          </cell>
          <cell r="F481">
            <v>0</v>
          </cell>
        </row>
        <row r="482">
          <cell r="A482" t="str">
            <v>-1.육상풍화암</v>
          </cell>
          <cell r="C482">
            <v>1560</v>
          </cell>
          <cell r="D482" t="str">
            <v>M3</v>
          </cell>
          <cell r="E482">
            <v>0</v>
          </cell>
          <cell r="F482">
            <v>0</v>
          </cell>
        </row>
        <row r="483">
          <cell r="A483" t="str">
            <v>-2.육상풍화암</v>
          </cell>
          <cell r="C483">
            <v>20</v>
          </cell>
          <cell r="D483" t="str">
            <v>M3</v>
          </cell>
          <cell r="E483">
            <v>0</v>
          </cell>
          <cell r="F483">
            <v>0</v>
          </cell>
        </row>
        <row r="484">
          <cell r="A484" t="str">
            <v>c.용수토사</v>
          </cell>
          <cell r="E484">
            <v>0</v>
          </cell>
          <cell r="F484">
            <v>0</v>
          </cell>
        </row>
        <row r="485">
          <cell r="A485" t="str">
            <v>-1.용수토사</v>
          </cell>
          <cell r="C485">
            <v>2160</v>
          </cell>
          <cell r="D485" t="str">
            <v>M3</v>
          </cell>
          <cell r="E485">
            <v>0</v>
          </cell>
          <cell r="F485">
            <v>0</v>
          </cell>
        </row>
        <row r="486">
          <cell r="A486" t="str">
            <v>-2.용수토사</v>
          </cell>
          <cell r="C486">
            <v>420</v>
          </cell>
          <cell r="D486" t="str">
            <v>M3</v>
          </cell>
          <cell r="E486">
            <v>0</v>
          </cell>
          <cell r="F486">
            <v>0</v>
          </cell>
        </row>
        <row r="487">
          <cell r="A487" t="str">
            <v>d.용수풍화암</v>
          </cell>
          <cell r="C487">
            <v>310</v>
          </cell>
          <cell r="D487" t="str">
            <v>M3</v>
          </cell>
          <cell r="E487">
            <v>0</v>
          </cell>
          <cell r="F487">
            <v>0</v>
          </cell>
        </row>
        <row r="488">
          <cell r="A488" t="str">
            <v>e.용수발파암</v>
          </cell>
          <cell r="C488">
            <v>490</v>
          </cell>
          <cell r="D488" t="str">
            <v>M3</v>
          </cell>
          <cell r="E488">
            <v>0</v>
          </cell>
          <cell r="F488">
            <v>0</v>
          </cell>
        </row>
        <row r="489">
          <cell r="A489" t="str">
            <v>3.02 되메우기(기계70%,인력30%)</v>
          </cell>
          <cell r="C489">
            <v>1370</v>
          </cell>
          <cell r="D489" t="str">
            <v>M3</v>
          </cell>
          <cell r="E489">
            <v>0</v>
          </cell>
          <cell r="F489">
            <v>0</v>
          </cell>
        </row>
        <row r="490">
          <cell r="A490" t="str">
            <v>3.03 뒷채움 및 다짐</v>
          </cell>
          <cell r="C490">
            <v>611</v>
          </cell>
          <cell r="D490" t="str">
            <v>M3</v>
          </cell>
          <cell r="E490">
            <v>0</v>
          </cell>
          <cell r="F490">
            <v>0</v>
          </cell>
        </row>
        <row r="491">
          <cell r="A491" t="str">
            <v>3.04 면정리및청소</v>
          </cell>
          <cell r="C491">
            <v>525</v>
          </cell>
          <cell r="D491" t="str">
            <v>M2</v>
          </cell>
          <cell r="E491">
            <v>0</v>
          </cell>
          <cell r="F491">
            <v>0</v>
          </cell>
        </row>
        <row r="492">
          <cell r="A492" t="str">
            <v>3.05 앞 성 토</v>
          </cell>
          <cell r="C492">
            <v>50</v>
          </cell>
          <cell r="D492" t="str">
            <v>M3</v>
          </cell>
          <cell r="E492">
            <v>0</v>
          </cell>
          <cell r="F492">
            <v>0</v>
          </cell>
        </row>
        <row r="493">
          <cell r="A493" t="str">
            <v>3.06 세굴방지용사석채움</v>
          </cell>
          <cell r="C493">
            <v>1812</v>
          </cell>
          <cell r="D493" t="str">
            <v>M3</v>
          </cell>
          <cell r="E493">
            <v>0</v>
          </cell>
          <cell r="F493">
            <v>0</v>
          </cell>
        </row>
        <row r="494">
          <cell r="A494" t="str">
            <v>3.07 물 푸 기</v>
          </cell>
          <cell r="C494">
            <v>450</v>
          </cell>
          <cell r="D494" t="str">
            <v>Hr</v>
          </cell>
          <cell r="E494">
            <v>0</v>
          </cell>
          <cell r="F494">
            <v>0</v>
          </cell>
        </row>
        <row r="495">
          <cell r="A495" t="str">
            <v>3.08 콘크리트 타설</v>
          </cell>
          <cell r="E495">
            <v>0</v>
          </cell>
          <cell r="F495">
            <v>0</v>
          </cell>
        </row>
        <row r="496">
          <cell r="A496" t="str">
            <v>a.철       근</v>
          </cell>
          <cell r="C496">
            <v>175</v>
          </cell>
          <cell r="D496" t="str">
            <v>M3</v>
          </cell>
          <cell r="E496">
            <v>0</v>
          </cell>
          <cell r="F496">
            <v>0</v>
          </cell>
        </row>
        <row r="497">
          <cell r="A497" t="str">
            <v>b.무       근</v>
          </cell>
          <cell r="C497">
            <v>80</v>
          </cell>
          <cell r="D497" t="str">
            <v>M3</v>
          </cell>
          <cell r="E497">
            <v>0</v>
          </cell>
          <cell r="F497">
            <v>0</v>
          </cell>
        </row>
        <row r="498">
          <cell r="A498" t="str">
            <v>c.무       근</v>
          </cell>
          <cell r="C498">
            <v>53</v>
          </cell>
          <cell r="D498" t="str">
            <v>M3</v>
          </cell>
          <cell r="E498">
            <v>0</v>
          </cell>
          <cell r="F498">
            <v>0</v>
          </cell>
        </row>
        <row r="499">
          <cell r="A499" t="str">
            <v>d.펌프카 타설</v>
          </cell>
          <cell r="C499">
            <v>2838</v>
          </cell>
          <cell r="D499" t="str">
            <v>M3</v>
          </cell>
          <cell r="E499">
            <v>0</v>
          </cell>
          <cell r="F499">
            <v>0</v>
          </cell>
        </row>
        <row r="500">
          <cell r="A500" t="str">
            <v>e.펌프카 타설</v>
          </cell>
          <cell r="C500">
            <v>84</v>
          </cell>
          <cell r="D500" t="str">
            <v>M3</v>
          </cell>
          <cell r="E500">
            <v>0</v>
          </cell>
          <cell r="F500">
            <v>0</v>
          </cell>
        </row>
        <row r="501">
          <cell r="A501" t="str">
            <v>3.09 무수축 콘크리트</v>
          </cell>
          <cell r="C501">
            <v>10.125999999999999</v>
          </cell>
          <cell r="D501" t="str">
            <v>M3</v>
          </cell>
          <cell r="E501">
            <v>0</v>
          </cell>
          <cell r="F501">
            <v>0</v>
          </cell>
        </row>
        <row r="502">
          <cell r="A502" t="str">
            <v>3.10 무수축 몰탈</v>
          </cell>
          <cell r="C502">
            <v>1.3720000000000001</v>
          </cell>
          <cell r="D502" t="str">
            <v>M3</v>
          </cell>
          <cell r="E502">
            <v>0</v>
          </cell>
          <cell r="F502">
            <v>0</v>
          </cell>
        </row>
        <row r="503">
          <cell r="A503" t="str">
            <v>3.11 거푸집공</v>
          </cell>
          <cell r="E503">
            <v>0</v>
          </cell>
          <cell r="F503">
            <v>0</v>
          </cell>
        </row>
        <row r="504">
          <cell r="A504" t="str">
            <v>a.합판거푸집</v>
          </cell>
          <cell r="E504">
            <v>0</v>
          </cell>
          <cell r="F504">
            <v>0</v>
          </cell>
        </row>
        <row r="505">
          <cell r="A505" t="str">
            <v>-1.거푸집</v>
          </cell>
          <cell r="C505">
            <v>3338</v>
          </cell>
          <cell r="D505" t="str">
            <v>M2</v>
          </cell>
          <cell r="E505">
            <v>0</v>
          </cell>
          <cell r="F505">
            <v>0</v>
          </cell>
        </row>
        <row r="506">
          <cell r="A506" t="str">
            <v>-2.거푸집</v>
          </cell>
          <cell r="C506">
            <v>81</v>
          </cell>
          <cell r="D506" t="str">
            <v>M2</v>
          </cell>
          <cell r="E506">
            <v>0</v>
          </cell>
          <cell r="F506">
            <v>0</v>
          </cell>
        </row>
        <row r="507">
          <cell r="A507" t="str">
            <v>-3.거푸집</v>
          </cell>
          <cell r="C507">
            <v>39</v>
          </cell>
          <cell r="D507" t="str">
            <v>M2</v>
          </cell>
          <cell r="E507">
            <v>0</v>
          </cell>
          <cell r="F507">
            <v>0</v>
          </cell>
        </row>
        <row r="508">
          <cell r="A508" t="str">
            <v>-4.거푸집</v>
          </cell>
          <cell r="C508">
            <v>266</v>
          </cell>
          <cell r="D508" t="str">
            <v>M2</v>
          </cell>
          <cell r="E508">
            <v>0</v>
          </cell>
          <cell r="F508">
            <v>0</v>
          </cell>
        </row>
        <row r="509">
          <cell r="A509" t="str">
            <v>-5.거푸집</v>
          </cell>
          <cell r="C509">
            <v>15</v>
          </cell>
          <cell r="D509" t="str">
            <v>M2</v>
          </cell>
          <cell r="E509">
            <v>0</v>
          </cell>
          <cell r="F509">
            <v>0</v>
          </cell>
        </row>
        <row r="510">
          <cell r="A510" t="str">
            <v>-6.거푸집</v>
          </cell>
          <cell r="C510">
            <v>433</v>
          </cell>
          <cell r="D510" t="str">
            <v>M2</v>
          </cell>
          <cell r="E510">
            <v>0</v>
          </cell>
          <cell r="F510">
            <v>0</v>
          </cell>
        </row>
        <row r="511">
          <cell r="A511" t="str">
            <v>-7.거푸집</v>
          </cell>
          <cell r="C511">
            <v>68</v>
          </cell>
          <cell r="D511" t="str">
            <v>M2</v>
          </cell>
          <cell r="E511">
            <v>0</v>
          </cell>
          <cell r="F511">
            <v>0</v>
          </cell>
        </row>
        <row r="512">
          <cell r="A512" t="str">
            <v>b.PE무늬거푸집</v>
          </cell>
          <cell r="E512">
            <v>0</v>
          </cell>
          <cell r="F512">
            <v>0</v>
          </cell>
        </row>
        <row r="513">
          <cell r="A513" t="str">
            <v>-1.P.E무늬거푸집</v>
          </cell>
          <cell r="C513">
            <v>202</v>
          </cell>
          <cell r="D513" t="str">
            <v>㎡</v>
          </cell>
          <cell r="E513">
            <v>0</v>
          </cell>
          <cell r="F513">
            <v>0</v>
          </cell>
        </row>
        <row r="514">
          <cell r="A514" t="str">
            <v>-2.P.E무늬거푸집</v>
          </cell>
          <cell r="C514">
            <v>4</v>
          </cell>
          <cell r="D514" t="str">
            <v>㎡</v>
          </cell>
          <cell r="E514">
            <v>0</v>
          </cell>
          <cell r="F514">
            <v>0</v>
          </cell>
        </row>
        <row r="515">
          <cell r="A515" t="str">
            <v>c.목재 원형거푸집</v>
          </cell>
          <cell r="E515">
            <v>0</v>
          </cell>
          <cell r="F515">
            <v>0</v>
          </cell>
        </row>
        <row r="516">
          <cell r="A516" t="str">
            <v>-1.원형거푸집</v>
          </cell>
          <cell r="C516">
            <v>264</v>
          </cell>
          <cell r="D516" t="str">
            <v>M2</v>
          </cell>
          <cell r="E516">
            <v>0</v>
          </cell>
          <cell r="F516">
            <v>0</v>
          </cell>
        </row>
        <row r="517">
          <cell r="A517" t="str">
            <v>-2.원형거푸집</v>
          </cell>
          <cell r="C517">
            <v>113</v>
          </cell>
          <cell r="D517" t="str">
            <v>M2</v>
          </cell>
          <cell r="E517">
            <v>0</v>
          </cell>
          <cell r="F517">
            <v>0</v>
          </cell>
        </row>
        <row r="518">
          <cell r="A518" t="str">
            <v>-3.원형거푸집</v>
          </cell>
          <cell r="C518">
            <v>101</v>
          </cell>
          <cell r="D518" t="str">
            <v>M2</v>
          </cell>
          <cell r="E518">
            <v>0</v>
          </cell>
          <cell r="F518">
            <v>0</v>
          </cell>
        </row>
        <row r="519">
          <cell r="A519" t="str">
            <v>-4.원형거푸집</v>
          </cell>
          <cell r="C519">
            <v>9</v>
          </cell>
          <cell r="D519" t="str">
            <v>M2</v>
          </cell>
          <cell r="E519">
            <v>0</v>
          </cell>
          <cell r="F519">
            <v>0</v>
          </cell>
        </row>
        <row r="520">
          <cell r="A520" t="str">
            <v>3.12 동바리</v>
          </cell>
          <cell r="E520">
            <v>0</v>
          </cell>
          <cell r="F520">
            <v>0</v>
          </cell>
        </row>
        <row r="521">
          <cell r="A521" t="str">
            <v>a.동바리</v>
          </cell>
          <cell r="C521">
            <v>1350</v>
          </cell>
          <cell r="D521" t="str">
            <v>공M3</v>
          </cell>
          <cell r="E521">
            <v>0</v>
          </cell>
          <cell r="F521">
            <v>0</v>
          </cell>
        </row>
        <row r="522">
          <cell r="A522" t="str">
            <v>b.동바리</v>
          </cell>
          <cell r="C522">
            <v>360</v>
          </cell>
          <cell r="D522" t="str">
            <v>공M3</v>
          </cell>
          <cell r="E522">
            <v>0</v>
          </cell>
          <cell r="F522">
            <v>0</v>
          </cell>
        </row>
        <row r="523">
          <cell r="A523" t="str">
            <v>c.동바리</v>
          </cell>
          <cell r="C523">
            <v>981</v>
          </cell>
          <cell r="D523" t="str">
            <v>공M3</v>
          </cell>
          <cell r="E523">
            <v>0</v>
          </cell>
          <cell r="F523">
            <v>0</v>
          </cell>
        </row>
        <row r="524">
          <cell r="A524" t="str">
            <v>d.동바리 수평연결재</v>
          </cell>
          <cell r="C524">
            <v>390</v>
          </cell>
          <cell r="D524" t="str">
            <v>M2</v>
          </cell>
          <cell r="E524">
            <v>0</v>
          </cell>
          <cell r="F524">
            <v>0</v>
          </cell>
        </row>
        <row r="525">
          <cell r="A525" t="str">
            <v>3.13 비계</v>
          </cell>
          <cell r="C525">
            <v>2450</v>
          </cell>
          <cell r="D525" t="str">
            <v>M2</v>
          </cell>
          <cell r="E525">
            <v>0</v>
          </cell>
          <cell r="F525">
            <v>0</v>
          </cell>
        </row>
        <row r="526">
          <cell r="A526" t="str">
            <v>3.14 모따기</v>
          </cell>
          <cell r="C526">
            <v>756</v>
          </cell>
          <cell r="D526" t="str">
            <v>M</v>
          </cell>
          <cell r="E526">
            <v>0</v>
          </cell>
          <cell r="F526">
            <v>0</v>
          </cell>
        </row>
        <row r="527">
          <cell r="A527" t="str">
            <v>3.15 신축이음장치</v>
          </cell>
          <cell r="E527">
            <v>0</v>
          </cell>
          <cell r="F527">
            <v>0</v>
          </cell>
        </row>
        <row r="528">
          <cell r="A528" t="str">
            <v>a.신축이음장치</v>
          </cell>
          <cell r="C528">
            <v>19</v>
          </cell>
          <cell r="D528" t="str">
            <v>M</v>
          </cell>
          <cell r="E528">
            <v>0</v>
          </cell>
          <cell r="F528">
            <v>0</v>
          </cell>
        </row>
        <row r="529">
          <cell r="A529" t="str">
            <v>b.신축이음장치</v>
          </cell>
          <cell r="C529">
            <v>19</v>
          </cell>
          <cell r="D529" t="str">
            <v>M</v>
          </cell>
          <cell r="E529">
            <v>0</v>
          </cell>
          <cell r="F529">
            <v>0</v>
          </cell>
        </row>
        <row r="530">
          <cell r="A530" t="str">
            <v>3.16 교명주(화강석)</v>
          </cell>
          <cell r="C530">
            <v>4</v>
          </cell>
          <cell r="D530" t="str">
            <v>EA</v>
          </cell>
          <cell r="E530">
            <v>0</v>
          </cell>
          <cell r="F530">
            <v>0</v>
          </cell>
        </row>
        <row r="531">
          <cell r="A531" t="str">
            <v>3.17 교명판및설명판</v>
          </cell>
          <cell r="E531">
            <v>0</v>
          </cell>
          <cell r="F531">
            <v>0</v>
          </cell>
        </row>
        <row r="532">
          <cell r="A532" t="str">
            <v>a.교명판</v>
          </cell>
          <cell r="C532">
            <v>2</v>
          </cell>
          <cell r="D532" t="str">
            <v>EA</v>
          </cell>
          <cell r="E532">
            <v>0</v>
          </cell>
          <cell r="F532">
            <v>0</v>
          </cell>
        </row>
        <row r="533">
          <cell r="A533" t="str">
            <v>b.설명판</v>
          </cell>
          <cell r="C533">
            <v>2</v>
          </cell>
          <cell r="D533" t="str">
            <v>EA</v>
          </cell>
          <cell r="E533">
            <v>0</v>
          </cell>
          <cell r="F533">
            <v>0</v>
          </cell>
        </row>
        <row r="534">
          <cell r="A534" t="str">
            <v>3.18 표면처리</v>
          </cell>
        </row>
        <row r="535">
          <cell r="A535" t="str">
            <v>a.슬라브 양생</v>
          </cell>
        </row>
        <row r="536">
          <cell r="A536" t="str">
            <v>b.데크휘니샤 면고르기</v>
          </cell>
        </row>
        <row r="537">
          <cell r="A537" t="str">
            <v>3.19 교면방수</v>
          </cell>
        </row>
        <row r="538">
          <cell r="A538" t="str">
            <v>3.20 배면방수</v>
          </cell>
        </row>
        <row r="539">
          <cell r="A539" t="str">
            <v>3.21 전선관부설</v>
          </cell>
        </row>
        <row r="540">
          <cell r="A540" t="str">
            <v>3.22 T.B.M 설치</v>
          </cell>
        </row>
        <row r="541">
          <cell r="A541" t="str">
            <v>3.23 낙하물 방지공</v>
          </cell>
        </row>
        <row r="542">
          <cell r="A542" t="str">
            <v>3.24 방호벽</v>
          </cell>
        </row>
        <row r="543">
          <cell r="A543" t="str">
            <v>3.25 중앙분리대</v>
          </cell>
        </row>
        <row r="544">
          <cell r="A544" t="str">
            <v>3.26 NOTCH  설치</v>
          </cell>
        </row>
        <row r="545">
          <cell r="A545" t="str">
            <v>3.27 교량유지관리용표지판</v>
          </cell>
        </row>
        <row r="546">
          <cell r="A546" t="str">
            <v>a.강교용</v>
          </cell>
        </row>
        <row r="547">
          <cell r="A547" t="str">
            <v>b.교각,교 대 용</v>
          </cell>
        </row>
        <row r="548">
          <cell r="A548" t="str">
            <v>3.28 스페이서 설치</v>
          </cell>
        </row>
        <row r="549">
          <cell r="A549" t="str">
            <v>a.스페이서 설치</v>
          </cell>
        </row>
        <row r="550">
          <cell r="A550" t="str">
            <v>b.스페이서 설치</v>
          </cell>
        </row>
        <row r="551">
          <cell r="A551" t="str">
            <v>3.29 철근가공 및 조립</v>
          </cell>
        </row>
        <row r="552">
          <cell r="A552" t="str">
            <v>a.보       통</v>
          </cell>
        </row>
        <row r="553">
          <cell r="A553" t="str">
            <v>b.복       잡</v>
          </cell>
        </row>
        <row r="554">
          <cell r="A554" t="str">
            <v>c.매 우 복 잡</v>
          </cell>
        </row>
        <row r="555">
          <cell r="A555" t="str">
            <v>3.30 교량유지관리점검시설</v>
          </cell>
        </row>
        <row r="556">
          <cell r="A556" t="str">
            <v>a.교대부</v>
          </cell>
        </row>
        <row r="557">
          <cell r="A557" t="str">
            <v>b.교각부(P1)</v>
          </cell>
        </row>
        <row r="558">
          <cell r="A558" t="str">
            <v>c.교각부(P2)</v>
          </cell>
        </row>
        <row r="559">
          <cell r="A559" t="str">
            <v>3.31 배수시설공</v>
          </cell>
        </row>
        <row r="560">
          <cell r="A560" t="str">
            <v>a.교량배수물배기공</v>
          </cell>
        </row>
        <row r="561">
          <cell r="A561" t="str">
            <v>b.하층줄눈(성형)</v>
          </cell>
        </row>
        <row r="562">
          <cell r="A562" t="str">
            <v>c.상층줄눈(주입)</v>
          </cell>
        </row>
        <row r="563">
          <cell r="A563" t="str">
            <v>d.표면처리(방수)</v>
          </cell>
        </row>
        <row r="564">
          <cell r="A564" t="str">
            <v>e.하천용 집수구(스턴레스)</v>
          </cell>
        </row>
        <row r="565">
          <cell r="A565" t="str">
            <v>f.교량배수용강관(하천용)</v>
          </cell>
        </row>
        <row r="566">
          <cell r="A566" t="str">
            <v>g.이음부(스텐레스)</v>
          </cell>
        </row>
        <row r="567">
          <cell r="A567" t="str">
            <v>h.곡관(스텐레스)</v>
          </cell>
        </row>
        <row r="568">
          <cell r="A568" t="str">
            <v>3.32 옹벽배수시설</v>
          </cell>
        </row>
        <row r="569">
          <cell r="A569" t="str">
            <v>a.DRAIN BOARD</v>
          </cell>
        </row>
        <row r="570">
          <cell r="A570" t="str">
            <v>b.PVC PIPE</v>
          </cell>
        </row>
        <row r="571">
          <cell r="A571" t="str">
            <v>c.부직포</v>
          </cell>
        </row>
        <row r="572">
          <cell r="A572" t="str">
            <v>3.33 DOWEL BAR 설치</v>
          </cell>
        </row>
        <row r="573">
          <cell r="A573" t="str">
            <v>3.34 스치로폴</v>
          </cell>
        </row>
        <row r="574">
          <cell r="A574" t="str">
            <v>3.35 교량받침</v>
          </cell>
        </row>
        <row r="575">
          <cell r="A575" t="str">
            <v>a.교좌장치(일방향)POT</v>
          </cell>
        </row>
        <row r="576">
          <cell r="A576" t="str">
            <v>b.교좌장치(양방향)POT</v>
          </cell>
        </row>
        <row r="577">
          <cell r="A577" t="str">
            <v>c.교좌장치(일방향)POT</v>
          </cell>
        </row>
        <row r="578">
          <cell r="A578" t="str">
            <v>d.교좌장치(양방향)POT</v>
          </cell>
        </row>
        <row r="579">
          <cell r="A579" t="str">
            <v>e.교좌장치(고정단)POT</v>
          </cell>
        </row>
        <row r="580">
          <cell r="A580" t="str">
            <v>f.교좌장치(일방향)POT</v>
          </cell>
        </row>
        <row r="581">
          <cell r="A581" t="str">
            <v>g.교좌장치(양방향)POT</v>
          </cell>
        </row>
        <row r="582">
          <cell r="A582" t="str">
            <v>h.교좌장치(고정단)POT</v>
          </cell>
        </row>
        <row r="583">
          <cell r="A583" t="str">
            <v>3.36 강   교</v>
          </cell>
        </row>
        <row r="584">
          <cell r="A584" t="str">
            <v>a.강교제작(산수2교)</v>
          </cell>
        </row>
        <row r="585">
          <cell r="A585" t="str">
            <v>b.강교운반(산수2교)</v>
          </cell>
        </row>
        <row r="586">
          <cell r="A586" t="str">
            <v>c.강교가설(산수2교)</v>
          </cell>
        </row>
        <row r="587">
          <cell r="A587" t="str">
            <v>3.37 강교 도장</v>
          </cell>
        </row>
        <row r="588">
          <cell r="A588" t="str">
            <v>a.내부도장</v>
          </cell>
        </row>
        <row r="589">
          <cell r="A589" t="str">
            <v>b.외부포장면도장</v>
          </cell>
        </row>
        <row r="590">
          <cell r="A590" t="str">
            <v>c.연결판도장</v>
          </cell>
        </row>
        <row r="591">
          <cell r="A591" t="str">
            <v>d.외부도장</v>
          </cell>
        </row>
        <row r="592">
          <cell r="A592" t="str">
            <v>e.외부도장</v>
          </cell>
        </row>
        <row r="593">
          <cell r="A593" t="str">
            <v>f.내부볼트및연결판도장</v>
          </cell>
        </row>
        <row r="594">
          <cell r="A594" t="str">
            <v>g.외부볼트및연결판도장</v>
          </cell>
        </row>
        <row r="595">
          <cell r="A595" t="str">
            <v>3.38 강교 비파괴 검사비</v>
          </cell>
        </row>
        <row r="596">
          <cell r="A596" t="str">
            <v>a.강교 비파괴 검사비</v>
          </cell>
        </row>
        <row r="597">
          <cell r="A597" t="str">
            <v>b.강교 비파괴 검사비</v>
          </cell>
        </row>
        <row r="598">
          <cell r="A598" t="str">
            <v>c.강교 비파괴 검사비</v>
          </cell>
        </row>
        <row r="599">
          <cell r="A599" t="str">
            <v>3.39 보강토옹벽공</v>
          </cell>
        </row>
        <row r="600">
          <cell r="A600" t="str">
            <v>a.잔토처리</v>
          </cell>
        </row>
        <row r="601">
          <cell r="A601" t="str">
            <v>b.노  체</v>
          </cell>
        </row>
        <row r="602">
          <cell r="A602" t="str">
            <v>c.속채움골재</v>
          </cell>
        </row>
        <row r="603">
          <cell r="A603" t="str">
            <v>d.기초잡석깔기</v>
          </cell>
        </row>
        <row r="604">
          <cell r="A604" t="str">
            <v>e.블럭식 보강토 옹벽쌓기</v>
          </cell>
        </row>
        <row r="605">
          <cell r="A605" t="str">
            <v>f.블럭식 보강토 옹벽쌓기</v>
          </cell>
        </row>
        <row r="606">
          <cell r="A606" t="str">
            <v>g.지오그리드 설치</v>
          </cell>
        </row>
        <row r="607">
          <cell r="A607" t="str">
            <v>3.40 가시설공</v>
          </cell>
        </row>
        <row r="608">
          <cell r="A608" t="str">
            <v>a.토사천공(φ16" 3 WING BIT)</v>
          </cell>
        </row>
        <row r="609">
          <cell r="A609" t="str">
            <v>b.풍화암천공(φ16" 3 WING BIT)</v>
          </cell>
        </row>
        <row r="610">
          <cell r="A610" t="str">
            <v>c.연암천공(T-4)</v>
          </cell>
        </row>
        <row r="611">
          <cell r="A611" t="str">
            <v>d.SHEET PILE 천공후 항타및항발</v>
          </cell>
        </row>
        <row r="612">
          <cell r="A612" t="str">
            <v>e.버팀보 제작</v>
          </cell>
        </row>
        <row r="613">
          <cell r="A613" t="str">
            <v>f.버팀보 설치 (9∼11m)</v>
          </cell>
        </row>
        <row r="614">
          <cell r="A614" t="str">
            <v>g.버팀보 철거 (9∼11m)</v>
          </cell>
        </row>
        <row r="615">
          <cell r="A615" t="str">
            <v>h.CORNER STRUT 제작</v>
          </cell>
        </row>
        <row r="616">
          <cell r="A616" t="str">
            <v>i.CORNER STRUT 설치 (3∼5m)</v>
          </cell>
        </row>
        <row r="617">
          <cell r="A617" t="str">
            <v>j.CORNER STRUT 철거 (3∼5m)</v>
          </cell>
        </row>
        <row r="618">
          <cell r="A618" t="str">
            <v>k.CORNER STRUT 설치 (6∼8m)</v>
          </cell>
        </row>
        <row r="619">
          <cell r="A619" t="str">
            <v>l.CORNER STRUT 철거 (6∼8m)</v>
          </cell>
        </row>
        <row r="620">
          <cell r="A620" t="str">
            <v>m.JACK 설치해체</v>
          </cell>
        </row>
        <row r="621">
          <cell r="A621" t="str">
            <v>n.보걸이설치</v>
          </cell>
        </row>
        <row r="622">
          <cell r="A622" t="str">
            <v>o.보걸이철거</v>
          </cell>
        </row>
        <row r="623">
          <cell r="A623" t="str">
            <v>p.띠장설치</v>
          </cell>
        </row>
        <row r="624">
          <cell r="A624" t="str">
            <v>q.띠장철거</v>
          </cell>
        </row>
        <row r="625">
          <cell r="A625" t="str">
            <v>r.띠장연결</v>
          </cell>
        </row>
        <row r="626">
          <cell r="A626" t="str">
            <v>s.피스브라켓 설치 및 철거</v>
          </cell>
        </row>
        <row r="627">
          <cell r="A627" t="str">
            <v>t.H-PILE항타(300x300x10x15)</v>
          </cell>
        </row>
        <row r="628">
          <cell r="A628" t="str">
            <v>u.H-PILE항발(300x300x10x15)</v>
          </cell>
        </row>
        <row r="629">
          <cell r="A629" t="str">
            <v>v.BRACING BEAM 설치 (3∼5m)</v>
          </cell>
        </row>
        <row r="630">
          <cell r="A630" t="str">
            <v>w.BRACING BEAM 철거 (3∼5m)</v>
          </cell>
        </row>
        <row r="631">
          <cell r="A631" t="str">
            <v>x.BRACING BEAM 설치 (6∼8m)</v>
          </cell>
        </row>
        <row r="632">
          <cell r="A632" t="str">
            <v>y.BRACING BEAM 철거 (6∼8m)</v>
          </cell>
        </row>
        <row r="633">
          <cell r="A633" t="str">
            <v>z.L형강 설치</v>
          </cell>
        </row>
        <row r="634">
          <cell r="A634" t="str">
            <v>aa.L형강 철거</v>
          </cell>
        </row>
        <row r="635">
          <cell r="A635" t="str">
            <v>ab.구조용H형강</v>
          </cell>
        </row>
        <row r="636">
          <cell r="A636" t="str">
            <v>ac.구조용H형강</v>
          </cell>
        </row>
        <row r="637">
          <cell r="A637" t="str">
            <v>ad.강널말뚝</v>
          </cell>
        </row>
        <row r="638">
          <cell r="A638" t="str">
            <v>ae.강재 및 형강운반비</v>
          </cell>
        </row>
        <row r="639">
          <cell r="A639" t="str">
            <v>3.41 점검등설비공사(산수2교)</v>
          </cell>
        </row>
        <row r="640">
          <cell r="A640" t="str">
            <v>3.42 한전인입비(산수2교)</v>
          </cell>
        </row>
        <row r="641">
          <cell r="A641" t="str">
            <v>D.대곡보도육교(S.T.RAHMEM)</v>
          </cell>
        </row>
        <row r="642">
          <cell r="A642" t="str">
            <v>3.01.터 파 기</v>
          </cell>
        </row>
        <row r="643">
          <cell r="A643" t="str">
            <v>a.육상토사</v>
          </cell>
        </row>
        <row r="644">
          <cell r="A644" t="str">
            <v>3.02 되메우기(기계70%,인력30%)</v>
          </cell>
        </row>
        <row r="645">
          <cell r="A645" t="str">
            <v>3.03 콘크리트 타설</v>
          </cell>
        </row>
        <row r="646">
          <cell r="A646" t="str">
            <v>a.무      근</v>
          </cell>
        </row>
        <row r="647">
          <cell r="A647" t="str">
            <v>b.펌프카타설</v>
          </cell>
        </row>
        <row r="648">
          <cell r="A648" t="str">
            <v>3.04 무수축 몰탈</v>
          </cell>
        </row>
        <row r="649">
          <cell r="A649" t="str">
            <v>3.05 거푸집공</v>
          </cell>
        </row>
        <row r="650">
          <cell r="A650" t="str">
            <v>a.합판거푸집</v>
          </cell>
        </row>
        <row r="651">
          <cell r="A651" t="str">
            <v>-1.거푸집</v>
          </cell>
        </row>
        <row r="652">
          <cell r="A652" t="str">
            <v>-2.거푸집</v>
          </cell>
        </row>
        <row r="653">
          <cell r="A653" t="str">
            <v>3.06 모따기</v>
          </cell>
        </row>
        <row r="654">
          <cell r="A654" t="str">
            <v>3.07 T.B.M 설치</v>
          </cell>
        </row>
        <row r="655">
          <cell r="A655" t="str">
            <v>3.08 스페이서 설치</v>
          </cell>
        </row>
        <row r="656">
          <cell r="A656" t="str">
            <v>3.09 화강석포장</v>
          </cell>
        </row>
        <row r="657">
          <cell r="A657" t="str">
            <v>3.10 교면방수</v>
          </cell>
        </row>
        <row r="658">
          <cell r="A658" t="str">
            <v>3.11 철근가공 및 조립</v>
          </cell>
        </row>
        <row r="659">
          <cell r="A659" t="str">
            <v>a.보       통</v>
          </cell>
        </row>
        <row r="660">
          <cell r="A660" t="str">
            <v>3.12 배수시설공</v>
          </cell>
        </row>
        <row r="661">
          <cell r="A661" t="str">
            <v>a.육교용 집수구(스턴레스)</v>
          </cell>
        </row>
        <row r="662">
          <cell r="A662" t="str">
            <v>b.육교용 이음부(스텐레스)</v>
          </cell>
        </row>
        <row r="663">
          <cell r="A663" t="str">
            <v>c.배수용용강관(육교용)</v>
          </cell>
        </row>
        <row r="664">
          <cell r="A664" t="str">
            <v>3.13 육교용난간</v>
          </cell>
        </row>
        <row r="665">
          <cell r="A665" t="str">
            <v>3.14 강관말뚝</v>
          </cell>
        </row>
        <row r="666">
          <cell r="A666" t="str">
            <v>a.강관말뚝-자재비</v>
          </cell>
        </row>
        <row r="667">
          <cell r="A667" t="str">
            <v>b.S.I.P</v>
          </cell>
        </row>
        <row r="668">
          <cell r="A668" t="str">
            <v>c.강관파일 두부보강(볼트식)</v>
          </cell>
        </row>
        <row r="669">
          <cell r="A669" t="str">
            <v>d.선단 보강</v>
          </cell>
        </row>
        <row r="670">
          <cell r="A670" t="str">
            <v>3.15 강   교</v>
          </cell>
        </row>
        <row r="671">
          <cell r="A671" t="str">
            <v>a.강교제작(대곡보도육교)</v>
          </cell>
        </row>
        <row r="672">
          <cell r="A672" t="str">
            <v>b.강교운반(대곡보도육교)</v>
          </cell>
        </row>
        <row r="673">
          <cell r="A673" t="str">
            <v>c.강교가설(대곡보도육교)</v>
          </cell>
        </row>
        <row r="674">
          <cell r="A674" t="str">
            <v>3.16 강교 도장</v>
          </cell>
        </row>
        <row r="675">
          <cell r="A675" t="str">
            <v>a.내부도장</v>
          </cell>
        </row>
        <row r="676">
          <cell r="A676" t="str">
            <v>b.외부포장면도장</v>
          </cell>
        </row>
        <row r="677">
          <cell r="A677" t="str">
            <v>c.연결판도장</v>
          </cell>
        </row>
        <row r="678">
          <cell r="A678" t="str">
            <v>d.외부도장</v>
          </cell>
        </row>
        <row r="679">
          <cell r="A679" t="str">
            <v>e.외부도장</v>
          </cell>
        </row>
        <row r="680">
          <cell r="A680" t="str">
            <v>f.내부볼트및연결판도장</v>
          </cell>
        </row>
        <row r="681">
          <cell r="A681" t="str">
            <v>g.외부볼트및연결판도장</v>
          </cell>
        </row>
        <row r="682">
          <cell r="A682" t="str">
            <v>3.17 강교 비파괴 검사비</v>
          </cell>
        </row>
        <row r="683">
          <cell r="A683" t="str">
            <v>a.강교 비파괴 검사비</v>
          </cell>
        </row>
        <row r="684">
          <cell r="A684" t="str">
            <v>b.강교 비파괴 검사비</v>
          </cell>
        </row>
        <row r="685">
          <cell r="A685" t="str">
            <v>3.18 칼라투수콘포장</v>
          </cell>
        </row>
        <row r="686">
          <cell r="A686" t="str">
            <v>3.19가로등설비공사(보도육교)</v>
          </cell>
        </row>
        <row r="687">
          <cell r="A687" t="str">
            <v>3.20한전인입비(보도육교)</v>
          </cell>
        </row>
        <row r="688">
          <cell r="A688" t="str">
            <v>E.송덕암교(R.C 라멘교)</v>
          </cell>
        </row>
        <row r="689">
          <cell r="A689" t="str">
            <v>3.01 터 파 기</v>
          </cell>
        </row>
        <row r="690">
          <cell r="A690" t="str">
            <v>a.육상토사</v>
          </cell>
        </row>
        <row r="691">
          <cell r="A691" t="str">
            <v>b 육상풍화암</v>
          </cell>
        </row>
        <row r="692">
          <cell r="A692" t="str">
            <v>3.02 되메우기(기계70%,인력30%)</v>
          </cell>
        </row>
        <row r="693">
          <cell r="A693" t="str">
            <v>3.03 뒷채움 및 다짐</v>
          </cell>
        </row>
        <row r="694">
          <cell r="A694" t="str">
            <v>3.04 콘크리트 타설</v>
          </cell>
        </row>
        <row r="695">
          <cell r="A695" t="str">
            <v>a.철       근</v>
          </cell>
        </row>
        <row r="696">
          <cell r="A696" t="str">
            <v>b.무       근</v>
          </cell>
        </row>
        <row r="697">
          <cell r="A697" t="str">
            <v>c.펌프카 타설</v>
          </cell>
        </row>
        <row r="698">
          <cell r="A698" t="str">
            <v>3.05 무수축 콘크리트</v>
          </cell>
        </row>
        <row r="699">
          <cell r="A699" t="str">
            <v>3.06 거푸집공</v>
          </cell>
        </row>
        <row r="700">
          <cell r="A700" t="str">
            <v>a.합판거푸집</v>
          </cell>
        </row>
        <row r="701">
          <cell r="A701" t="str">
            <v>-1.거푸집</v>
          </cell>
        </row>
        <row r="702">
          <cell r="A702" t="str">
            <v>-2.거푸집</v>
          </cell>
        </row>
        <row r="703">
          <cell r="A703" t="str">
            <v>-3.거푸집</v>
          </cell>
        </row>
        <row r="704">
          <cell r="A704" t="str">
            <v>b.P.E무늬거푸집</v>
          </cell>
        </row>
        <row r="705">
          <cell r="A705" t="str">
            <v>3.07 동바리</v>
          </cell>
        </row>
        <row r="706">
          <cell r="A706" t="str">
            <v>a.동바리</v>
          </cell>
        </row>
        <row r="707">
          <cell r="A707" t="str">
            <v>b.동바리</v>
          </cell>
        </row>
        <row r="708">
          <cell r="A708" t="str">
            <v>c.강재 동바리공</v>
          </cell>
        </row>
        <row r="709">
          <cell r="A709" t="str">
            <v>d.동바리 수평연결재</v>
          </cell>
        </row>
        <row r="710">
          <cell r="A710" t="str">
            <v>3.08 비계</v>
          </cell>
        </row>
        <row r="711">
          <cell r="A711" t="str">
            <v>3.09 모따기</v>
          </cell>
        </row>
        <row r="712">
          <cell r="A712" t="str">
            <v>3.10 교명주(화강석)</v>
          </cell>
        </row>
        <row r="713">
          <cell r="A713" t="str">
            <v>3.11 교명판및설명판</v>
          </cell>
        </row>
        <row r="714">
          <cell r="A714" t="str">
            <v>a.교명판</v>
          </cell>
        </row>
        <row r="715">
          <cell r="A715" t="str">
            <v>b.설명판</v>
          </cell>
        </row>
        <row r="716">
          <cell r="A716" t="str">
            <v>3.12 표면처리</v>
          </cell>
        </row>
        <row r="717">
          <cell r="A717" t="str">
            <v>a.슬라브 양생</v>
          </cell>
        </row>
        <row r="718">
          <cell r="A718" t="str">
            <v>b.데크휘니샤 면고르기</v>
          </cell>
        </row>
        <row r="719">
          <cell r="A719" t="str">
            <v>3.13 교면방수</v>
          </cell>
        </row>
        <row r="720">
          <cell r="A720" t="str">
            <v>3.14 배면방수</v>
          </cell>
        </row>
        <row r="721">
          <cell r="A721" t="str">
            <v>3.15 전선관부설</v>
          </cell>
        </row>
        <row r="722">
          <cell r="A722" t="str">
            <v>3.16 T.B.M 설치</v>
          </cell>
        </row>
        <row r="723">
          <cell r="A723" t="str">
            <v>3.17 방 호 벽</v>
          </cell>
        </row>
        <row r="724">
          <cell r="A724" t="str">
            <v>a.방호벽(TYPE-2)</v>
          </cell>
        </row>
        <row r="725">
          <cell r="A725" t="str">
            <v>b.방호벽(TYPE-3)</v>
          </cell>
        </row>
        <row r="726">
          <cell r="A726" t="str">
            <v>3.18 중앙분리대</v>
          </cell>
        </row>
        <row r="727">
          <cell r="A727" t="str">
            <v>3.19 스페이서 설치</v>
          </cell>
        </row>
        <row r="728">
          <cell r="A728" t="str">
            <v>a.스페이서 설치</v>
          </cell>
        </row>
        <row r="729">
          <cell r="A729" t="str">
            <v>b.스페이서 설치</v>
          </cell>
        </row>
        <row r="730">
          <cell r="A730" t="str">
            <v>3.20 철근가공 및 조립</v>
          </cell>
        </row>
        <row r="731">
          <cell r="A731" t="str">
            <v>a.보       통</v>
          </cell>
        </row>
        <row r="732">
          <cell r="A732" t="str">
            <v>b.복       잡</v>
          </cell>
        </row>
        <row r="733">
          <cell r="A733" t="str">
            <v>3.21 배수시설공</v>
          </cell>
        </row>
        <row r="734">
          <cell r="A734" t="str">
            <v>a.교량배수물배기공</v>
          </cell>
        </row>
        <row r="735">
          <cell r="A735" t="str">
            <v>b.하층줄눈(성형)</v>
          </cell>
        </row>
        <row r="736">
          <cell r="A736" t="str">
            <v>c.상층줄눈(주입)</v>
          </cell>
        </row>
        <row r="737">
          <cell r="A737" t="str">
            <v>d.표면처리(방수)</v>
          </cell>
        </row>
        <row r="738">
          <cell r="A738" t="str">
            <v>e.하천용 집수구(스턴레스)</v>
          </cell>
        </row>
        <row r="739">
          <cell r="A739" t="str">
            <v>f.교량배수용강관(하천용)</v>
          </cell>
        </row>
        <row r="740">
          <cell r="A740" t="str">
            <v>g.이음부(스텐레스)</v>
          </cell>
        </row>
        <row r="741">
          <cell r="A741" t="str">
            <v>3.22 DOWEL BAR 설치</v>
          </cell>
        </row>
        <row r="742">
          <cell r="A742" t="str">
            <v>3.23 스치로폴</v>
          </cell>
        </row>
        <row r="743">
          <cell r="A743" t="str">
            <v>a.스치로폴</v>
          </cell>
        </row>
        <row r="744">
          <cell r="A744" t="str">
            <v>b.스치로폴</v>
          </cell>
        </row>
        <row r="745">
          <cell r="A745" t="str">
            <v>3.24 교량난간</v>
          </cell>
        </row>
        <row r="746">
          <cell r="A746" t="str">
            <v>F.옹벽공</v>
          </cell>
        </row>
        <row r="747">
          <cell r="A747" t="str">
            <v>3.01 구조물 터파기</v>
          </cell>
        </row>
        <row r="748">
          <cell r="A748" t="str">
            <v>3.02 되메우기(기계70%,인력30%)</v>
          </cell>
        </row>
        <row r="749">
          <cell r="A749" t="str">
            <v>3.03 물 푸 기</v>
          </cell>
        </row>
        <row r="750">
          <cell r="A750" t="str">
            <v>3.04 콘크리트 타설</v>
          </cell>
        </row>
        <row r="751">
          <cell r="A751" t="str">
            <v>a.무      근</v>
          </cell>
        </row>
        <row r="752">
          <cell r="A752" t="str">
            <v>b.무      근</v>
          </cell>
        </row>
        <row r="753">
          <cell r="A753" t="str">
            <v>c.펌프카 타설</v>
          </cell>
        </row>
        <row r="754">
          <cell r="A754" t="str">
            <v>3.05 거푸집공</v>
          </cell>
        </row>
        <row r="755">
          <cell r="A755" t="str">
            <v>a.합판거푸집</v>
          </cell>
        </row>
        <row r="756">
          <cell r="A756" t="str">
            <v>-1.거푸집</v>
          </cell>
        </row>
        <row r="757">
          <cell r="A757" t="str">
            <v>-2.거푸집</v>
          </cell>
        </row>
        <row r="758">
          <cell r="A758" t="str">
            <v>-3.거푸집</v>
          </cell>
        </row>
        <row r="759">
          <cell r="A759" t="str">
            <v>3.06 동바리</v>
          </cell>
        </row>
        <row r="760">
          <cell r="A760" t="str">
            <v>3.07 비계</v>
          </cell>
        </row>
        <row r="761">
          <cell r="A761" t="str">
            <v>3.08 모따기</v>
          </cell>
        </row>
        <row r="762">
          <cell r="A762" t="str">
            <v>3.09 스페이서 설치</v>
          </cell>
        </row>
        <row r="763">
          <cell r="A763" t="str">
            <v>a.스페이서 설치</v>
          </cell>
        </row>
        <row r="764">
          <cell r="A764" t="str">
            <v>b.스페이서 설치</v>
          </cell>
        </row>
        <row r="765">
          <cell r="A765" t="str">
            <v>3.10 철근가공조립</v>
          </cell>
        </row>
        <row r="766">
          <cell r="A766" t="str">
            <v>3.11 옹벽배수시설</v>
          </cell>
        </row>
        <row r="767">
          <cell r="A767" t="str">
            <v>a.DRAIN BOARD</v>
          </cell>
        </row>
        <row r="768">
          <cell r="A768" t="str">
            <v>b.배수 PVC PIPE</v>
          </cell>
        </row>
        <row r="769">
          <cell r="A769" t="str">
            <v>3.12 다웰바 설치(D=32M/M)</v>
          </cell>
        </row>
        <row r="770">
          <cell r="A770" t="str">
            <v>3.13 실런트</v>
          </cell>
        </row>
        <row r="771">
          <cell r="A771" t="str">
            <v>3.14 스치로폴</v>
          </cell>
        </row>
        <row r="772">
          <cell r="A772" t="str">
            <v>3.15 가시설</v>
          </cell>
        </row>
        <row r="773">
          <cell r="A773" t="str">
            <v>a.H-PILE항타(300x300x10x15)</v>
          </cell>
        </row>
        <row r="774">
          <cell r="A774" t="str">
            <v>b.H-PILE항발(300x300x10x15)</v>
          </cell>
        </row>
        <row r="775">
          <cell r="A775" t="str">
            <v>c.RAKER 제작</v>
          </cell>
        </row>
        <row r="776">
          <cell r="A776" t="str">
            <v>d.RAKER 설치 (6∼8m)</v>
          </cell>
        </row>
        <row r="777">
          <cell r="A777" t="str">
            <v>e.RAKER 철거 (6∼8m)</v>
          </cell>
        </row>
        <row r="778">
          <cell r="A778" t="str">
            <v>f.JACK 설치해체</v>
          </cell>
        </row>
        <row r="779">
          <cell r="A779" t="str">
            <v>g.보걸이설치</v>
          </cell>
        </row>
        <row r="780">
          <cell r="A780" t="str">
            <v>h.보걸이철거</v>
          </cell>
        </row>
        <row r="781">
          <cell r="A781" t="str">
            <v>i.띠장설치</v>
          </cell>
        </row>
        <row r="782">
          <cell r="A782" t="str">
            <v>j.띠장철거</v>
          </cell>
        </row>
        <row r="783">
          <cell r="A783" t="str">
            <v>k.토류판 설치</v>
          </cell>
        </row>
        <row r="784">
          <cell r="A784" t="str">
            <v>l.토류판 철거</v>
          </cell>
        </row>
        <row r="785">
          <cell r="A785" t="str">
            <v>m.구조용H형강</v>
          </cell>
        </row>
        <row r="786">
          <cell r="A786" t="str">
            <v>n.구조용H형강</v>
          </cell>
        </row>
        <row r="787">
          <cell r="A787" t="str">
            <v>3.16 부직포</v>
          </cell>
        </row>
        <row r="788">
          <cell r="A788" t="str">
            <v>3.17 기초잡석깔기</v>
          </cell>
        </row>
        <row r="789">
          <cell r="A789" t="str">
            <v>G.블럭식보강옹벽</v>
          </cell>
        </row>
        <row r="790">
          <cell r="A790" t="str">
            <v>3.01 구조물 터파기</v>
          </cell>
        </row>
        <row r="791">
          <cell r="A791" t="str">
            <v>a.육상토사</v>
          </cell>
        </row>
        <row r="792">
          <cell r="A792" t="str">
            <v>b.육상풍화암</v>
          </cell>
        </row>
        <row r="793">
          <cell r="A793" t="str">
            <v>c.육상발파암</v>
          </cell>
        </row>
        <row r="794">
          <cell r="A794" t="str">
            <v>3.02 되메우기(기계70%,인력30%)</v>
          </cell>
        </row>
        <row r="795">
          <cell r="A795" t="str">
            <v>3.03 성토(노  체)</v>
          </cell>
        </row>
        <row r="796">
          <cell r="A796" t="str">
            <v>3.04 기초잡석깔기</v>
          </cell>
        </row>
        <row r="797">
          <cell r="A797" t="str">
            <v>3.05 속채움골재</v>
          </cell>
        </row>
        <row r="798">
          <cell r="A798" t="str">
            <v>3.06 블럭쌓기</v>
          </cell>
        </row>
        <row r="799">
          <cell r="A799" t="str">
            <v>3.07 블럭쌓기</v>
          </cell>
        </row>
        <row r="800">
          <cell r="A800" t="str">
            <v>3.08 지오그리드 설치</v>
          </cell>
        </row>
        <row r="801">
          <cell r="A801" t="str">
            <v>3.09 지오그리드 설치</v>
          </cell>
        </row>
        <row r="802">
          <cell r="A802" t="str">
            <v>3.10 지오그리드 설치</v>
          </cell>
        </row>
        <row r="803">
          <cell r="A803" t="str">
            <v>4.포    장    공</v>
          </cell>
        </row>
        <row r="804">
          <cell r="A804" t="str">
            <v>4.01.동상방지층 포설 및 다짐</v>
          </cell>
        </row>
        <row r="805">
          <cell r="A805" t="str">
            <v>a.T = 40cm</v>
          </cell>
        </row>
        <row r="806">
          <cell r="A806" t="str">
            <v>4.02.보조기층 포설 및 다짐</v>
          </cell>
        </row>
        <row r="807">
          <cell r="A807" t="str">
            <v>a.T = 20cm</v>
          </cell>
        </row>
        <row r="808">
          <cell r="A808" t="str">
            <v>b.T = 30cm</v>
          </cell>
        </row>
        <row r="809">
          <cell r="A809" t="str">
            <v>c.백호우포설</v>
          </cell>
        </row>
        <row r="810">
          <cell r="A810" t="str">
            <v>4.03.콘크리트포설및양생</v>
          </cell>
        </row>
        <row r="811">
          <cell r="A811" t="str">
            <v>4.04.비닐깔기</v>
          </cell>
        </row>
        <row r="812">
          <cell r="A812" t="str">
            <v>4.05.콘크리트 포장용 거푸집</v>
          </cell>
        </row>
        <row r="813">
          <cell r="A813" t="str">
            <v>4.06.와이어메쉬설치</v>
          </cell>
        </row>
        <row r="814">
          <cell r="A814" t="str">
            <v>4.07.부체도로용 줄눈</v>
          </cell>
        </row>
        <row r="815">
          <cell r="A815" t="str">
            <v>4.08 프라임코팅</v>
          </cell>
        </row>
        <row r="816">
          <cell r="A816" t="str">
            <v>4.09.택코팅</v>
          </cell>
        </row>
        <row r="817">
          <cell r="A817" t="str">
            <v>a.택코팅</v>
          </cell>
        </row>
        <row r="818">
          <cell r="A818" t="str">
            <v>b.택코팅</v>
          </cell>
        </row>
        <row r="819">
          <cell r="A819" t="str">
            <v>4.10.캠크리트 기층 포설 및 다짐</v>
          </cell>
        </row>
        <row r="820">
          <cell r="A820" t="str">
            <v>4.11.아스콘 표층 포설 및 다짐</v>
          </cell>
        </row>
        <row r="821">
          <cell r="A821" t="str">
            <v>a.아스콘포설및다짐</v>
          </cell>
        </row>
        <row r="822">
          <cell r="A822" t="str">
            <v>b.아스콘포설및다짐</v>
          </cell>
        </row>
        <row r="823">
          <cell r="A823" t="str">
            <v>4.12.골재구입 및 운반</v>
          </cell>
        </row>
        <row r="824">
          <cell r="A824" t="str">
            <v>a.세골재(모래)</v>
          </cell>
        </row>
        <row r="825">
          <cell r="A825" t="str">
            <v>b.동상방지층재</v>
          </cell>
        </row>
        <row r="826">
          <cell r="A826" t="str">
            <v>c.보조기층재</v>
          </cell>
        </row>
        <row r="827">
          <cell r="A827" t="str">
            <v>d.세굴방지용재</v>
          </cell>
        </row>
        <row r="828">
          <cell r="A828" t="str">
            <v>e.자갈(Ø19m/m)</v>
          </cell>
        </row>
        <row r="829">
          <cell r="A829" t="str">
            <v>f.자갈(D=200M/M)</v>
          </cell>
        </row>
        <row r="830">
          <cell r="A830" t="str">
            <v>g.견치돌(T=35(25*25))</v>
          </cell>
        </row>
        <row r="831">
          <cell r="A831" t="str">
            <v>5.부    대    공</v>
          </cell>
        </row>
        <row r="832">
          <cell r="A832" t="str">
            <v>5.01 교 통 표 지 판</v>
          </cell>
        </row>
        <row r="833">
          <cell r="A833" t="str">
            <v>a.삼각표지판</v>
          </cell>
        </row>
        <row r="834">
          <cell r="A834" t="str">
            <v>b.삼각이중표지판</v>
          </cell>
        </row>
        <row r="835">
          <cell r="A835" t="str">
            <v>c.삼각표지판(부착식)</v>
          </cell>
        </row>
        <row r="836">
          <cell r="A836" t="str">
            <v>d.원형표지판</v>
          </cell>
        </row>
        <row r="837">
          <cell r="A837" t="str">
            <v>e.원형이중표지판</v>
          </cell>
        </row>
        <row r="838">
          <cell r="A838" t="str">
            <v>f.원형표지판(부착식)</v>
          </cell>
        </row>
        <row r="839">
          <cell r="A839" t="str">
            <v>5.02 안 내 표 지 판</v>
          </cell>
        </row>
        <row r="840">
          <cell r="A840" t="str">
            <v>a. 복 주 식</v>
          </cell>
        </row>
        <row r="841">
          <cell r="A841" t="str">
            <v>-1.1지명방향표지판(403-7)</v>
          </cell>
        </row>
        <row r="842">
          <cell r="A842" t="str">
            <v>-2.군계표지판(401-2)</v>
          </cell>
        </row>
        <row r="843">
          <cell r="A843" t="str">
            <v>-3.2지명 이정표지판(402-2)</v>
          </cell>
        </row>
        <row r="844">
          <cell r="A844" t="str">
            <v>-4.2지명 방향표지판(425-2)</v>
          </cell>
        </row>
        <row r="845">
          <cell r="A845" t="str">
            <v>-5.버스정류장표지(427-5)</v>
          </cell>
        </row>
        <row r="846">
          <cell r="A846" t="str">
            <v>b.편 지 식</v>
          </cell>
        </row>
        <row r="847">
          <cell r="A847" t="str">
            <v>-1.2방향예고표지(403-3)</v>
          </cell>
        </row>
        <row r="848">
          <cell r="A848" t="str">
            <v>-2.2방향예고표지(403-5)</v>
          </cell>
        </row>
        <row r="849">
          <cell r="A849" t="str">
            <v>-3.2방향표지(403-4)</v>
          </cell>
        </row>
        <row r="850">
          <cell r="A850" t="str">
            <v>-4.2방향표지(403-6)</v>
          </cell>
        </row>
        <row r="851">
          <cell r="A851" t="str">
            <v>5.03 시선유도표지</v>
          </cell>
        </row>
        <row r="852">
          <cell r="A852" t="str">
            <v>a.델리네이터</v>
          </cell>
        </row>
        <row r="853">
          <cell r="A853" t="str">
            <v>-1.델리네이터</v>
          </cell>
        </row>
        <row r="854">
          <cell r="A854" t="str">
            <v>-2.델리네이터</v>
          </cell>
        </row>
        <row r="855">
          <cell r="A855" t="str">
            <v>-3.델리네이터</v>
          </cell>
        </row>
        <row r="856">
          <cell r="A856" t="str">
            <v>-4.델리네이터</v>
          </cell>
        </row>
        <row r="857">
          <cell r="A857" t="str">
            <v>-5.델리네이터</v>
          </cell>
        </row>
        <row r="858">
          <cell r="A858" t="str">
            <v>b.도로표지병</v>
          </cell>
        </row>
        <row r="859">
          <cell r="A859" t="str">
            <v>-1.도로표지병</v>
          </cell>
        </row>
        <row r="860">
          <cell r="A860" t="str">
            <v>-2.도로표지병</v>
          </cell>
        </row>
        <row r="861">
          <cell r="A861" t="str">
            <v>c.갈매기표지판</v>
          </cell>
        </row>
        <row r="862">
          <cell r="A862" t="str">
            <v>d.소분리대 반사판</v>
          </cell>
        </row>
        <row r="863">
          <cell r="A863" t="str">
            <v>5.04 차선도색</v>
          </cell>
        </row>
        <row r="864">
          <cell r="A864" t="str">
            <v>a.백  색</v>
          </cell>
        </row>
        <row r="865">
          <cell r="A865" t="str">
            <v>-1.실 선</v>
          </cell>
        </row>
        <row r="866">
          <cell r="A866" t="str">
            <v>-2.파 선</v>
          </cell>
        </row>
        <row r="867">
          <cell r="A867" t="str">
            <v>-3.실 선</v>
          </cell>
        </row>
        <row r="868">
          <cell r="A868" t="str">
            <v>b.황  색</v>
          </cell>
        </row>
        <row r="869">
          <cell r="A869" t="str">
            <v>-1.실 선</v>
          </cell>
        </row>
        <row r="870">
          <cell r="A870" t="str">
            <v>-2.실 선</v>
          </cell>
        </row>
        <row r="871">
          <cell r="A871" t="str">
            <v>5.05 가드레일</v>
          </cell>
        </row>
        <row r="872">
          <cell r="A872" t="str">
            <v>a.가드레일</v>
          </cell>
        </row>
        <row r="873">
          <cell r="A873" t="str">
            <v>-1.가드레일</v>
          </cell>
        </row>
        <row r="874">
          <cell r="A874" t="str">
            <v>-2.가드레일</v>
          </cell>
        </row>
        <row r="875">
          <cell r="A875" t="str">
            <v>b.레일포스트</v>
          </cell>
        </row>
        <row r="876">
          <cell r="A876" t="str">
            <v>-1.가드레일</v>
          </cell>
        </row>
        <row r="877">
          <cell r="A877" t="str">
            <v>-2.가드레일</v>
          </cell>
        </row>
        <row r="878">
          <cell r="A878" t="str">
            <v>c.단부레일</v>
          </cell>
        </row>
        <row r="879">
          <cell r="A879" t="str">
            <v>-1.단부레일</v>
          </cell>
        </row>
        <row r="880">
          <cell r="A880" t="str">
            <v>-2.단부레일</v>
          </cell>
        </row>
        <row r="881">
          <cell r="A881" t="str">
            <v>d.가드레일</v>
          </cell>
        </row>
        <row r="882">
          <cell r="A882" t="str">
            <v>e.단부콘크리트</v>
          </cell>
        </row>
        <row r="883">
          <cell r="A883" t="str">
            <v>5.06.중앙분리대</v>
          </cell>
        </row>
        <row r="884">
          <cell r="A884" t="str">
            <v>a.레일포스트</v>
          </cell>
        </row>
        <row r="885">
          <cell r="A885" t="str">
            <v>b.양면가드레일</v>
          </cell>
        </row>
        <row r="886">
          <cell r="A886" t="str">
            <v>c.양면가드레일</v>
          </cell>
        </row>
        <row r="887">
          <cell r="A887" t="str">
            <v>d.라운드레일</v>
          </cell>
        </row>
        <row r="888">
          <cell r="A888" t="str">
            <v>5.07 차 광 망</v>
          </cell>
        </row>
        <row r="889">
          <cell r="A889" t="str">
            <v>a. 토 공 용</v>
          </cell>
        </row>
        <row r="890">
          <cell r="A890" t="str">
            <v>5.08 낙석방지책및낙석방지망</v>
          </cell>
        </row>
        <row r="891">
          <cell r="A891" t="str">
            <v>a 낙석방지책</v>
          </cell>
        </row>
        <row r="892">
          <cell r="A892" t="str">
            <v>-1.낙석방지책</v>
          </cell>
        </row>
        <row r="893">
          <cell r="A893" t="str">
            <v>-1-1.낙석방지책(TYPE-1)</v>
          </cell>
        </row>
        <row r="894">
          <cell r="A894" t="str">
            <v>-1-2.낙석방지책(TYPE-2)</v>
          </cell>
        </row>
        <row r="895">
          <cell r="A895" t="str">
            <v>-2.낙석방지책</v>
          </cell>
        </row>
        <row r="896">
          <cell r="A896" t="str">
            <v>-2-1.낙석방지책(TYPE-1)</v>
          </cell>
        </row>
        <row r="897">
          <cell r="A897" t="str">
            <v>-2-2.낙석방지책(TYPE-2)</v>
          </cell>
        </row>
        <row r="898">
          <cell r="A898" t="str">
            <v>b.낙석방지망</v>
          </cell>
        </row>
        <row r="899">
          <cell r="A899" t="str">
            <v>5.09 미끄럼방지포장</v>
          </cell>
        </row>
        <row r="900">
          <cell r="A900" t="str">
            <v>5.10 충격흡수시설</v>
          </cell>
        </row>
        <row r="901">
          <cell r="A901" t="str">
            <v>5.11 반사경</v>
          </cell>
        </row>
        <row r="902">
          <cell r="A902" t="str">
            <v>5.12 방호시설</v>
          </cell>
        </row>
        <row r="903">
          <cell r="A903" t="str">
            <v>a.암파쇄방호시설</v>
          </cell>
        </row>
        <row r="904">
          <cell r="A904" t="str">
            <v>-1 암파쇄방호시설</v>
          </cell>
        </row>
        <row r="905">
          <cell r="A905" t="str">
            <v>-1-1.설치</v>
          </cell>
        </row>
        <row r="906">
          <cell r="A906" t="str">
            <v>-1-2.철거</v>
          </cell>
        </row>
        <row r="907">
          <cell r="A907" t="str">
            <v>b.안전시설목</v>
          </cell>
        </row>
        <row r="908">
          <cell r="A908" t="str">
            <v>5.13 방 음 벽</v>
          </cell>
        </row>
        <row r="909">
          <cell r="A909" t="str">
            <v>a.방음벽(토공용)</v>
          </cell>
        </row>
        <row r="910">
          <cell r="A910" t="str">
            <v>-1.방음벽</v>
          </cell>
        </row>
        <row r="911">
          <cell r="A911" t="str">
            <v>-2.방음벽</v>
          </cell>
        </row>
        <row r="912">
          <cell r="A912" t="str">
            <v>b.방음벽(교량용)</v>
          </cell>
        </row>
        <row r="913">
          <cell r="A913" t="str">
            <v>-1.방음벽</v>
          </cell>
        </row>
        <row r="914">
          <cell r="A914" t="str">
            <v>c.방음벽기초</v>
          </cell>
        </row>
        <row r="915">
          <cell r="A915" t="str">
            <v>-1. 콘크리트타설</v>
          </cell>
        </row>
        <row r="916">
          <cell r="A916" t="str">
            <v>-2. 콘크리트타설</v>
          </cell>
        </row>
        <row r="917">
          <cell r="A917" t="str">
            <v>-3.거푸집</v>
          </cell>
        </row>
        <row r="918">
          <cell r="A918" t="str">
            <v>-3-1.거푸집</v>
          </cell>
        </row>
        <row r="919">
          <cell r="A919" t="str">
            <v>-3-2.거푸집</v>
          </cell>
        </row>
        <row r="920">
          <cell r="A920" t="str">
            <v>-4.철근가공조립</v>
          </cell>
        </row>
        <row r="921">
          <cell r="A921" t="str">
            <v>-5.비계</v>
          </cell>
        </row>
        <row r="922">
          <cell r="A922" t="str">
            <v>-6.기초잡석깔기</v>
          </cell>
        </row>
        <row r="923">
          <cell r="A923" t="str">
            <v>5.14 절토부 점검로</v>
          </cell>
        </row>
        <row r="924">
          <cell r="A924" t="str">
            <v>a.절토부 점검로</v>
          </cell>
        </row>
        <row r="925">
          <cell r="A925" t="str">
            <v>-1.절토부 점검로</v>
          </cell>
        </row>
        <row r="926">
          <cell r="A926" t="str">
            <v>-2.절토부 점검로</v>
          </cell>
        </row>
        <row r="927">
          <cell r="A927" t="str">
            <v>-3.절토부 점검로</v>
          </cell>
        </row>
        <row r="928">
          <cell r="A928" t="str">
            <v>b.측면부 점검로</v>
          </cell>
        </row>
        <row r="929">
          <cell r="A929" t="str">
            <v>-1.측면부 점검로</v>
          </cell>
        </row>
        <row r="930">
          <cell r="A930" t="str">
            <v>-2.측면부 점검로</v>
          </cell>
        </row>
        <row r="931">
          <cell r="A931" t="str">
            <v>5.15 버스정차대</v>
          </cell>
        </row>
        <row r="932">
          <cell r="A932" t="str">
            <v>a.승강장</v>
          </cell>
        </row>
        <row r="933">
          <cell r="A933" t="str">
            <v>5.16.공사중 환경피해저감시설</v>
          </cell>
        </row>
        <row r="934">
          <cell r="A934" t="str">
            <v>a.가설방음벽및방진망</v>
          </cell>
        </row>
        <row r="935">
          <cell r="A935" t="str">
            <v>b. 오탁방지시설</v>
          </cell>
        </row>
        <row r="936">
          <cell r="A936" t="str">
            <v>c. 오일휀스 설치</v>
          </cell>
        </row>
        <row r="937">
          <cell r="A937" t="str">
            <v>d. 침사지 설치</v>
          </cell>
        </row>
        <row r="938">
          <cell r="A938" t="str">
            <v>-1.터파기</v>
          </cell>
        </row>
        <row r="939">
          <cell r="A939" t="str">
            <v>-2.표토제거</v>
          </cell>
        </row>
        <row r="940">
          <cell r="A940" t="str">
            <v>-3.되메우기</v>
          </cell>
        </row>
        <row r="941">
          <cell r="A941" t="str">
            <v>-4.잔토처리</v>
          </cell>
        </row>
        <row r="942">
          <cell r="A942" t="str">
            <v>5.17 기존가옥철거</v>
          </cell>
        </row>
        <row r="943">
          <cell r="A943" t="str">
            <v>a.가옥 철거</v>
          </cell>
        </row>
        <row r="944">
          <cell r="A944" t="str">
            <v>5.18 접도구역표주 및 준공표지석</v>
          </cell>
        </row>
        <row r="945">
          <cell r="A945" t="str">
            <v>a.접도구역 경계표주</v>
          </cell>
        </row>
        <row r="946">
          <cell r="A946" t="str">
            <v>b.준공표지석</v>
          </cell>
        </row>
        <row r="947">
          <cell r="A947" t="str">
            <v>5.19 보도블럭포장</v>
          </cell>
        </row>
        <row r="948">
          <cell r="A948" t="str">
            <v>a.소형고압블럭</v>
          </cell>
        </row>
        <row r="949">
          <cell r="A949" t="str">
            <v>b.소형고압블럭</v>
          </cell>
        </row>
        <row r="950">
          <cell r="A950" t="str">
            <v>c.도로경계석</v>
          </cell>
        </row>
        <row r="951">
          <cell r="A951" t="str">
            <v>d.보차도경계석</v>
          </cell>
        </row>
        <row r="952">
          <cell r="A952" t="str">
            <v>5.20 비탈면 보호공</v>
          </cell>
        </row>
        <row r="953">
          <cell r="A953" t="str">
            <v>a.돌쌓기</v>
          </cell>
        </row>
        <row r="954">
          <cell r="A954" t="str">
            <v>-1.돌쌓기 기초</v>
          </cell>
        </row>
        <row r="955">
          <cell r="A955" t="str">
            <v>-2.돌쌓기</v>
          </cell>
        </row>
        <row r="956">
          <cell r="A956" t="str">
            <v>b.호안보호블럭</v>
          </cell>
        </row>
        <row r="957">
          <cell r="A957" t="str">
            <v>-1.호안보호블럭기초</v>
          </cell>
        </row>
        <row r="958">
          <cell r="A958" t="str">
            <v>-2.호안보호블럭</v>
          </cell>
        </row>
        <row r="959">
          <cell r="A959" t="str">
            <v>c.기어형블럭</v>
          </cell>
        </row>
        <row r="960">
          <cell r="A960" t="str">
            <v>-1.콘크리트 블럭</v>
          </cell>
        </row>
        <row r="961">
          <cell r="A961" t="str">
            <v>-2.블럭운반</v>
          </cell>
        </row>
        <row r="962">
          <cell r="A962" t="str">
            <v>-3.수상블럭거치</v>
          </cell>
        </row>
        <row r="963">
          <cell r="A963" t="str">
            <v>-4.저면매트부설</v>
          </cell>
        </row>
        <row r="964">
          <cell r="A964" t="str">
            <v>-5.제작장 정지</v>
          </cell>
        </row>
        <row r="965">
          <cell r="A965" t="str">
            <v>-6.달아올림틀 제작</v>
          </cell>
        </row>
        <row r="966">
          <cell r="A966" t="str">
            <v>5.21 세륜세차시설</v>
          </cell>
        </row>
        <row r="967">
          <cell r="A967" t="str">
            <v>5.22 가도공</v>
          </cell>
        </row>
        <row r="968">
          <cell r="A968" t="str">
            <v>-1.흙깍기(토사)</v>
          </cell>
        </row>
        <row r="969">
          <cell r="A969" t="str">
            <v>-2.흙 쌓 기</v>
          </cell>
        </row>
        <row r="970">
          <cell r="A970" t="str">
            <v>-3.가마니쌓기및헐기</v>
          </cell>
        </row>
        <row r="971">
          <cell r="A971" t="str">
            <v>-4.가배수관부설(흄관)</v>
          </cell>
        </row>
        <row r="972">
          <cell r="A972" t="str">
            <v>5.23 가설사무실</v>
          </cell>
        </row>
        <row r="973">
          <cell r="A973" t="str">
            <v>5.24 시공측량비</v>
          </cell>
        </row>
        <row r="974">
          <cell r="A974" t="str">
            <v>5.25 도로대장작성비</v>
          </cell>
        </row>
        <row r="975">
          <cell r="A975" t="str">
            <v>5.26 중기운반비</v>
          </cell>
        </row>
        <row r="976">
          <cell r="A976" t="str">
            <v>5.27 시험비</v>
          </cell>
        </row>
        <row r="977">
          <cell r="A977" t="str">
            <v>5.28 품질관리 차량비</v>
          </cell>
        </row>
        <row r="978">
          <cell r="A978" t="str">
            <v>5.29 살수차운영</v>
          </cell>
        </row>
        <row r="979">
          <cell r="A979" t="str">
            <v>5.30 소 각 장</v>
          </cell>
        </row>
        <row r="980">
          <cell r="A980" t="str">
            <v>5.31 폐기물처리비</v>
          </cell>
        </row>
        <row r="981">
          <cell r="A981" t="str">
            <v>-1.폐아스콘처리비</v>
          </cell>
        </row>
        <row r="982">
          <cell r="A982" t="str">
            <v>-2.폐콘크리트처리비</v>
          </cell>
        </row>
        <row r="983">
          <cell r="A983" t="str">
            <v>-3.혼합폐기물처리비</v>
          </cell>
        </row>
        <row r="984">
          <cell r="A984" t="str">
            <v>5.32 시공상세도 작성비</v>
          </cell>
        </row>
        <row r="985">
          <cell r="A985" t="str">
            <v>5.33 기존도로유지관리비</v>
          </cell>
        </row>
        <row r="986">
          <cell r="A986" t="str">
            <v>a.소파보수</v>
          </cell>
        </row>
        <row r="987">
          <cell r="A987" t="str">
            <v>-1.아스팔트 포장 절단</v>
          </cell>
        </row>
        <row r="988">
          <cell r="A988" t="str">
            <v>-2.아스콘 포장 깨기</v>
          </cell>
        </row>
        <row r="989">
          <cell r="A989" t="str">
            <v>-3.프라임코팅</v>
          </cell>
        </row>
        <row r="990">
          <cell r="A990" t="str">
            <v>-4.택 코 팅</v>
          </cell>
        </row>
        <row r="991">
          <cell r="A991" t="str">
            <v>-5.기층아스콘포설및다짐</v>
          </cell>
        </row>
        <row r="992">
          <cell r="A992" t="str">
            <v>-6.표층아스콘포설및다짐</v>
          </cell>
        </row>
        <row r="993">
          <cell r="A993" t="str">
            <v>-7.자재 및 운반비</v>
          </cell>
        </row>
        <row r="994">
          <cell r="A994" t="str">
            <v>b.덧씌우기</v>
          </cell>
        </row>
        <row r="995">
          <cell r="A995" t="str">
            <v>-1.택 코 팅</v>
          </cell>
        </row>
        <row r="996">
          <cell r="A996" t="str">
            <v>-2.표층아스콘포설및다짐</v>
          </cell>
        </row>
        <row r="997">
          <cell r="A997" t="str">
            <v>-3.자재대 및 운반비</v>
          </cell>
        </row>
        <row r="998">
          <cell r="A998" t="str">
            <v>-3-1.아스팔트 운반</v>
          </cell>
        </row>
        <row r="999">
          <cell r="A999" t="str">
            <v>-3-2.표층</v>
          </cell>
        </row>
        <row r="1000">
          <cell r="A1000" t="str">
            <v>-3-3.아스팔트(유제)</v>
          </cell>
        </row>
        <row r="1001">
          <cell r="A1001" t="str">
            <v>c.차선도색</v>
          </cell>
        </row>
        <row r="1002">
          <cell r="A1002" t="str">
            <v>-1.황색실선</v>
          </cell>
        </row>
        <row r="1003">
          <cell r="A1003" t="str">
            <v>-2.백색실선</v>
          </cell>
        </row>
        <row r="1004">
          <cell r="A1004" t="str">
            <v>5.34 교통관리비</v>
          </cell>
        </row>
        <row r="1005">
          <cell r="A1005" t="str">
            <v>5.35 준공도서작성비</v>
          </cell>
        </row>
        <row r="1006">
          <cell r="A1006" t="str">
            <v>5.36 교량부 시추조사비</v>
          </cell>
        </row>
        <row r="1007">
          <cell r="A1007" t="str">
            <v>-1.기구설치비</v>
          </cell>
        </row>
        <row r="1008">
          <cell r="A1008" t="str">
            <v>-2.토사층</v>
          </cell>
        </row>
        <row r="1009">
          <cell r="A1009" t="str">
            <v>-3.연암층</v>
          </cell>
        </row>
        <row r="1010">
          <cell r="A1010" t="str">
            <v>-4.경암층</v>
          </cell>
        </row>
        <row r="1011">
          <cell r="A1011" t="str">
            <v>5.37 초기안전점검비</v>
          </cell>
        </row>
        <row r="1012">
          <cell r="A1012" t="str">
            <v>5.38 자재운반비</v>
          </cell>
        </row>
        <row r="1013">
          <cell r="A1013" t="str">
            <v>a.시멘트 운반</v>
          </cell>
        </row>
        <row r="1014">
          <cell r="A1014" t="str">
            <v>b.철근 운반</v>
          </cell>
        </row>
        <row r="1015">
          <cell r="A1015" t="str">
            <v>c. 아스팔트 운반</v>
          </cell>
        </row>
        <row r="1016">
          <cell r="A1016" t="str">
            <v>5.39 자 재 대</v>
          </cell>
        </row>
        <row r="1017">
          <cell r="A1017" t="str">
            <v>a.시 멘 트</v>
          </cell>
        </row>
        <row r="1018">
          <cell r="A1018" t="str">
            <v>b.철    근</v>
          </cell>
        </row>
        <row r="1019">
          <cell r="A1019" t="str">
            <v>-1. H13 M/M</v>
          </cell>
        </row>
        <row r="1020">
          <cell r="A1020" t="str">
            <v>-2. H16~32 M/M</v>
          </cell>
        </row>
        <row r="1021">
          <cell r="A1021" t="str">
            <v>-3  D10 M/M</v>
          </cell>
        </row>
        <row r="1022">
          <cell r="A1022" t="str">
            <v>-4  D13 M/M</v>
          </cell>
        </row>
        <row r="1023">
          <cell r="A1023" t="str">
            <v>-5  D16~32 M/M</v>
          </cell>
        </row>
        <row r="1024">
          <cell r="A1024" t="str">
            <v>-6  Ø32 M/M</v>
          </cell>
        </row>
        <row r="1025">
          <cell r="A1025" t="str">
            <v>-7  Ø25 M/M</v>
          </cell>
        </row>
        <row r="1026">
          <cell r="A1026" t="str">
            <v>c.레 미 콘</v>
          </cell>
        </row>
        <row r="1027">
          <cell r="A1027" t="str">
            <v>-1 레 미 콘</v>
          </cell>
        </row>
        <row r="1028">
          <cell r="A1028" t="str">
            <v>-2.레 미 콘(섬유보강)</v>
          </cell>
        </row>
        <row r="1029">
          <cell r="A1029" t="str">
            <v>-3 레 미 콘</v>
          </cell>
        </row>
        <row r="1030">
          <cell r="A1030" t="str">
            <v>-4 레 미 콘</v>
          </cell>
        </row>
        <row r="1031">
          <cell r="A1031" t="str">
            <v>-5 레 미 콘</v>
          </cell>
        </row>
        <row r="1032">
          <cell r="A1032" t="str">
            <v>-6 레 미 콘</v>
          </cell>
        </row>
        <row r="1033">
          <cell r="A1033" t="str">
            <v>-7 레 미 콘</v>
          </cell>
        </row>
        <row r="1034">
          <cell r="A1034" t="str">
            <v>-8 레 미 콘</v>
          </cell>
        </row>
        <row r="1035">
          <cell r="A1035" t="str">
            <v>-9 레 미 콘</v>
          </cell>
        </row>
        <row r="1036">
          <cell r="A1036" t="str">
            <v>-10 레 미 콘</v>
          </cell>
        </row>
        <row r="1037">
          <cell r="A1037" t="str">
            <v>-11 레 미 콘</v>
          </cell>
        </row>
        <row r="1038">
          <cell r="A1038" t="str">
            <v>-12 레 미 콘</v>
          </cell>
        </row>
        <row r="1039">
          <cell r="A1039" t="str">
            <v>-13 레 미 콘</v>
          </cell>
        </row>
        <row r="1040">
          <cell r="A1040" t="str">
            <v>d.아스팔트 콘크리트</v>
          </cell>
        </row>
        <row r="1041">
          <cell r="A1041" t="str">
            <v>-1.기  층</v>
          </cell>
        </row>
        <row r="1042">
          <cell r="A1042" t="str">
            <v>-2.표  층</v>
          </cell>
        </row>
        <row r="1043">
          <cell r="A1043" t="str">
            <v>-3.캠크리트</v>
          </cell>
        </row>
        <row r="1044">
          <cell r="A1044" t="str">
            <v>e..아스팔트</v>
          </cell>
        </row>
        <row r="1045">
          <cell r="A1045" t="str">
            <v>-1.아스팔트</v>
          </cell>
        </row>
        <row r="1046">
          <cell r="A1046" t="str">
            <v>-2.아스팔트</v>
          </cell>
        </row>
        <row r="1047">
          <cell r="A1047" t="str">
            <v>f.VR관</v>
          </cell>
        </row>
        <row r="1048">
          <cell r="A1048" t="str">
            <v>-1.VR관</v>
          </cell>
        </row>
        <row r="1049">
          <cell r="A1049" t="str">
            <v>-2 VR관</v>
          </cell>
        </row>
        <row r="1050">
          <cell r="A1050" t="str">
            <v>-3.VR관</v>
          </cell>
        </row>
        <row r="1051">
          <cell r="A1051" t="str">
            <v>-4.VR관</v>
          </cell>
        </row>
        <row r="1052">
          <cell r="A1052" t="str">
            <v>-5.VR관</v>
          </cell>
        </row>
        <row r="1053">
          <cell r="A1053" t="str">
            <v>-6.VR관</v>
          </cell>
        </row>
        <row r="1054">
          <cell r="A1054" t="str">
            <v>g.흄관</v>
          </cell>
        </row>
        <row r="1055">
          <cell r="A1055" t="str">
            <v>-1.흄관</v>
          </cell>
        </row>
        <row r="1056">
          <cell r="A1056" t="str">
            <v>-2.흄관</v>
          </cell>
        </row>
        <row r="1057">
          <cell r="A1057" t="str">
            <v>h.고재대</v>
          </cell>
        </row>
        <row r="1058">
          <cell r="A1058" t="str">
            <v>간 접 노 무 비</v>
          </cell>
        </row>
        <row r="1059">
          <cell r="A1059" t="str">
            <v>산 재 보 험 료</v>
          </cell>
        </row>
        <row r="1060">
          <cell r="A1060" t="str">
            <v>안 전 관 리 비</v>
          </cell>
        </row>
        <row r="1061">
          <cell r="A1061" t="str">
            <v>기  타  경  비</v>
          </cell>
        </row>
        <row r="1062">
          <cell r="A1062" t="str">
            <v>일 반 관 리 비</v>
          </cell>
        </row>
        <row r="1063">
          <cell r="A1063" t="str">
            <v>이          윤</v>
          </cell>
        </row>
        <row r="1064">
          <cell r="A1064" t="str">
            <v>고 용 보 험 료</v>
          </cell>
        </row>
        <row r="1065">
          <cell r="A1065" t="str">
            <v>퇴직공제 부금비</v>
          </cell>
        </row>
        <row r="1066">
          <cell r="A1066" t="str">
            <v>정기안전 점검비</v>
          </cell>
        </row>
        <row r="1067">
          <cell r="A1067" t="str">
            <v>사후환경영향평가비</v>
          </cell>
        </row>
        <row r="1068">
          <cell r="A1068" t="str">
            <v>공사송해보험료</v>
          </cell>
        </row>
        <row r="1069">
          <cell r="A1069" t="str">
            <v>부 가 가 치 세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ORK"/>
      <sheetName val="하수급견적대비"/>
      <sheetName val="ilch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ORK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관경고용테이프수집"/>
      <sheetName val="관경고용산근"/>
      <sheetName val="중부"/>
      <sheetName val="북부"/>
      <sheetName val="남부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5"/>
      <sheetName val="Sheet4"/>
      <sheetName val="Sheet3 (2)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간지"/>
      <sheetName val="자재총괄"/>
      <sheetName val="시멘트레미콘구입량"/>
      <sheetName val="골재구입량"/>
      <sheetName val="지장물보호(수집)"/>
      <sheetName val="지장물산근"/>
      <sheetName val="지장물보호공단위수량"/>
      <sheetName val="1.토공집계"/>
      <sheetName val="2.관대집계표"/>
      <sheetName val="접합"/>
      <sheetName val="3.구조물공"/>
      <sheetName val="7.폐기물집계"/>
      <sheetName val="토실"/>
      <sheetName val="기기리스트"/>
      <sheetName val="5.배수관로"/>
      <sheetName val="주요자재"/>
      <sheetName val="폐기물처리"/>
      <sheetName val="일위대가(계측기설치)"/>
      <sheetName val="원형맨홀수량"/>
      <sheetName val="음봉방향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터파기및재료"/>
      <sheetName val="#REF"/>
      <sheetName val="1.설계조건"/>
      <sheetName val="단위수량(출력X)"/>
      <sheetName val="수량집계"/>
      <sheetName val="집수정(600-700)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왕십리방향"/>
      <sheetName val="지수"/>
      <sheetName val="총괄내역서"/>
      <sheetName val="SG"/>
      <sheetName val="일위대가목차"/>
      <sheetName val="CAL"/>
      <sheetName val="ABUT수량-A1"/>
      <sheetName val="연결관산출조서"/>
      <sheetName val="일위대가"/>
      <sheetName val="수목표준대가"/>
      <sheetName val="고양관재"/>
      <sheetName val="DATA"/>
      <sheetName val="설비"/>
      <sheetName val="제품"/>
      <sheetName val="tggwan(mac)"/>
      <sheetName val="슬래브"/>
      <sheetName val="노무비"/>
      <sheetName val="INTRO."/>
      <sheetName val="종배수관"/>
      <sheetName val="노임단가"/>
      <sheetName val="토사(PE)"/>
      <sheetName val="공토공단위당"/>
      <sheetName val="토공정보"/>
      <sheetName val="TYPE-1"/>
      <sheetName val="우각부보강"/>
      <sheetName val="가도공"/>
      <sheetName val="우수공"/>
      <sheetName val="계수시트"/>
      <sheetName val="원가계산서"/>
      <sheetName val="입찰안"/>
      <sheetName val="bm(CIcable)"/>
      <sheetName val="5.소재"/>
      <sheetName val="상수도토공집계표"/>
      <sheetName val="단위수량산출"/>
      <sheetName val="guard(mac)"/>
      <sheetName val="공사개요"/>
      <sheetName val="수량산출"/>
      <sheetName val="대로근거"/>
      <sheetName val="중로근거"/>
      <sheetName val="8.PILE  (돌출)"/>
      <sheetName val="gvl"/>
      <sheetName val="인건비 "/>
      <sheetName val="당초계약"/>
      <sheetName val="인건비"/>
      <sheetName val="등록자료"/>
      <sheetName val="산출근거"/>
      <sheetName val="교대"/>
      <sheetName val="G.R300경비"/>
      <sheetName val="내역서"/>
      <sheetName val="TYPE-A"/>
      <sheetName val="원형1호맨홀토공수량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예산명세서"/>
      <sheetName val="설계명세서"/>
      <sheetName val="자료입력"/>
      <sheetName val="용량(1-2)"/>
      <sheetName val="대치판정"/>
      <sheetName val="노무단가"/>
      <sheetName val="BID"/>
      <sheetName val="A LINE"/>
      <sheetName val="기본단가표"/>
      <sheetName val="진주방향"/>
      <sheetName val="마산방향"/>
      <sheetName val="마산방향철근집계"/>
      <sheetName val="장비집계"/>
      <sheetName val="Sheet1"/>
      <sheetName val="안전시설(수집)"/>
      <sheetName val="안전시설"/>
      <sheetName val="차액보증"/>
      <sheetName val="세부내역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일반화물자동차운임"/>
      <sheetName val="식재"/>
      <sheetName val="시설물"/>
      <sheetName val="식재출력용"/>
      <sheetName val="유지관리"/>
      <sheetName val="단가"/>
      <sheetName val="변수값"/>
      <sheetName val="중기상차"/>
      <sheetName val="AS복구"/>
      <sheetName val="중기터파기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신당동집계표"/>
      <sheetName val="신당동산출근거"/>
      <sheetName val="공사설명서"/>
      <sheetName val="데이타"/>
      <sheetName val="천방교접속"/>
      <sheetName val="대포2교접속"/>
      <sheetName val="bearing"/>
      <sheetName val="연동내역"/>
      <sheetName val="조명시설"/>
      <sheetName val="SPEC"/>
      <sheetName val="수압시험수집"/>
      <sheetName val="수압시험산근"/>
      <sheetName val="견적대비표"/>
      <sheetName val="input"/>
      <sheetName val="1-1평균터파기고(1)"/>
      <sheetName val="입찰"/>
      <sheetName val="현경"/>
      <sheetName val="7단가"/>
      <sheetName val="구의33고"/>
      <sheetName val="기계상세"/>
      <sheetName val="남양주부대"/>
      <sheetName val="INFO"/>
      <sheetName val="코드표"/>
      <sheetName val="RangeObject"/>
      <sheetName val="설계조건"/>
      <sheetName val="전기"/>
      <sheetName val="기계경비"/>
      <sheetName val="건축내역"/>
      <sheetName val="용집"/>
      <sheetName val="토목"/>
      <sheetName val="JUCKEYK"/>
      <sheetName val="뚝토공"/>
      <sheetName val="보차도경계석"/>
      <sheetName val="수안보-MBR1"/>
      <sheetName val="집계표"/>
      <sheetName val="CABLE SIZE-3"/>
      <sheetName val="경계석"/>
      <sheetName val="노임"/>
      <sheetName val="연결관암거"/>
      <sheetName val="(전기)설계예산서"/>
      <sheetName val="SLAB&quot;1&quot;"/>
      <sheetName val="SE-611"/>
      <sheetName val="3BL공동구 수량"/>
      <sheetName val="수로단위수량"/>
      <sheetName val="공비대비"/>
      <sheetName val="실행철강하도"/>
      <sheetName val="static.cal"/>
      <sheetName val="광양 3기 유입수"/>
      <sheetName val="내역서변경성원"/>
      <sheetName val="Total"/>
      <sheetName val="COVER"/>
      <sheetName val="S0"/>
      <sheetName val="공통가설"/>
      <sheetName val="단가조사"/>
      <sheetName val="일위대가(가설)"/>
      <sheetName val="EQT-ESTN"/>
      <sheetName val="자재단가"/>
      <sheetName val="6공구(당초)"/>
      <sheetName val="맨홀수량"/>
      <sheetName val="날개벽"/>
      <sheetName val="DAN"/>
      <sheetName val="투찰가"/>
      <sheetName val="목포방향"/>
      <sheetName val="깨기"/>
      <sheetName val="산출내역서집계표"/>
      <sheetName val="일위대가표"/>
      <sheetName val="HVAC"/>
      <sheetName val="000 단가"/>
      <sheetName val="산근1,2"/>
      <sheetName val="3지구단위"/>
      <sheetName val="기둥(원형)"/>
      <sheetName val="내역서(기계)"/>
      <sheetName val="지구단위계획"/>
      <sheetName val="6PILE  (돌출)"/>
      <sheetName val="합계금액"/>
      <sheetName val="평균터파기고(1-2,ASP)"/>
      <sheetName val="교각(P1)수량"/>
      <sheetName val="기둥"/>
      <sheetName val="저판(버림100)"/>
      <sheetName val="STEEL BOX 단면설계(SEC.8)"/>
      <sheetName val="대가수량"/>
      <sheetName val="말뚝지지력산정"/>
      <sheetName val="상부수량(1)"/>
      <sheetName val="Sheet17"/>
      <sheetName val="2000전체분"/>
      <sheetName val="2000년1차"/>
      <sheetName val="(A)내역서"/>
      <sheetName val="수량산출서"/>
      <sheetName val="교각1"/>
      <sheetName val="woo(mac)"/>
      <sheetName val="3.바닥판설계"/>
      <sheetName val="1공구"/>
      <sheetName val="전기공사"/>
      <sheetName val="도장수량(하1)"/>
      <sheetName val="주형"/>
      <sheetName val="우배수"/>
      <sheetName val="4차원가계산서"/>
      <sheetName val="콘_재료분리(1)"/>
      <sheetName val="APT"/>
      <sheetName val="매설지선굴착"/>
      <sheetName val="총괄"/>
      <sheetName val="단가산출"/>
      <sheetName val="4)유동표"/>
      <sheetName val="구분표"/>
      <sheetName val="시점부교대"/>
      <sheetName val="일위목록"/>
      <sheetName val="요율"/>
      <sheetName val="금액내역서"/>
      <sheetName val="기본자료"/>
      <sheetName val="공사비"/>
      <sheetName val="MSG 수량"/>
      <sheetName val="구천"/>
      <sheetName val="9GNG운반"/>
      <sheetName val="군남내역서"/>
      <sheetName val="흄관기초"/>
      <sheetName val="COST"/>
      <sheetName val="MOTOR"/>
      <sheetName val="부대내역"/>
      <sheetName val="SLAB"/>
      <sheetName val="견적서-을지"/>
      <sheetName val="CODE"/>
      <sheetName val="물가시세"/>
      <sheetName val="위치조서"/>
      <sheetName val="INPUT(덕도방향-시점)"/>
      <sheetName val="원가입력"/>
      <sheetName val="현장관리비"/>
      <sheetName val="제출내역 (2)"/>
      <sheetName val="시설일위"/>
      <sheetName val="TIE-IN"/>
      <sheetName val="맨홀수량산출"/>
      <sheetName val="내역"/>
      <sheetName val="목차"/>
      <sheetName val="우수"/>
      <sheetName val="기계경비(시간당)"/>
      <sheetName val="교대시점"/>
      <sheetName val="을"/>
      <sheetName val="1.우편집중내역서"/>
      <sheetName val="COPING"/>
      <sheetName val="노무비단가"/>
      <sheetName val="C3"/>
      <sheetName val="A-4"/>
      <sheetName val="터널조도"/>
      <sheetName val="남평내역"/>
      <sheetName val="총괄표 "/>
      <sheetName val="MYUN(MAC)"/>
      <sheetName val="1호인버트수량"/>
      <sheetName val="노견단위수량"/>
      <sheetName val="설계서을"/>
      <sheetName val="Data&amp;Result"/>
      <sheetName val="화재 탐지 설비"/>
      <sheetName val="IW-LIST"/>
      <sheetName val="견적사양비교표"/>
      <sheetName val="CABdata"/>
      <sheetName val="내역(정지)"/>
      <sheetName val="계정"/>
      <sheetName val="4.장비손료"/>
      <sheetName val="횡배수관"/>
      <sheetName val="제수변수량"/>
      <sheetName val="공기변수량"/>
      <sheetName val="일위대가(목록)"/>
      <sheetName val="산근(목록)"/>
      <sheetName val="재료비"/>
      <sheetName val="이형관중량"/>
      <sheetName val="3.하중산정4.지지력"/>
      <sheetName val="유입량"/>
      <sheetName val="cable-data"/>
      <sheetName val="가시설(TYPE-A)"/>
      <sheetName val="전체철근집계"/>
      <sheetName val="총괄표"/>
      <sheetName val="A 견적"/>
      <sheetName val="1련박스"/>
      <sheetName val="조건표"/>
      <sheetName val="기초자료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간지"/>
      <sheetName val="자재총괄"/>
      <sheetName val="시멘트레미콘구입량"/>
      <sheetName val="골재구입량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지장물보호(수집)"/>
      <sheetName val="지장물산근"/>
      <sheetName val="지장물보호공단위수량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세부내역"/>
      <sheetName val="Sheet1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관경고용테이프수집"/>
      <sheetName val="관경고용산근"/>
      <sheetName val="변수값"/>
      <sheetName val="중기상차"/>
      <sheetName val="AS복구"/>
      <sheetName val="중기터파기"/>
      <sheetName val="식재"/>
      <sheetName val="시설물"/>
      <sheetName val="식재출력용"/>
      <sheetName val="유지관리"/>
      <sheetName val="단가"/>
      <sheetName val="공사설명서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데이타"/>
      <sheetName val="bearing"/>
      <sheetName val="연동내역"/>
      <sheetName val="고양관재"/>
      <sheetName val="진주방향"/>
      <sheetName val="내역"/>
      <sheetName val="총괄내역서"/>
      <sheetName val="SLAB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터파기및재료"/>
      <sheetName val="조명시설"/>
      <sheetName val="단가일람"/>
      <sheetName val="조경일람"/>
      <sheetName val="장비집계"/>
      <sheetName val="내역서(전기)"/>
      <sheetName val="해평견적"/>
      <sheetName val="일위대가목차"/>
      <sheetName val="고압수량(철거)"/>
      <sheetName val="가도공"/>
      <sheetName val="집계표"/>
      <sheetName val="BD"/>
      <sheetName val="Sheet5"/>
      <sheetName val="구조물철거타공정이월"/>
      <sheetName val="1-4-2.관(약)"/>
      <sheetName val="guard(mac)"/>
      <sheetName val="토공 total"/>
      <sheetName val="교각1"/>
      <sheetName val="산출근거"/>
      <sheetName val="일위대가표"/>
      <sheetName val="건축내역"/>
      <sheetName val="정부노임단가"/>
      <sheetName val="수안보-MBR1"/>
      <sheetName val="부대내역"/>
      <sheetName val="관접합및부설"/>
      <sheetName val="관급자재대"/>
      <sheetName val="상부집계표"/>
      <sheetName val="총괄내역서(설계)"/>
      <sheetName val="원가"/>
      <sheetName val="집수정(600-700)"/>
      <sheetName val="증감내역서"/>
      <sheetName val="우배수"/>
      <sheetName val="계산식"/>
      <sheetName val="차수별내역서"/>
      <sheetName val="#REF"/>
      <sheetName val="데리네이타현황"/>
      <sheetName val="자료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수지표"/>
      <sheetName val="셀명"/>
      <sheetName val="공사"/>
      <sheetName val="전차선로 물량표"/>
      <sheetName val="한강운반비"/>
      <sheetName val="자재"/>
      <sheetName val="공통(20-91)"/>
      <sheetName val="계산서(곡선부)"/>
      <sheetName val="-치수표(곡선부)"/>
      <sheetName val="공사비"/>
      <sheetName val="수량산출"/>
      <sheetName val="우수받이"/>
      <sheetName val="Sheet1 (2)"/>
      <sheetName val="예산서"/>
      <sheetName val="서∼군(2)"/>
      <sheetName val="5.정산서"/>
      <sheetName val="말뚝지지력산정"/>
      <sheetName val="식재인부"/>
      <sheetName val="포장재료집계표"/>
      <sheetName val="요율"/>
      <sheetName val="삭제및변경불가"/>
      <sheetName val="입찰"/>
      <sheetName val="현경"/>
      <sheetName val="견적대비표"/>
      <sheetName val="맨홀수량산출"/>
      <sheetName val="일위대가(가설)"/>
      <sheetName val="설계예시"/>
      <sheetName val="일위산출"/>
      <sheetName val="건축내역서"/>
      <sheetName val="설비내역서"/>
      <sheetName val="전기내역서"/>
      <sheetName val="금액"/>
      <sheetName val="중기조종사 단위단가"/>
      <sheetName val="기초입력 DATA"/>
      <sheetName val="설계조건"/>
      <sheetName val="아파트 내역"/>
      <sheetName val="APT"/>
      <sheetName val="기초단가"/>
      <sheetName val="신당동집계표"/>
      <sheetName val="값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토목"/>
      <sheetName val="조경"/>
      <sheetName val="기계"/>
      <sheetName val="지열"/>
      <sheetName val="대로근거"/>
      <sheetName val="중로근거"/>
      <sheetName val="JUCK"/>
      <sheetName val="설비"/>
      <sheetName val="날개벽(시점좌측)"/>
      <sheetName val="노무"/>
      <sheetName val="토공연장"/>
      <sheetName val="8.석축단위(H=1.5M)"/>
      <sheetName val="FOB발"/>
      <sheetName val="실행대비"/>
      <sheetName val="상부공"/>
      <sheetName val="안전시설(수집)"/>
      <sheetName val="안전시설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차액보증"/>
      <sheetName val="슬래브"/>
      <sheetName val="원가계산"/>
      <sheetName val="조건표"/>
      <sheetName val="4차원가계산서"/>
      <sheetName val="보차도경계석"/>
      <sheetName val="공사개요"/>
      <sheetName val="L형 옹벽"/>
      <sheetName val="실행내역"/>
      <sheetName val="노임단가"/>
      <sheetName val="자재단가"/>
      <sheetName val="경비단가"/>
      <sheetName val="설 계"/>
      <sheetName val="슬래브(유곡)"/>
      <sheetName val="T13(P68~72,78)"/>
      <sheetName val="자압1"/>
      <sheetName val="법면단"/>
      <sheetName val="부시수량"/>
      <sheetName val="용역비내역-진짜"/>
      <sheetName val="석축설면"/>
      <sheetName val="법면설면"/>
      <sheetName val="석축단"/>
      <sheetName val="법면수집"/>
      <sheetName val="Total"/>
      <sheetName val="2000,9월 일위"/>
      <sheetName val="공통단가"/>
      <sheetName val="단가조사"/>
      <sheetName val="코드표"/>
      <sheetName val="재료비"/>
      <sheetName val="운반비"/>
      <sheetName val="단가표"/>
      <sheetName val="P-산#1-1(WOWA1)"/>
      <sheetName val="부하계산서"/>
      <sheetName val="우각부보강"/>
      <sheetName val="개산공사비"/>
      <sheetName val="지급자재"/>
      <sheetName val="경산"/>
      <sheetName val="철콘"/>
      <sheetName val="인건-측정"/>
      <sheetName val="2003상반기노임기준"/>
      <sheetName val="데크수량집계표 (3)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  <sheetName val="전망데크"/>
      <sheetName val="데크산책로A"/>
      <sheetName val="데크산책로B"/>
      <sheetName val="데크산책로C"/>
      <sheetName val="관람데크A"/>
      <sheetName val="관람데크B"/>
      <sheetName val="관람데크C"/>
      <sheetName val="입구계단A"/>
      <sheetName val="입구계단B"/>
      <sheetName val="입구계단C"/>
      <sheetName val="입구계단D"/>
      <sheetName val="입구계단E"/>
      <sheetName val="암석원관람데크"/>
      <sheetName val="숲생태관람데크"/>
      <sheetName val="개비자관람데크"/>
      <sheetName val="설계명세서"/>
      <sheetName val="nys"/>
      <sheetName val="공사요율"/>
      <sheetName val="설계예산서"/>
      <sheetName val="예산내역서"/>
      <sheetName val="단가조사서"/>
      <sheetName val="D"/>
      <sheetName val="매입세율"/>
      <sheetName val="★도급내역(2공구)"/>
      <sheetName val="총괄집계_"/>
      <sheetName val="날개벽철근집계_"/>
      <sheetName val="PVC접합개소_산출서"/>
      <sheetName val="1_토공집계"/>
      <sheetName val="2_관대집계표"/>
      <sheetName val="3_구조물공"/>
      <sheetName val="4_포장공"/>
      <sheetName val="5_부대공"/>
      <sheetName val="6_주요자재대"/>
      <sheetName val="7_폐기물집계"/>
      <sheetName val="1_토총"/>
      <sheetName val="2_관로집"/>
      <sheetName val="3_구조물집계"/>
      <sheetName val="7_폐기물"/>
      <sheetName val="6PILE  (돌출)"/>
      <sheetName val="노임"/>
      <sheetName val="BID"/>
      <sheetName val="Sheet2"/>
      <sheetName val="단면가정"/>
      <sheetName val="이토변실(A3-LINE)"/>
      <sheetName val="고유코드_설계"/>
      <sheetName val="물가대비표"/>
      <sheetName val="인건비 "/>
      <sheetName val="원가계산 (2)"/>
      <sheetName val="깨기 총괄"/>
      <sheetName val="전기일위대가"/>
      <sheetName val="COPING"/>
      <sheetName val="가점"/>
      <sheetName val="index"/>
      <sheetName val="etc"/>
      <sheetName val="data"/>
      <sheetName val="배수장토목공사비"/>
      <sheetName val="Cost bd-&quot;A&quot;"/>
      <sheetName val="설계내역"/>
      <sheetName val="세금자료"/>
      <sheetName val="DATA1"/>
      <sheetName val="물가자료"/>
      <sheetName val="b_balju"/>
      <sheetName val="자압"/>
      <sheetName val="일반수량"/>
      <sheetName val="CODE"/>
      <sheetName val="노임단가(2009.상)"/>
      <sheetName val="10.1 중기기초단가"/>
      <sheetName val="ilch"/>
      <sheetName val="실행예산"/>
      <sheetName val="ABUT수량-A1"/>
      <sheetName val="비탈면보호공수량산출"/>
      <sheetName val="POOM_MOTO"/>
      <sheetName val="CON'C"/>
      <sheetName val="인건비"/>
      <sheetName val="단가및재료비"/>
      <sheetName val="1호맨홀토공"/>
      <sheetName val="원가계산서"/>
      <sheetName val="내역서단가산출용"/>
      <sheetName val="8.PILE  (돌출)"/>
      <sheetName val="Macro(차단기)"/>
      <sheetName val="전선 및 전선관"/>
      <sheetName val="H-PILE수량집계"/>
      <sheetName val="5.모델링"/>
      <sheetName val="암거공"/>
      <sheetName val="조작대(1연)"/>
      <sheetName val="이토변실"/>
      <sheetName val="가시설단위수량"/>
      <sheetName val="SORCE1"/>
      <sheetName val="토사(PE)"/>
      <sheetName val="가감수량"/>
      <sheetName val="전체철근집계"/>
      <sheetName val="내역서갑지"/>
      <sheetName val="내역서을지"/>
      <sheetName val="잡비계산"/>
      <sheetName val="산출"/>
      <sheetName val="파일의이용"/>
      <sheetName val="단면A-A(TR)"/>
      <sheetName val="1.설계조건"/>
      <sheetName val="도급"/>
      <sheetName val="관경별내역서"/>
      <sheetName val="BOX"/>
      <sheetName val="설계"/>
      <sheetName val="일위대가(건축)"/>
      <sheetName val="LP-S"/>
      <sheetName val="공사비 증감 내역서"/>
      <sheetName val="수로BOX"/>
      <sheetName val="진천방향"/>
      <sheetName val="40단가산출서"/>
      <sheetName val="40집계"/>
      <sheetName val="기초자료입력"/>
      <sheetName val="토공집계"/>
      <sheetName val="이름정의"/>
      <sheetName val="초기화면"/>
      <sheetName val="집수정단위수량600 "/>
      <sheetName val="S.중기사용료"/>
      <sheetName val="입력란"/>
      <sheetName val="MOTOR"/>
      <sheetName val="내역갑지"/>
      <sheetName val="전기"/>
      <sheetName val="맨홀수량집계"/>
      <sheetName val="3련 BOX"/>
      <sheetName val="용수량(생활용수)"/>
      <sheetName val="중부"/>
      <sheetName val="북부"/>
      <sheetName val="남부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4"/>
      <sheetName val="Sheet3 (2)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왕십리방향"/>
      <sheetName val="5.배수관로"/>
      <sheetName val="주요자재"/>
      <sheetName val="폐기물처리"/>
      <sheetName val="연결관산출조서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물돌리기수량집계"/>
      <sheetName val="물돌리기연장산출"/>
      <sheetName val="물돌리기"/>
      <sheetName val="수압시험수집"/>
      <sheetName val="수압시험산근"/>
      <sheetName val="입찰안"/>
      <sheetName val="도근좌표"/>
      <sheetName val="기기리스트"/>
      <sheetName val="원형맨홀수량"/>
      <sheetName val="계수시트"/>
      <sheetName val="bm(CIcable)"/>
      <sheetName val="5.소재"/>
      <sheetName val="공토공단위당"/>
      <sheetName val="일위대가(계측기설치)"/>
      <sheetName val="음봉방향"/>
      <sheetName val="수목표준대가"/>
      <sheetName val="교대"/>
      <sheetName val="CAL"/>
      <sheetName val="계림(함평)"/>
      <sheetName val="계림(장성)"/>
      <sheetName val="신당동산출근거"/>
      <sheetName val="기계경비(시간당)"/>
      <sheetName val="램머"/>
      <sheetName val="WORK"/>
      <sheetName val="남평내역"/>
      <sheetName val="부대tu"/>
      <sheetName val="명세서"/>
      <sheetName val="입력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배수지집꓄표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/>
      <sheetData sheetId="174" refreshError="1"/>
      <sheetData sheetId="175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/>
      <sheetData sheetId="49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안전시설(수집)"/>
      <sheetName val="안전시설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토실"/>
      <sheetName val="신당동집계표"/>
      <sheetName val="토목"/>
      <sheetName val="기계경비(시간당)"/>
      <sheetName val="램머"/>
      <sheetName val="교량하부공"/>
      <sheetName val="토사(PE)"/>
      <sheetName val="조건표"/>
      <sheetName val="구분표"/>
      <sheetName val="설비"/>
      <sheetName val="요율"/>
      <sheetName val="자재대"/>
      <sheetName val="구조물공"/>
      <sheetName val="부대공"/>
      <sheetName val="배수공"/>
      <sheetName val="토공"/>
      <sheetName val="포장공"/>
      <sheetName val="터파기및재료"/>
      <sheetName val="일위대가표"/>
      <sheetName val="남평내역"/>
      <sheetName val="WORK"/>
      <sheetName val="수로BOX"/>
      <sheetName val="1호인버트수량"/>
      <sheetName val="계산서(곡선부)"/>
      <sheetName val="포장재료집계표"/>
      <sheetName val="설계명세서"/>
      <sheetName val="내역"/>
      <sheetName val="부대tu"/>
      <sheetName val="Sheet1"/>
      <sheetName val="코드표"/>
      <sheetName val="자재코드"/>
      <sheetName val="고양관재"/>
      <sheetName val="데이터"/>
      <sheetName val="초기화면"/>
      <sheetName val="측구공"/>
      <sheetName val="산출근거"/>
      <sheetName val="내역서01"/>
      <sheetName val="지구단위계획내역서"/>
      <sheetName val="관로토공"/>
      <sheetName val="일위대가 1"/>
      <sheetName val="설계내역서"/>
      <sheetName val="산거 1(인력투입)"/>
      <sheetName val="일위대가 2"/>
      <sheetName val="일위대가 3"/>
      <sheetName val="토공(우물통,기타) "/>
      <sheetName val="SORCE1"/>
      <sheetName val="데이타"/>
      <sheetName val="식재인부"/>
      <sheetName val="경산"/>
      <sheetName val="평가내역"/>
      <sheetName val="맨홀수량산출"/>
      <sheetName val="내#일산설치"/>
      <sheetName val="철거산출근거"/>
      <sheetName val="해외(원화)"/>
      <sheetName val="2호맨홀공제수량"/>
      <sheetName val="SG"/>
      <sheetName val="맨홀수량산출(A-LINE)"/>
      <sheetName val="이름정의"/>
      <sheetName val="G.R300경비"/>
      <sheetName val="A1"/>
      <sheetName val="단위수량"/>
      <sheetName val="인건비 "/>
      <sheetName val="간지"/>
      <sheetName val="자재총괄"/>
      <sheetName val="시멘트레미콘구입량"/>
      <sheetName val="골재구입량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지장물보호(수집)"/>
      <sheetName val="지장물산근"/>
      <sheetName val="지장물보호공단위수량"/>
      <sheetName val="자재집계표"/>
      <sheetName val="주요자재집계표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1.토공집계"/>
      <sheetName val="2.관대집계표"/>
      <sheetName val="접합"/>
      <sheetName val="3.구조물공"/>
      <sheetName val="7.폐기물집계"/>
      <sheetName val="VXXXXX"/>
      <sheetName val="방음벽수량"/>
      <sheetName val="방음벽기초수량"/>
      <sheetName val="방음벽설치현황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우수받이"/>
      <sheetName val="Sheet1 (2)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식재"/>
      <sheetName val="시설물"/>
      <sheetName val="식재출력용"/>
      <sheetName val="유지관리"/>
      <sheetName val="단가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세부내역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수량산출"/>
      <sheetName val="bearing"/>
      <sheetName val="연동내역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관경고용테이프수집"/>
      <sheetName val="관경고용산근"/>
      <sheetName val="연결임시"/>
      <sheetName val="구조물"/>
      <sheetName val="투입집계표"/>
      <sheetName val="청천내"/>
      <sheetName val="석축설면"/>
      <sheetName val="법면단"/>
      <sheetName val="교각별철근수량집계표"/>
      <sheetName val="파이프류"/>
      <sheetName val="이형관재료표(A-L)"/>
      <sheetName val="공종"/>
      <sheetName val="구간별"/>
      <sheetName val="가시설수량"/>
      <sheetName val="고유코드_설계"/>
      <sheetName val="Sensitivity"/>
      <sheetName val="용소리교"/>
      <sheetName val="DATA 입력란"/>
      <sheetName val="1. 설계조건 2.단면가정 3. 하중계산"/>
      <sheetName val="01.10월"/>
      <sheetName val="토사(PE 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/>
      <sheetData sheetId="85"/>
      <sheetData sheetId="86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 refreshError="1"/>
      <sheetData sheetId="115" refreshError="1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/>
      <sheetData sheetId="232"/>
      <sheetData sheetId="233"/>
      <sheetData sheetId="234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가표"/>
      <sheetName val="밸브설치"/>
      <sheetName val="수암종건"/>
      <sheetName val="수암개발"/>
      <sheetName val="단성전력"/>
      <sheetName val="Sheet1"/>
      <sheetName val="Sheet2"/>
      <sheetName val="Sheet3"/>
      <sheetName val="사용방법"/>
      <sheetName val="최저투찰(입력)"/>
      <sheetName val="최저투찰(만점시)"/>
      <sheetName val="복수예가선정"/>
      <sheetName val="예가표(복수예가)"/>
      <sheetName val="오늘의예가"/>
      <sheetName val="용어정의"/>
      <sheetName val="조달031227"/>
      <sheetName val="지자체040206"/>
      <sheetName val="도로031229"/>
      <sheetName val="수자원040116"/>
      <sheetName val="적점"/>
      <sheetName val="가격조사서"/>
      <sheetName val="제출내역 (2)"/>
      <sheetName val="물가대비표"/>
      <sheetName val="unit 4"/>
      <sheetName val="실행내역"/>
      <sheetName val="trf(36%)"/>
      <sheetName val="B.O.M"/>
      <sheetName val="변경집계표"/>
      <sheetName val="단가표"/>
      <sheetName val="#REF"/>
      <sheetName val="부대내역"/>
      <sheetName val="단가"/>
      <sheetName val="원가계산서(남측)"/>
      <sheetName val="SG"/>
      <sheetName val="건축-물가변동"/>
      <sheetName val="기계설비-물가변동"/>
      <sheetName val="일위"/>
      <sheetName val="개소당수량"/>
      <sheetName val="일위대가(계측기설치)"/>
      <sheetName val="현장경비"/>
      <sheetName val="공사개요"/>
      <sheetName val="토목주소"/>
      <sheetName val="프랜트면허"/>
      <sheetName val="Macro1"/>
      <sheetName val="부대tu"/>
      <sheetName val="공사비증감"/>
      <sheetName val="자동제어"/>
      <sheetName val="일위대가(가설)"/>
      <sheetName val="신표지1"/>
      <sheetName val="제조노임"/>
      <sheetName val="내역서"/>
      <sheetName val="파일의이용"/>
      <sheetName val="공종목록표"/>
      <sheetName val="poolupdate"/>
      <sheetName val="연결임시"/>
      <sheetName val="전계가"/>
      <sheetName val="내역"/>
      <sheetName val="대전-교대(A1-A2)"/>
      <sheetName val="갑지"/>
      <sheetName val="집계표"/>
      <sheetName val="전차선로 물량표"/>
      <sheetName val="전기혼잡제경비(45)"/>
      <sheetName val="덕소내역"/>
      <sheetName val="Y-WORK"/>
      <sheetName val="약품공급2"/>
      <sheetName val="인공산출(도급)"/>
      <sheetName val="내역표지"/>
      <sheetName val="BID"/>
      <sheetName val="입찰안"/>
      <sheetName val="재료비"/>
      <sheetName val="제잡비"/>
      <sheetName val="코드표"/>
      <sheetName val=" FURNACE현설"/>
      <sheetName val="부안일위"/>
      <sheetName val="공문"/>
      <sheetName val="정부노임단가"/>
      <sheetName val="DATA"/>
      <sheetName val="여과지동"/>
      <sheetName val="기초자료"/>
      <sheetName val="총괄-1"/>
      <sheetName val="일위대가"/>
      <sheetName val="노임단가"/>
      <sheetName val="포장수량"/>
      <sheetName val="갈현동"/>
      <sheetName val="결과조달"/>
      <sheetName val="차액보증"/>
      <sheetName val="A-4"/>
      <sheetName val="배수관산출"/>
      <sheetName val="웅진교-S2"/>
      <sheetName val="경상비"/>
      <sheetName val="일위_파일"/>
      <sheetName val="철콘공사"/>
      <sheetName val="TARGET"/>
      <sheetName val="노임이"/>
      <sheetName val="FAX"/>
      <sheetName val="조도계산서 (도서)"/>
      <sheetName val="06년 학회협찬실적"/>
      <sheetName val="산출내역서"/>
      <sheetName val="3.하중산정4.지지력"/>
      <sheetName val="DATE"/>
      <sheetName val="공량산출서"/>
      <sheetName val="archi(본사)"/>
      <sheetName val="금액"/>
      <sheetName val="금융비용"/>
      <sheetName val="일위대가-목록"/>
      <sheetName val="Data&amp;Result"/>
      <sheetName val="전선 및 전선관"/>
      <sheetName val="LG제품"/>
      <sheetName val="토 적 표"/>
      <sheetName val="S0"/>
      <sheetName val="자재단가"/>
      <sheetName val="9GNG운반"/>
      <sheetName val="아파트 "/>
      <sheetName val="direct"/>
      <sheetName val="wage"/>
      <sheetName val="1,2공구원가계산서"/>
      <sheetName val="2공구산출내역"/>
      <sheetName val="1공구산출내역서"/>
      <sheetName val="갑지(추정)"/>
      <sheetName val="약품설비"/>
      <sheetName val="수목표준대가"/>
      <sheetName val="견"/>
      <sheetName val="내2"/>
      <sheetName val="CONCRETE"/>
      <sheetName val="일위대가표"/>
      <sheetName val="부대공Ⅱ"/>
      <sheetName val="적용률"/>
      <sheetName val="노임"/>
      <sheetName val="D-3109"/>
      <sheetName val="4.인력운영계획(업무별)"/>
      <sheetName val="1단계"/>
      <sheetName val="본선 토공 분배표"/>
      <sheetName val="Cash"/>
      <sheetName val="현장관리비 산출내역"/>
      <sheetName val="SULKEA"/>
      <sheetName val="잔수량(작성)"/>
      <sheetName val="FCM"/>
      <sheetName val="TRE TABLE"/>
      <sheetName val="코오롱.테크노밸리"/>
      <sheetName val="코오롱.영동고속도로"/>
      <sheetName val="SIL98"/>
      <sheetName val="변경내역대비표(2)"/>
      <sheetName val="6PILE  (돌출)"/>
      <sheetName val="DHEQSUPT"/>
      <sheetName val="잡비"/>
      <sheetName val="총괄표"/>
      <sheetName val="건축"/>
      <sheetName val="가도공"/>
      <sheetName val="평가데이터"/>
      <sheetName val="실행철강하도"/>
      <sheetName val="CAT_5"/>
      <sheetName val="2.교량(신설)"/>
      <sheetName val="충주"/>
      <sheetName val="구조물공"/>
      <sheetName val="부대공"/>
      <sheetName val="배수공"/>
      <sheetName val="토공"/>
      <sheetName val="포장공"/>
      <sheetName val="부표총괄"/>
      <sheetName val="직재"/>
      <sheetName val="설계"/>
      <sheetName val="금융"/>
      <sheetName val="일위대가목차"/>
      <sheetName val="단가산출서"/>
      <sheetName val="상촌2교-일반수량집계"/>
      <sheetName val="금액내역서"/>
      <sheetName val="노무비"/>
      <sheetName val="HANDHOLE(2)"/>
      <sheetName val="PAD TR보호대기초"/>
      <sheetName val="가로등기초"/>
      <sheetName val="일(4)"/>
      <sheetName val="에너지동"/>
      <sheetName val="목표세부명세"/>
      <sheetName val="SCHE"/>
      <sheetName val="UPRI"/>
      <sheetName val="전기공사"/>
      <sheetName val="전력"/>
      <sheetName val="인덕원내역"/>
      <sheetName val="CTEMCOST"/>
      <sheetName val="내역(가지)"/>
      <sheetName val="ELECTRIC"/>
      <sheetName val="SCHEDULE"/>
      <sheetName val="대비"/>
      <sheetName val="Indirect Cost"/>
      <sheetName val="계장 공내역서"/>
      <sheetName val="AS포장복구 "/>
      <sheetName val="공사비예산서(토목분)"/>
      <sheetName val="견적조건"/>
      <sheetName val="배선DATA"/>
      <sheetName val="단위수량"/>
      <sheetName val="발생토"/>
      <sheetName val="특수기호강도거푸집"/>
      <sheetName val="종배수관면벽신"/>
      <sheetName val="종배수관(신)"/>
      <sheetName val="3.공통공사대비"/>
      <sheetName val="구역별 -작업"/>
      <sheetName val="설계개요"/>
      <sheetName val="을"/>
      <sheetName val="일위목록"/>
      <sheetName val="퇴직금(울산천상)"/>
      <sheetName val="단가대비표"/>
      <sheetName val="뜃맟뭁돽띿맟?-BLDG"/>
      <sheetName val="건축집계"/>
      <sheetName val="1.설계기준"/>
      <sheetName val="5.단가대비표"/>
      <sheetName val="노임단가(수배전반)"/>
      <sheetName val="N賃率-職"/>
      <sheetName val="전기일위대가"/>
      <sheetName val="시행후면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"/>
      <sheetName val="총괄내역서"/>
      <sheetName val="원가출력"/>
      <sheetName val="원가출력 (군)"/>
      <sheetName val="기타경비"/>
      <sheetName val="기준율"/>
      <sheetName val="적용율"/>
      <sheetName val="원가출력 (2)"/>
      <sheetName val="기타경비 (2)"/>
      <sheetName val="XL4Poppy"/>
      <sheetName val="_x0003__x0008__x0003_가̢"/>
      <sheetName val="ABUT수량-A1"/>
      <sheetName val="6PILE  (돌출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증감"/>
      <sheetName val="실행철강하도"/>
    </sheetNames>
    <sheetDataSet>
      <sheetData sheetId="0"/>
      <sheetData sheetId="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흄관집계"/>
      <sheetName val="흄관현황"/>
      <sheetName val="종배수관집계"/>
      <sheetName val="종배수관현황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현황"/>
      <sheetName val="집수정부분합"/>
      <sheetName val="Sheet13"/>
      <sheetName val="xxxxxx"/>
      <sheetName val="배수관공집계"/>
      <sheetName val="횡집계"/>
      <sheetName val="배수관집계표"/>
      <sheetName val="횡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날개벽유동집계표"/>
      <sheetName val="유입방지턱수량"/>
      <sheetName val="유입방지턱표지"/>
      <sheetName val="유입방지턱단위수량"/>
      <sheetName val="배수관로집계"/>
      <sheetName val="배수관로수량현황"/>
      <sheetName val="배수관로수량집계"/>
      <sheetName val="배수관로수량집계L-8,9,11"/>
      <sheetName val="배수관공(IC)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암거간지1"/>
      <sheetName val="총괄집계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원가계산서(년도별)"/>
      <sheetName val="집계표(도급)"/>
      <sheetName val="내역서(도급)"/>
      <sheetName val="6월호"/>
      <sheetName val="증감총괄"/>
      <sheetName val="내역"/>
      <sheetName val="잡비"/>
      <sheetName val="증감"/>
      <sheetName val="표지(하천명)"/>
      <sheetName val="총괄자재"/>
      <sheetName val="표지"/>
      <sheetName val="제목(집계)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간지"/>
      <sheetName val="파형강판 총수량집계표"/>
      <sheetName val="통로"/>
      <sheetName val="철근수량 집계표"/>
      <sheetName val="45,46"/>
      <sheetName val="금액내역서"/>
      <sheetName val="DATE"/>
      <sheetName val="수량-가로등"/>
      <sheetName val="공사비증감"/>
      <sheetName val="역T형옹벽(3.0)"/>
      <sheetName val=""/>
      <sheetName val="슬래브(유곡)"/>
      <sheetName val="우배수"/>
      <sheetName val="전신환매도율"/>
      <sheetName val="노임단가"/>
      <sheetName val="보차도경계석"/>
      <sheetName val="BOQ"/>
      <sheetName val="을지"/>
      <sheetName val="내역서"/>
      <sheetName val="날개벽(시점좌측)"/>
      <sheetName val="CB"/>
      <sheetName val="일위대가(가설)"/>
      <sheetName val="일위대가"/>
      <sheetName val="E총"/>
      <sheetName val="A LINE"/>
      <sheetName val="교각1"/>
      <sheetName val="저"/>
      <sheetName val="1+214(수로)"/>
      <sheetName val="1+185(통로)"/>
      <sheetName val="구체,날개,보강철근수량"/>
      <sheetName val="난간및차수벽철근량"/>
      <sheetName val="접속저판"/>
      <sheetName val="INPUT"/>
      <sheetName val="직노"/>
      <sheetName val="터파기및재료"/>
      <sheetName val="총괄갑 "/>
      <sheetName val="Baby일위대가"/>
      <sheetName val="물가시세"/>
      <sheetName val="토공(우물통,기타) "/>
      <sheetName val="정화조동내역"/>
      <sheetName val="일위대가표"/>
      <sheetName val="철거산출근거"/>
      <sheetName val="DATA2000"/>
      <sheetName val="BID"/>
      <sheetName val="만수배관단가"/>
      <sheetName val="FRP배관단가(만수)"/>
      <sheetName val="포장공"/>
      <sheetName val="실행철강하도"/>
      <sheetName val="단면가정"/>
      <sheetName val="원형1호맨홀토공수량"/>
      <sheetName val="99총공사내역서"/>
      <sheetName val="BOQ(전체)"/>
      <sheetName val="2"/>
      <sheetName val="96보완계획7.12"/>
      <sheetName val="준검 내역서"/>
      <sheetName val="교대(A1)"/>
      <sheetName val="하도금액분계"/>
      <sheetName val="일반공사"/>
      <sheetName val="견적서"/>
      <sheetName val="인사자료총집계"/>
      <sheetName val="연결관암거"/>
      <sheetName val="MAIN_TABLE"/>
      <sheetName val="철근계"/>
      <sheetName val="7.PILE  (돌출)"/>
      <sheetName val="기초단가"/>
      <sheetName val="골재산출"/>
      <sheetName val="Macro1"/>
      <sheetName val="수량산출"/>
      <sheetName val="TOTAL_BOQ"/>
      <sheetName val="5.공종별예산내역서"/>
      <sheetName val="내역(설계)"/>
      <sheetName val="1차설계변경내역"/>
      <sheetName val="2000년1차"/>
      <sheetName val="토목"/>
      <sheetName val="도급-집계"/>
      <sheetName val="가로등내역서"/>
      <sheetName val="소비자가"/>
      <sheetName val="품셈TABLE"/>
      <sheetName val="말뚝지지력산정"/>
      <sheetName val="COPING"/>
      <sheetName val="단가산출"/>
      <sheetName val="부대내역"/>
      <sheetName val="건축공사실행"/>
      <sheetName val="구조물공"/>
      <sheetName val="배수공"/>
      <sheetName val="부대공"/>
      <sheetName val="토공"/>
      <sheetName val="단가조사"/>
      <sheetName val="70%"/>
      <sheetName val="데리네이타현황"/>
      <sheetName val="집수정공수량집勄표"/>
      <sheetName val="암거공일반수량집계呜"/>
      <sheetName val="수로보호공현황갏집계"/>
      <sheetName val="배수관로수량집Ⳅ"/>
      <sheetName val="변경사유서간줮"/>
      <sheetName val="롴벽단위"/>
      <sheetName val="흀관토공수량"/>
      <sheetName val="FRP배관단가(㧌수)"/>
      <sheetName val="노무비"/>
      <sheetName val="6PILE  (돌출)"/>
      <sheetName val="보도포장산출"/>
      <sheetName val="현금"/>
      <sheetName val="공사개요"/>
      <sheetName val="총괄내역서"/>
      <sheetName val="표층포설및다짐"/>
      <sheetName val="기본사항"/>
      <sheetName val="데이타"/>
      <sheetName val="식재인부"/>
      <sheetName val="1차증가원가계산"/>
      <sheetName val="개비온집계"/>
      <sheetName val="개비온 단위"/>
      <sheetName val="1,2,3,4,5단위수량"/>
      <sheetName val="구조     ."/>
      <sheetName val="국도접속 차도부수량"/>
      <sheetName val="내역서(삼호)"/>
      <sheetName val="내역(원안-대안)"/>
      <sheetName val="200"/>
      <sheetName val="관급"/>
      <sheetName val="수량산출서"/>
      <sheetName val="7기초"/>
      <sheetName val="덕전리"/>
      <sheetName val="수량집계표(舊)"/>
      <sheetName val="집수정(600-700)"/>
      <sheetName val="소업1교"/>
      <sheetName val="기타#9"/>
      <sheetName val="단가 "/>
      <sheetName val="노임"/>
      <sheetName val="8.PILE  (돌출)"/>
      <sheetName val="제경비"/>
      <sheetName val="관급자재"/>
      <sheetName val="맨홀"/>
      <sheetName val="단가산출서"/>
      <sheetName val="변수값"/>
      <sheetName val="중기상차"/>
      <sheetName val="AS복구"/>
      <sheetName val="중기터파기"/>
      <sheetName val="U-TYPE(1)"/>
      <sheetName val="도급내역"/>
      <sheetName val="VXXXXX"/>
      <sheetName val="#REF"/>
      <sheetName val="식재"/>
      <sheetName val="시설물"/>
      <sheetName val="식재출력용"/>
      <sheetName val="유지관리"/>
      <sheetName val="단가"/>
      <sheetName val="중기일위대가"/>
      <sheetName val="일반전기"/>
      <sheetName val="97 사업추정(WEKI)"/>
      <sheetName val="기초일위"/>
      <sheetName val="OPGW기별"/>
      <sheetName val="차액보증"/>
      <sheetName val="J直材4"/>
      <sheetName val="접도구역경계표주현황"/>
      <sheetName val="VXXXXXX"/>
      <sheetName val="표지-내역서 (2)"/>
      <sheetName val="연건보고현황"/>
      <sheetName val="공사비증(-)감대비표"/>
      <sheetName val="원가계산서(1공구)-전기"/>
      <sheetName val="원가계산서(1공구)-소방"/>
      <sheetName val="중총괄표(1공구)"/>
      <sheetName val="소총괄표(1공구)"/>
      <sheetName val="내역서(1공구)"/>
      <sheetName val="변경개요"/>
      <sheetName val="지급자재 단가비교"/>
      <sheetName val="표지-일위대가"/>
      <sheetName val="합산자재"/>
      <sheetName val="일목"/>
      <sheetName val="일위대가(통신)"/>
      <sheetName val="일위"/>
      <sheetName val="원격(노무)"/>
      <sheetName val="원격(자재)"/>
      <sheetName val="일위(원격)"/>
      <sheetName val="원격(노임)"/>
      <sheetName val="옵션"/>
      <sheetName val="감독차량비"/>
      <sheetName val="가로등주설치(9M)"/>
      <sheetName val="가로등주설치(10~12M)"/>
      <sheetName val="보안등설치(5~7M)"/>
      <sheetName val="터널등기구지지금구노무비"/>
      <sheetName val="기계화터파기"/>
      <sheetName val="한전인입공사비(1공구)"/>
      <sheetName val="한전공사비(대전-당진)"/>
      <sheetName val="기초입력 DATA"/>
      <sheetName val="49-119"/>
      <sheetName val="guard(mac)"/>
      <sheetName val="매매"/>
      <sheetName val="내역서전체"/>
      <sheetName val="산출서"/>
      <sheetName val="재정비직인"/>
      <sheetName val="재정비내역"/>
      <sheetName val="지적고시내역"/>
      <sheetName val="DANGA"/>
      <sheetName val="기본자료"/>
      <sheetName val="집1"/>
      <sheetName val="Sheet1 (2)"/>
      <sheetName val="주형"/>
      <sheetName val="내역(2000년)"/>
      <sheetName val="개요"/>
      <sheetName val="일위목록"/>
      <sheetName val="요율"/>
      <sheetName val="가도공"/>
      <sheetName val="ABUT수량-A1"/>
      <sheetName val="진주방향"/>
      <sheetName val="마산방향"/>
      <sheetName val="마산방향철근집계"/>
      <sheetName val="남양시작동자105노65기1.3화1.2"/>
      <sheetName val="수자재단위당"/>
      <sheetName val="공비대비"/>
      <sheetName val="용산1(해보)"/>
      <sheetName val="총괄표"/>
      <sheetName val="산출근거"/>
      <sheetName val="참고자료"/>
      <sheetName val="참고사항"/>
      <sheetName val="노무비단가"/>
      <sheetName val="WEIGHT LIST"/>
      <sheetName val="절취및터파기"/>
      <sheetName val="J형측구단위수량"/>
      <sheetName val="유림골조"/>
      <sheetName val="부대시설"/>
      <sheetName val="Apt내역"/>
      <sheetName val="(포장)BOQ-실적공사"/>
      <sheetName val="시점교대"/>
      <sheetName val="Sheet15"/>
      <sheetName val="내역을"/>
      <sheetName val="1.설계조건"/>
      <sheetName val="2공구산출내역"/>
      <sheetName val="일위대가목차"/>
      <sheetName val="DATA98"/>
      <sheetName val="현장"/>
      <sheetName val="연결임시"/>
      <sheetName val="암거날개벽재료집계"/>
      <sheetName val="위치조서"/>
      <sheetName val="C_배수관공"/>
      <sheetName val="2_10횡배수관"/>
      <sheetName val="2_12기존배수관세척"/>
      <sheetName val="2_13날개벽및면벽"/>
      <sheetName val="2_14집수정"/>
      <sheetName val="구체집계2_0x2_0(0-3)"/>
      <sheetName val="구체2_0X2_0(0-3)"/>
      <sheetName val="구체집계2_0x2_0(3-5)"/>
      <sheetName val="구체2_0x2_0(3-5)"/>
      <sheetName val="구체집계2_0x2_0(5-7)"/>
      <sheetName val="구체2_0x2_0(5-7)"/>
      <sheetName val="투찰"/>
    </sheetNames>
    <definedNames>
      <definedName name="매크로11"/>
      <definedName name="매크로4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 refreshError="1"/>
      <sheetData sheetId="150" refreshError="1"/>
      <sheetData sheetId="151" refreshError="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/>
      <sheetData sheetId="161" refreshError="1"/>
      <sheetData sheetId="162" refreshError="1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 refreshError="1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/>
      <sheetData sheetId="283" refreshError="1"/>
      <sheetData sheetId="284"/>
      <sheetData sheetId="285"/>
      <sheetData sheetId="286"/>
      <sheetData sheetId="287"/>
      <sheetData sheetId="288"/>
      <sheetData sheetId="289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/>
      <sheetData sheetId="300"/>
      <sheetData sheetId="301"/>
      <sheetData sheetId="302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/>
      <sheetData sheetId="363"/>
      <sheetData sheetId="364"/>
      <sheetData sheetId="365"/>
      <sheetData sheetId="366"/>
      <sheetData sheetId="367"/>
      <sheetData sheetId="368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 refreshError="1"/>
      <sheetData sheetId="487"/>
      <sheetData sheetId="488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/>
      <sheetData sheetId="499" refreshError="1"/>
      <sheetData sheetId="500" refreshError="1"/>
      <sheetData sheetId="501" refreshError="1"/>
      <sheetData sheetId="502" refreshError="1"/>
      <sheetData sheetId="503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투대"/>
      <sheetName val="집계표"/>
      <sheetName val="예가"/>
      <sheetName val="예가작업"/>
      <sheetName val="대비"/>
      <sheetName val="간접"/>
      <sheetName val="조직"/>
      <sheetName val="s"/>
      <sheetName val="t"/>
      <sheetName val="bd"/>
      <sheetName val="실행"/>
      <sheetName val="강교대비표"/>
      <sheetName val="DATE"/>
      <sheetName val="C청주외곽"/>
      <sheetName val="울산자동제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1">
          <cell r="A1" t="str">
            <v>ITNUM</v>
          </cell>
          <cell r="B1" t="str">
            <v>공      종</v>
          </cell>
          <cell r="C1" t="str">
            <v>규    격</v>
          </cell>
          <cell r="D1" t="str">
            <v>수  량</v>
          </cell>
          <cell r="E1" t="str">
            <v>단위</v>
          </cell>
          <cell r="F1" t="str">
            <v>총       액</v>
          </cell>
        </row>
        <row r="2">
          <cell r="F2" t="str">
            <v>단   가</v>
          </cell>
          <cell r="G2" t="str">
            <v>금       액</v>
          </cell>
        </row>
        <row r="3">
          <cell r="A3" t="str">
            <v>1.</v>
          </cell>
          <cell r="B3" t="str">
            <v>토          공</v>
          </cell>
          <cell r="G3">
            <v>3184604191</v>
          </cell>
        </row>
        <row r="4">
          <cell r="A4" t="str">
            <v>2.</v>
          </cell>
          <cell r="B4" t="str">
            <v>배    수    공</v>
          </cell>
          <cell r="G4">
            <v>2684198016</v>
          </cell>
        </row>
        <row r="5">
          <cell r="A5" t="str">
            <v>3.</v>
          </cell>
          <cell r="B5" t="str">
            <v>구  조  물  공</v>
          </cell>
          <cell r="G5">
            <v>10946656574</v>
          </cell>
        </row>
        <row r="6">
          <cell r="A6" t="str">
            <v>4.</v>
          </cell>
          <cell r="B6" t="str">
            <v>포    장    공</v>
          </cell>
          <cell r="G6">
            <v>1424905152</v>
          </cell>
        </row>
        <row r="7">
          <cell r="A7" t="str">
            <v>5.</v>
          </cell>
          <cell r="B7" t="str">
            <v>교통안전시설공</v>
          </cell>
          <cell r="G7">
            <v>1729046475</v>
          </cell>
        </row>
        <row r="8">
          <cell r="A8" t="str">
            <v>7.</v>
          </cell>
          <cell r="B8" t="str">
            <v>자 재 대</v>
          </cell>
          <cell r="G8">
            <v>4171085087</v>
          </cell>
        </row>
        <row r="9">
          <cell r="B9" t="str">
            <v>직 접 공 사 비</v>
          </cell>
          <cell r="G9">
            <v>24140495495</v>
          </cell>
        </row>
        <row r="10">
          <cell r="B10" t="str">
            <v>간접 노무비</v>
          </cell>
          <cell r="D10">
            <v>1</v>
          </cell>
          <cell r="E10" t="str">
            <v>식</v>
          </cell>
          <cell r="G10">
            <v>1538888610</v>
          </cell>
        </row>
        <row r="11">
          <cell r="B11" t="str">
            <v>산재 보험료</v>
          </cell>
          <cell r="D11">
            <v>1</v>
          </cell>
          <cell r="E11" t="str">
            <v>식</v>
          </cell>
          <cell r="G11">
            <v>401649927</v>
          </cell>
        </row>
        <row r="12">
          <cell r="B12" t="str">
            <v>안전 관리비</v>
          </cell>
          <cell r="D12">
            <v>1</v>
          </cell>
          <cell r="E12" t="str">
            <v>식</v>
          </cell>
          <cell r="G12">
            <v>434169621</v>
          </cell>
        </row>
        <row r="13">
          <cell r="B13" t="str">
            <v>기타   경비</v>
          </cell>
          <cell r="D13">
            <v>1</v>
          </cell>
          <cell r="E13" t="str">
            <v>식</v>
          </cell>
          <cell r="G13">
            <v>1517231704</v>
          </cell>
        </row>
        <row r="14">
          <cell r="B14" t="str">
            <v>소     계</v>
          </cell>
          <cell r="G14">
            <v>28032435357</v>
          </cell>
        </row>
        <row r="15">
          <cell r="B15" t="str">
            <v>일반 관리비</v>
          </cell>
          <cell r="D15">
            <v>1</v>
          </cell>
          <cell r="E15" t="str">
            <v>식</v>
          </cell>
          <cell r="G15">
            <v>1401621767</v>
          </cell>
        </row>
        <row r="16">
          <cell r="B16" t="str">
            <v>이       윤</v>
          </cell>
          <cell r="D16">
            <v>1</v>
          </cell>
          <cell r="E16" t="str">
            <v>식</v>
          </cell>
          <cell r="G16">
            <v>2971050540</v>
          </cell>
        </row>
        <row r="17">
          <cell r="B17" t="str">
            <v>고용보험료</v>
          </cell>
          <cell r="G17">
            <v>44627769</v>
          </cell>
        </row>
        <row r="18">
          <cell r="B18" t="str">
            <v>퇴직공제부금비</v>
          </cell>
          <cell r="G18">
            <v>204864546</v>
          </cell>
        </row>
        <row r="19">
          <cell r="B19" t="str">
            <v>폐기물처리비</v>
          </cell>
          <cell r="G19">
            <v>9070690</v>
          </cell>
        </row>
        <row r="20">
          <cell r="B20" t="str">
            <v>공급가액</v>
          </cell>
          <cell r="G20">
            <v>32663670669</v>
          </cell>
        </row>
        <row r="21">
          <cell r="B21" t="str">
            <v>부가 가치세</v>
          </cell>
          <cell r="D21">
            <v>1</v>
          </cell>
          <cell r="E21" t="str">
            <v>식</v>
          </cell>
          <cell r="G21">
            <v>3266367066</v>
          </cell>
        </row>
        <row r="22">
          <cell r="B22" t="str">
            <v>정기안전진단비</v>
          </cell>
          <cell r="G22">
            <v>9100000</v>
          </cell>
        </row>
        <row r="23">
          <cell r="B23" t="str">
            <v>도급액</v>
          </cell>
          <cell r="G23">
            <v>35939137735</v>
          </cell>
        </row>
        <row r="25">
          <cell r="G25">
            <v>36074040000</v>
          </cell>
        </row>
        <row r="26">
          <cell r="G26">
            <v>134902265</v>
          </cell>
        </row>
        <row r="32">
          <cell r="A32" t="str">
            <v>1.</v>
          </cell>
          <cell r="B32" t="str">
            <v>토          공</v>
          </cell>
          <cell r="G32">
            <v>3184604191</v>
          </cell>
        </row>
        <row r="33">
          <cell r="A33" t="str">
            <v>1.01</v>
          </cell>
          <cell r="B33" t="str">
            <v>기존구조물철거공</v>
          </cell>
        </row>
        <row r="34">
          <cell r="A34" t="str">
            <v>a</v>
          </cell>
          <cell r="B34" t="str">
            <v>무근콘크리트깨기</v>
          </cell>
          <cell r="C34" t="str">
            <v>(30 Cm 미만)</v>
          </cell>
          <cell r="D34">
            <v>427</v>
          </cell>
          <cell r="E34" t="str">
            <v>M3</v>
          </cell>
          <cell r="F34">
            <v>35422</v>
          </cell>
          <cell r="G34">
            <v>15125194</v>
          </cell>
        </row>
        <row r="35">
          <cell r="A35" t="str">
            <v>b</v>
          </cell>
          <cell r="B35" t="str">
            <v>철근콘크리트깨기</v>
          </cell>
          <cell r="C35" t="str">
            <v>(30 Cm 이상)</v>
          </cell>
          <cell r="D35">
            <v>45</v>
          </cell>
          <cell r="E35" t="str">
            <v>M3</v>
          </cell>
          <cell r="F35">
            <v>95914</v>
          </cell>
          <cell r="G35">
            <v>4316130</v>
          </cell>
        </row>
        <row r="36">
          <cell r="A36" t="str">
            <v>c</v>
          </cell>
          <cell r="B36" t="str">
            <v>아스팔트포장깨기</v>
          </cell>
          <cell r="C36" t="str">
            <v>(기 계)</v>
          </cell>
          <cell r="D36">
            <v>134</v>
          </cell>
          <cell r="E36" t="str">
            <v>M3</v>
          </cell>
          <cell r="F36">
            <v>9740</v>
          </cell>
          <cell r="G36">
            <v>1305160</v>
          </cell>
        </row>
        <row r="37">
          <cell r="A37" t="str">
            <v>d</v>
          </cell>
          <cell r="B37" t="str">
            <v>아스팔트절단</v>
          </cell>
          <cell r="C37" t="str">
            <v>(기 계)</v>
          </cell>
          <cell r="D37">
            <v>1236</v>
          </cell>
          <cell r="E37" t="str">
            <v>M</v>
          </cell>
          <cell r="F37">
            <v>1465</v>
          </cell>
          <cell r="G37">
            <v>1810740</v>
          </cell>
        </row>
        <row r="38">
          <cell r="A38" t="str">
            <v>1.02</v>
          </cell>
          <cell r="B38" t="str">
            <v>표토제거</v>
          </cell>
          <cell r="F38">
            <v>0</v>
          </cell>
        </row>
        <row r="39">
          <cell r="A39" t="str">
            <v>a</v>
          </cell>
          <cell r="B39" t="str">
            <v>표토제거</v>
          </cell>
          <cell r="C39" t="str">
            <v>(답 구 간)</v>
          </cell>
          <cell r="D39">
            <v>44802</v>
          </cell>
          <cell r="E39" t="str">
            <v>M2</v>
          </cell>
          <cell r="F39">
            <v>157</v>
          </cell>
          <cell r="G39">
            <v>7033914</v>
          </cell>
        </row>
        <row r="40">
          <cell r="A40" t="str">
            <v>b</v>
          </cell>
          <cell r="B40" t="str">
            <v>표토제거</v>
          </cell>
          <cell r="C40" t="str">
            <v>(답외구간)</v>
          </cell>
          <cell r="D40">
            <v>107684</v>
          </cell>
          <cell r="E40" t="str">
            <v>M2</v>
          </cell>
          <cell r="F40">
            <v>157</v>
          </cell>
          <cell r="G40">
            <v>16906388</v>
          </cell>
        </row>
        <row r="41">
          <cell r="A41" t="str">
            <v>1.03</v>
          </cell>
          <cell r="B41" t="str">
            <v>벌개제근</v>
          </cell>
          <cell r="D41">
            <v>17778</v>
          </cell>
          <cell r="E41" t="str">
            <v>M2</v>
          </cell>
          <cell r="F41">
            <v>156</v>
          </cell>
          <cell r="G41">
            <v>2773368</v>
          </cell>
        </row>
        <row r="42">
          <cell r="A42" t="str">
            <v>1.04</v>
          </cell>
          <cell r="B42" t="str">
            <v>깍  기  공</v>
          </cell>
          <cell r="F42">
            <v>0</v>
          </cell>
        </row>
        <row r="43">
          <cell r="A43" t="str">
            <v>a</v>
          </cell>
          <cell r="B43" t="str">
            <v>토  사깎기</v>
          </cell>
          <cell r="C43" t="str">
            <v>(불도쟈 32 Ton)</v>
          </cell>
          <cell r="D43">
            <v>206056</v>
          </cell>
          <cell r="E43" t="str">
            <v>M3</v>
          </cell>
          <cell r="F43">
            <v>951</v>
          </cell>
          <cell r="G43">
            <v>195959256</v>
          </cell>
        </row>
        <row r="44">
          <cell r="A44" t="str">
            <v>b</v>
          </cell>
          <cell r="B44" t="str">
            <v>리핑암깍기</v>
          </cell>
          <cell r="C44" t="str">
            <v>(리퍼도쟈 32 Ton)</v>
          </cell>
          <cell r="D44">
            <v>2816</v>
          </cell>
          <cell r="E44" t="str">
            <v>M3</v>
          </cell>
          <cell r="F44">
            <v>880</v>
          </cell>
          <cell r="G44">
            <v>2478080</v>
          </cell>
        </row>
        <row r="45">
          <cell r="A45" t="str">
            <v>c</v>
          </cell>
          <cell r="B45" t="str">
            <v>발파암깍기</v>
          </cell>
          <cell r="C45" t="str">
            <v>(리퍼병행암)</v>
          </cell>
          <cell r="D45">
            <v>128</v>
          </cell>
          <cell r="E45" t="str">
            <v>M3</v>
          </cell>
          <cell r="F45">
            <v>18023</v>
          </cell>
          <cell r="G45">
            <v>2306944</v>
          </cell>
        </row>
        <row r="46">
          <cell r="A46" t="str">
            <v>1.05</v>
          </cell>
          <cell r="B46" t="str">
            <v>흙 쌓 기</v>
          </cell>
          <cell r="F46">
            <v>0</v>
          </cell>
        </row>
        <row r="47">
          <cell r="A47" t="str">
            <v>a</v>
          </cell>
          <cell r="B47" t="str">
            <v>노상다짐</v>
          </cell>
          <cell r="D47">
            <v>83978</v>
          </cell>
          <cell r="E47" t="str">
            <v>M3</v>
          </cell>
          <cell r="F47">
            <v>1139</v>
          </cell>
          <cell r="G47">
            <v>95650942</v>
          </cell>
        </row>
        <row r="48">
          <cell r="A48" t="str">
            <v>b</v>
          </cell>
          <cell r="B48" t="str">
            <v>노체다짐</v>
          </cell>
          <cell r="D48">
            <v>337347</v>
          </cell>
          <cell r="E48" t="str">
            <v>M3</v>
          </cell>
          <cell r="F48">
            <v>833</v>
          </cell>
          <cell r="G48">
            <v>281010051</v>
          </cell>
        </row>
        <row r="49">
          <cell r="A49" t="str">
            <v>1.06</v>
          </cell>
          <cell r="B49" t="str">
            <v>운 반 공</v>
          </cell>
          <cell r="F49">
            <v>0</v>
          </cell>
        </row>
        <row r="50">
          <cell r="A50" t="str">
            <v>a</v>
          </cell>
          <cell r="B50" t="str">
            <v>무대운반</v>
          </cell>
          <cell r="C50" t="str">
            <v>(토  사)</v>
          </cell>
          <cell r="D50">
            <v>27897</v>
          </cell>
          <cell r="E50" t="str">
            <v>M3</v>
          </cell>
          <cell r="F50">
            <v>0</v>
          </cell>
          <cell r="G50">
            <v>0</v>
          </cell>
        </row>
        <row r="51">
          <cell r="A51" t="str">
            <v>b</v>
          </cell>
          <cell r="B51" t="str">
            <v>도쟈운반</v>
          </cell>
          <cell r="C51" t="str">
            <v>(토  사)</v>
          </cell>
          <cell r="D51">
            <v>11607</v>
          </cell>
          <cell r="E51" t="str">
            <v>M3</v>
          </cell>
          <cell r="F51">
            <v>524</v>
          </cell>
          <cell r="G51">
            <v>6082068</v>
          </cell>
        </row>
        <row r="52">
          <cell r="A52" t="str">
            <v>c</v>
          </cell>
          <cell r="B52" t="str">
            <v>덤프운반</v>
          </cell>
          <cell r="C52" t="str">
            <v>L=2.9 Km</v>
          </cell>
          <cell r="F52">
            <v>0</v>
          </cell>
        </row>
        <row r="53">
          <cell r="A53" t="str">
            <v>-1</v>
          </cell>
          <cell r="B53" t="str">
            <v>덤프운반</v>
          </cell>
          <cell r="C53" t="str">
            <v>(토  사)</v>
          </cell>
          <cell r="D53">
            <v>193637</v>
          </cell>
          <cell r="E53" t="str">
            <v>M3</v>
          </cell>
          <cell r="F53">
            <v>1621</v>
          </cell>
          <cell r="G53">
            <v>313885577</v>
          </cell>
        </row>
        <row r="54">
          <cell r="A54" t="str">
            <v>-2</v>
          </cell>
          <cell r="B54" t="str">
            <v>덤프운반</v>
          </cell>
          <cell r="C54" t="str">
            <v>(리핑암)</v>
          </cell>
          <cell r="D54">
            <v>2816</v>
          </cell>
          <cell r="E54" t="str">
            <v>M3</v>
          </cell>
          <cell r="F54">
            <v>2549</v>
          </cell>
          <cell r="G54">
            <v>7177984</v>
          </cell>
        </row>
        <row r="55">
          <cell r="A55" t="str">
            <v>-3</v>
          </cell>
          <cell r="B55" t="str">
            <v>덤프운반</v>
          </cell>
          <cell r="C55" t="str">
            <v>(발파암)</v>
          </cell>
          <cell r="D55">
            <v>128</v>
          </cell>
          <cell r="E55" t="str">
            <v>M3</v>
          </cell>
          <cell r="F55">
            <v>5344</v>
          </cell>
          <cell r="G55">
            <v>684032</v>
          </cell>
        </row>
        <row r="56">
          <cell r="A56" t="str">
            <v>1.07</v>
          </cell>
          <cell r="B56" t="str">
            <v>순성토운반</v>
          </cell>
          <cell r="C56" t="str">
            <v>(L=10.0 KM)</v>
          </cell>
          <cell r="D56">
            <v>203932</v>
          </cell>
          <cell r="E56" t="str">
            <v>M3</v>
          </cell>
          <cell r="F56">
            <v>9133</v>
          </cell>
          <cell r="G56">
            <v>1862510956</v>
          </cell>
        </row>
        <row r="57">
          <cell r="A57" t="str">
            <v>1.08</v>
          </cell>
          <cell r="F57">
            <v>0</v>
          </cell>
        </row>
        <row r="58">
          <cell r="A58" t="str">
            <v>a</v>
          </cell>
          <cell r="B58" t="str">
            <v>노상준비공</v>
          </cell>
          <cell r="C58" t="str">
            <v>(기존도로부)</v>
          </cell>
          <cell r="D58">
            <v>840</v>
          </cell>
          <cell r="E58" t="str">
            <v>M2</v>
          </cell>
          <cell r="F58">
            <v>95</v>
          </cell>
          <cell r="G58">
            <v>79800</v>
          </cell>
        </row>
        <row r="59">
          <cell r="A59" t="str">
            <v>b</v>
          </cell>
          <cell r="B59" t="str">
            <v>노상준비공</v>
          </cell>
          <cell r="C59" t="str">
            <v>(절 토 부)</v>
          </cell>
          <cell r="D59">
            <v>63267</v>
          </cell>
          <cell r="E59" t="str">
            <v>M2</v>
          </cell>
          <cell r="F59">
            <v>70</v>
          </cell>
          <cell r="G59">
            <v>4428690</v>
          </cell>
        </row>
        <row r="60">
          <cell r="A60" t="str">
            <v>1.09</v>
          </cell>
          <cell r="B60" t="str">
            <v>법면 보호공</v>
          </cell>
          <cell r="F60">
            <v>0</v>
          </cell>
        </row>
        <row r="61">
          <cell r="A61" t="str">
            <v>a</v>
          </cell>
          <cell r="B61" t="str">
            <v>줄떼붙임</v>
          </cell>
          <cell r="D61">
            <v>53132</v>
          </cell>
          <cell r="E61" t="str">
            <v>M2</v>
          </cell>
          <cell r="F61">
            <v>3939</v>
          </cell>
          <cell r="G61">
            <v>209286948</v>
          </cell>
        </row>
        <row r="62">
          <cell r="A62" t="str">
            <v>b</v>
          </cell>
          <cell r="F62">
            <v>0</v>
          </cell>
        </row>
        <row r="63">
          <cell r="A63" t="str">
            <v>-1</v>
          </cell>
          <cell r="B63" t="str">
            <v>평떼붙임</v>
          </cell>
          <cell r="D63">
            <v>7760</v>
          </cell>
          <cell r="E63" t="str">
            <v>M2</v>
          </cell>
          <cell r="F63">
            <v>8503</v>
          </cell>
          <cell r="G63">
            <v>65983280</v>
          </cell>
        </row>
        <row r="64">
          <cell r="A64" t="str">
            <v>-2</v>
          </cell>
          <cell r="B64" t="str">
            <v>거적덮기</v>
          </cell>
          <cell r="D64">
            <v>10528</v>
          </cell>
          <cell r="E64" t="str">
            <v>M2</v>
          </cell>
          <cell r="F64">
            <v>4607</v>
          </cell>
          <cell r="G64">
            <v>48502496</v>
          </cell>
        </row>
        <row r="65">
          <cell r="A65" t="str">
            <v>-3</v>
          </cell>
          <cell r="B65" t="str">
            <v>NET-잔디</v>
          </cell>
          <cell r="D65">
            <v>322</v>
          </cell>
          <cell r="E65" t="str">
            <v>M2</v>
          </cell>
          <cell r="F65">
            <v>7836</v>
          </cell>
          <cell r="G65">
            <v>2523192</v>
          </cell>
        </row>
        <row r="66">
          <cell r="A66" t="str">
            <v>-4</v>
          </cell>
          <cell r="B66" t="str">
            <v>암절개면보호식제공</v>
          </cell>
          <cell r="C66" t="str">
            <v>(T=10 Cm)</v>
          </cell>
          <cell r="D66">
            <v>38</v>
          </cell>
          <cell r="E66" t="str">
            <v>M2</v>
          </cell>
          <cell r="F66">
            <v>33425</v>
          </cell>
          <cell r="G66">
            <v>1270150</v>
          </cell>
        </row>
        <row r="67">
          <cell r="A67" t="str">
            <v>c</v>
          </cell>
          <cell r="F67">
            <v>0</v>
          </cell>
        </row>
        <row r="68">
          <cell r="A68" t="str">
            <v>-1</v>
          </cell>
          <cell r="B68" t="str">
            <v>법면고르기</v>
          </cell>
          <cell r="C68" t="str">
            <v>(리핑암)</v>
          </cell>
          <cell r="D68">
            <v>322</v>
          </cell>
          <cell r="E68" t="str">
            <v>M2</v>
          </cell>
          <cell r="F68">
            <v>2712</v>
          </cell>
          <cell r="G68">
            <v>873264</v>
          </cell>
        </row>
        <row r="69">
          <cell r="A69" t="str">
            <v>-2</v>
          </cell>
          <cell r="B69" t="str">
            <v>법면고르기</v>
          </cell>
          <cell r="C69" t="str">
            <v>(발파암)</v>
          </cell>
          <cell r="D69">
            <v>38</v>
          </cell>
          <cell r="E69" t="str">
            <v>M2</v>
          </cell>
          <cell r="F69">
            <v>5383</v>
          </cell>
          <cell r="G69">
            <v>204554</v>
          </cell>
        </row>
        <row r="70">
          <cell r="A70" t="str">
            <v>1.10</v>
          </cell>
          <cell r="B70" t="str">
            <v>층 따 기</v>
          </cell>
          <cell r="C70" t="str">
            <v>(도쟈 19 Ton)</v>
          </cell>
          <cell r="D70">
            <v>2572</v>
          </cell>
          <cell r="E70" t="str">
            <v>M3</v>
          </cell>
          <cell r="F70">
            <v>728</v>
          </cell>
          <cell r="G70">
            <v>1872416</v>
          </cell>
        </row>
        <row r="71">
          <cell r="A71" t="str">
            <v>1.11</v>
          </cell>
          <cell r="B71" t="str">
            <v>구조물터파기</v>
          </cell>
          <cell r="C71" t="str">
            <v>(육상토사 0∼1 M)</v>
          </cell>
          <cell r="D71">
            <v>1198</v>
          </cell>
          <cell r="E71" t="str">
            <v>M3</v>
          </cell>
          <cell r="F71">
            <v>3206</v>
          </cell>
          <cell r="G71">
            <v>3840788</v>
          </cell>
        </row>
        <row r="72">
          <cell r="A72" t="str">
            <v>1.12</v>
          </cell>
          <cell r="B72" t="str">
            <v>측구터파기</v>
          </cell>
          <cell r="C72" t="str">
            <v>(토  사)</v>
          </cell>
          <cell r="D72">
            <v>4224</v>
          </cell>
          <cell r="E72" t="str">
            <v>M3</v>
          </cell>
          <cell r="F72">
            <v>2373</v>
          </cell>
          <cell r="G72">
            <v>10023552</v>
          </cell>
        </row>
        <row r="73">
          <cell r="A73" t="str">
            <v>1.13</v>
          </cell>
          <cell r="B73" t="str">
            <v>되메우기및다짐</v>
          </cell>
          <cell r="C73" t="str">
            <v>(인력50%+백호우50%)</v>
          </cell>
          <cell r="D73">
            <v>991</v>
          </cell>
          <cell r="E73" t="str">
            <v>M3</v>
          </cell>
          <cell r="F73">
            <v>4589</v>
          </cell>
          <cell r="G73">
            <v>4547699</v>
          </cell>
        </row>
        <row r="74">
          <cell r="A74" t="str">
            <v>1.14</v>
          </cell>
          <cell r="B74" t="str">
            <v>측구뚝쌓기</v>
          </cell>
          <cell r="C74" t="str">
            <v>(인 력)</v>
          </cell>
          <cell r="D74">
            <v>982</v>
          </cell>
          <cell r="E74" t="str">
            <v>M2</v>
          </cell>
          <cell r="F74">
            <v>3763</v>
          </cell>
          <cell r="G74">
            <v>3695266</v>
          </cell>
        </row>
        <row r="75">
          <cell r="A75" t="str">
            <v>1.15</v>
          </cell>
          <cell r="B75" t="str">
            <v>토공규준틀</v>
          </cell>
          <cell r="D75">
            <v>518</v>
          </cell>
          <cell r="E75" t="str">
            <v>EA</v>
          </cell>
          <cell r="F75">
            <v>20184</v>
          </cell>
          <cell r="G75">
            <v>10455312</v>
          </cell>
        </row>
        <row r="76">
          <cell r="F76">
            <v>0</v>
          </cell>
        </row>
        <row r="77">
          <cell r="A77" t="str">
            <v>2.</v>
          </cell>
          <cell r="B77" t="str">
            <v>배    수    공</v>
          </cell>
          <cell r="F77">
            <v>0</v>
          </cell>
          <cell r="G77">
            <v>2684198016</v>
          </cell>
        </row>
        <row r="78">
          <cell r="A78" t="str">
            <v>2.01</v>
          </cell>
          <cell r="B78" t="str">
            <v>토          공</v>
          </cell>
          <cell r="F78">
            <v>0</v>
          </cell>
        </row>
        <row r="79">
          <cell r="A79" t="str">
            <v>a</v>
          </cell>
          <cell r="B79" t="str">
            <v>구조물터파기</v>
          </cell>
          <cell r="F79">
            <v>0</v>
          </cell>
        </row>
        <row r="80">
          <cell r="A80" t="str">
            <v>-1</v>
          </cell>
          <cell r="B80" t="str">
            <v>구조물터파기</v>
          </cell>
          <cell r="C80" t="str">
            <v>(육상토사 0∼1 M)</v>
          </cell>
          <cell r="D80">
            <v>43298</v>
          </cell>
          <cell r="E80" t="str">
            <v>M3</v>
          </cell>
          <cell r="F80">
            <v>3206</v>
          </cell>
          <cell r="G80">
            <v>138813388</v>
          </cell>
        </row>
        <row r="81">
          <cell r="A81" t="str">
            <v>-2</v>
          </cell>
          <cell r="B81" t="str">
            <v>구조물터파기</v>
          </cell>
          <cell r="C81" t="str">
            <v>(육상토사 1∼2 M)</v>
          </cell>
          <cell r="D81">
            <v>772</v>
          </cell>
          <cell r="E81" t="str">
            <v>M3</v>
          </cell>
          <cell r="F81">
            <v>3310</v>
          </cell>
          <cell r="G81">
            <v>2555320</v>
          </cell>
        </row>
        <row r="82">
          <cell r="A82" t="str">
            <v>-3</v>
          </cell>
          <cell r="B82" t="str">
            <v>구조물터파기</v>
          </cell>
          <cell r="C82" t="str">
            <v>(육상토사 2∼3 M)</v>
          </cell>
          <cell r="D82">
            <v>6</v>
          </cell>
          <cell r="E82" t="str">
            <v>M3</v>
          </cell>
          <cell r="F82">
            <v>4041</v>
          </cell>
          <cell r="G82">
            <v>24246</v>
          </cell>
        </row>
        <row r="83">
          <cell r="A83" t="str">
            <v>b</v>
          </cell>
          <cell r="B83" t="str">
            <v>되메우기및다짐</v>
          </cell>
          <cell r="C83" t="str">
            <v>(인력30%+백호우70%)</v>
          </cell>
          <cell r="D83">
            <v>36537</v>
          </cell>
          <cell r="E83" t="str">
            <v>M3</v>
          </cell>
          <cell r="F83">
            <v>4075</v>
          </cell>
          <cell r="G83">
            <v>148888275</v>
          </cell>
        </row>
        <row r="84">
          <cell r="A84" t="str">
            <v>2.02</v>
          </cell>
          <cell r="B84" t="str">
            <v>측    구    공</v>
          </cell>
          <cell r="F84">
            <v>0</v>
          </cell>
        </row>
        <row r="85">
          <cell r="A85" t="str">
            <v>a</v>
          </cell>
          <cell r="B85" t="str">
            <v>보차도경계석 설치</v>
          </cell>
          <cell r="C85" t="str">
            <v>(250x300(100)x1000)</v>
          </cell>
          <cell r="D85">
            <v>9527</v>
          </cell>
          <cell r="E85" t="str">
            <v>M</v>
          </cell>
          <cell r="F85">
            <v>27468</v>
          </cell>
          <cell r="G85">
            <v>261687636</v>
          </cell>
        </row>
        <row r="86">
          <cell r="A86" t="str">
            <v>b</v>
          </cell>
          <cell r="B86" t="str">
            <v>L 형측구</v>
          </cell>
          <cell r="C86" t="str">
            <v>(형식-3, H=1.15 M)</v>
          </cell>
          <cell r="D86">
            <v>437</v>
          </cell>
          <cell r="E86" t="str">
            <v>M</v>
          </cell>
          <cell r="F86">
            <v>58546</v>
          </cell>
          <cell r="G86">
            <v>25584602</v>
          </cell>
        </row>
        <row r="87">
          <cell r="A87" t="str">
            <v>c</v>
          </cell>
          <cell r="B87" t="str">
            <v>V 형측구</v>
          </cell>
          <cell r="C87" t="str">
            <v>(0.86x0.5)</v>
          </cell>
          <cell r="D87">
            <v>90</v>
          </cell>
          <cell r="E87" t="str">
            <v>M</v>
          </cell>
          <cell r="F87">
            <v>84631</v>
          </cell>
          <cell r="G87">
            <v>7616790</v>
          </cell>
        </row>
        <row r="88">
          <cell r="A88" t="str">
            <v>d</v>
          </cell>
          <cell r="B88" t="str">
            <v>U 형측구</v>
          </cell>
          <cell r="C88" t="str">
            <v>(0.6x0.6)</v>
          </cell>
          <cell r="D88">
            <v>36</v>
          </cell>
          <cell r="E88" t="str">
            <v>M</v>
          </cell>
          <cell r="F88">
            <v>59049</v>
          </cell>
          <cell r="G88">
            <v>2125764</v>
          </cell>
        </row>
        <row r="89">
          <cell r="A89" t="str">
            <v>e</v>
          </cell>
          <cell r="B89" t="str">
            <v>산마루측구</v>
          </cell>
          <cell r="C89" t="str">
            <v>(PE-반월관)</v>
          </cell>
          <cell r="D89">
            <v>280</v>
          </cell>
          <cell r="E89" t="str">
            <v>M</v>
          </cell>
          <cell r="F89">
            <v>18171</v>
          </cell>
          <cell r="G89">
            <v>5087880</v>
          </cell>
        </row>
        <row r="90">
          <cell r="A90" t="str">
            <v>f</v>
          </cell>
          <cell r="B90" t="str">
            <v>녹지대측구</v>
          </cell>
          <cell r="C90" t="str">
            <v>(중분대)</v>
          </cell>
          <cell r="D90">
            <v>2848</v>
          </cell>
          <cell r="E90" t="str">
            <v>M</v>
          </cell>
          <cell r="F90">
            <v>51470</v>
          </cell>
          <cell r="G90">
            <v>146586560</v>
          </cell>
        </row>
        <row r="91">
          <cell r="A91" t="str">
            <v>g</v>
          </cell>
          <cell r="B91" t="str">
            <v>측구터파기</v>
          </cell>
          <cell r="C91" t="str">
            <v>(토  사)</v>
          </cell>
          <cell r="D91">
            <v>1124</v>
          </cell>
          <cell r="E91" t="str">
            <v>M3</v>
          </cell>
          <cell r="F91">
            <v>2373</v>
          </cell>
          <cell r="G91">
            <v>2667252</v>
          </cell>
        </row>
        <row r="92">
          <cell r="A92" t="str">
            <v>h</v>
          </cell>
          <cell r="B92" t="str">
            <v>되메우기</v>
          </cell>
          <cell r="C92" t="str">
            <v>(인  력)</v>
          </cell>
          <cell r="D92">
            <v>4975</v>
          </cell>
          <cell r="E92" t="str">
            <v>M3</v>
          </cell>
          <cell r="F92">
            <v>3332</v>
          </cell>
          <cell r="G92">
            <v>16576700</v>
          </cell>
        </row>
        <row r="93">
          <cell r="A93" t="str">
            <v>2.03</v>
          </cell>
          <cell r="B93" t="str">
            <v>맹암거설치</v>
          </cell>
          <cell r="C93" t="str">
            <v>(형식-1, 토사구간)</v>
          </cell>
          <cell r="D93">
            <v>3442</v>
          </cell>
          <cell r="E93" t="str">
            <v>M</v>
          </cell>
          <cell r="F93">
            <v>8363</v>
          </cell>
          <cell r="G93">
            <v>28785446</v>
          </cell>
        </row>
        <row r="94">
          <cell r="A94" t="str">
            <v>2.04</v>
          </cell>
          <cell r="B94" t="str">
            <v>배  수  관  공</v>
          </cell>
          <cell r="F94">
            <v>0</v>
          </cell>
        </row>
        <row r="95">
          <cell r="A95" t="str">
            <v>a</v>
          </cell>
          <cell r="B95" t="str">
            <v>횡배수관부설</v>
          </cell>
          <cell r="C95" t="str">
            <v>(V.R 관)</v>
          </cell>
          <cell r="F95">
            <v>0</v>
          </cell>
        </row>
        <row r="96">
          <cell r="A96" t="str">
            <v>-1</v>
          </cell>
          <cell r="B96" t="str">
            <v>횡배수관부설</v>
          </cell>
          <cell r="C96" t="str">
            <v>(D= 300 m/m)</v>
          </cell>
          <cell r="D96">
            <v>120</v>
          </cell>
          <cell r="E96" t="str">
            <v>M</v>
          </cell>
          <cell r="F96">
            <v>28689</v>
          </cell>
          <cell r="G96">
            <v>3442680</v>
          </cell>
        </row>
        <row r="97">
          <cell r="A97" t="str">
            <v>-2</v>
          </cell>
          <cell r="B97" t="str">
            <v>횡배수관부설</v>
          </cell>
          <cell r="C97" t="str">
            <v>(D= 600 m/m)</v>
          </cell>
          <cell r="D97">
            <v>55</v>
          </cell>
          <cell r="E97" t="str">
            <v>M</v>
          </cell>
          <cell r="F97">
            <v>55404</v>
          </cell>
          <cell r="G97">
            <v>3047220</v>
          </cell>
        </row>
        <row r="98">
          <cell r="A98" t="str">
            <v>-3</v>
          </cell>
          <cell r="B98" t="str">
            <v>횡배수관부설</v>
          </cell>
          <cell r="C98" t="str">
            <v>(D= 800 m/m)</v>
          </cell>
          <cell r="D98">
            <v>387</v>
          </cell>
          <cell r="E98" t="str">
            <v>M</v>
          </cell>
          <cell r="F98">
            <v>76807</v>
          </cell>
          <cell r="G98">
            <v>29724309</v>
          </cell>
        </row>
        <row r="99">
          <cell r="A99" t="str">
            <v>-4</v>
          </cell>
          <cell r="B99" t="str">
            <v>횡배수관부설</v>
          </cell>
          <cell r="C99" t="str">
            <v>(D= 1000 m/m)</v>
          </cell>
          <cell r="D99">
            <v>235</v>
          </cell>
          <cell r="E99" t="str">
            <v>M</v>
          </cell>
          <cell r="F99">
            <v>101532</v>
          </cell>
          <cell r="G99">
            <v>23860020</v>
          </cell>
        </row>
        <row r="100">
          <cell r="A100" t="str">
            <v>b</v>
          </cell>
          <cell r="B100" t="str">
            <v>날 개 벽</v>
          </cell>
          <cell r="F100">
            <v>0</v>
          </cell>
        </row>
        <row r="101">
          <cell r="A101" t="str">
            <v>-1</v>
          </cell>
          <cell r="B101" t="str">
            <v>콘크리트타설</v>
          </cell>
          <cell r="C101" t="str">
            <v>(소형 VIB 포함)</v>
          </cell>
          <cell r="D101">
            <v>92</v>
          </cell>
          <cell r="E101" t="str">
            <v>M3</v>
          </cell>
          <cell r="F101">
            <v>29264</v>
          </cell>
          <cell r="G101">
            <v>2692288</v>
          </cell>
        </row>
        <row r="102">
          <cell r="A102" t="str">
            <v>-2</v>
          </cell>
          <cell r="B102" t="str">
            <v>합판거푸집</v>
          </cell>
          <cell r="C102" t="str">
            <v>(소형 3 회)</v>
          </cell>
          <cell r="D102">
            <v>432</v>
          </cell>
          <cell r="E102" t="str">
            <v>M2</v>
          </cell>
          <cell r="F102">
            <v>22442</v>
          </cell>
          <cell r="G102">
            <v>9694944</v>
          </cell>
        </row>
        <row r="103">
          <cell r="A103" t="str">
            <v>c</v>
          </cell>
          <cell r="B103" t="str">
            <v>수로보호공</v>
          </cell>
          <cell r="F103">
            <v>0</v>
          </cell>
        </row>
        <row r="104">
          <cell r="A104" t="str">
            <v>-1</v>
          </cell>
          <cell r="B104" t="str">
            <v>콘크리트타설</v>
          </cell>
          <cell r="C104" t="str">
            <v>(소형 VIB 포함)</v>
          </cell>
          <cell r="D104">
            <v>5</v>
          </cell>
          <cell r="E104" t="str">
            <v>M3</v>
          </cell>
          <cell r="F104">
            <v>29264</v>
          </cell>
          <cell r="G104">
            <v>146320</v>
          </cell>
        </row>
        <row r="105">
          <cell r="A105" t="str">
            <v>-2</v>
          </cell>
          <cell r="B105" t="str">
            <v>합판거푸집</v>
          </cell>
          <cell r="C105" t="str">
            <v>(소형 4 회)</v>
          </cell>
          <cell r="D105">
            <v>7</v>
          </cell>
          <cell r="E105" t="str">
            <v>M2</v>
          </cell>
          <cell r="F105">
            <v>19326</v>
          </cell>
          <cell r="G105">
            <v>135282</v>
          </cell>
        </row>
        <row r="106">
          <cell r="A106" t="str">
            <v>c</v>
          </cell>
          <cell r="B106" t="str">
            <v>관보호공</v>
          </cell>
          <cell r="F106">
            <v>0</v>
          </cell>
        </row>
        <row r="107">
          <cell r="A107" t="str">
            <v>-1</v>
          </cell>
          <cell r="B107" t="str">
            <v>콘크리트타설</v>
          </cell>
          <cell r="C107" t="str">
            <v>(소형 VIB 포함)</v>
          </cell>
          <cell r="D107">
            <v>50</v>
          </cell>
          <cell r="E107" t="str">
            <v>M3</v>
          </cell>
          <cell r="F107">
            <v>29264</v>
          </cell>
          <cell r="G107">
            <v>1463200</v>
          </cell>
        </row>
        <row r="108">
          <cell r="A108" t="str">
            <v>-2</v>
          </cell>
          <cell r="B108" t="str">
            <v>합판거푸집</v>
          </cell>
          <cell r="C108" t="str">
            <v>(소형 6 회)</v>
          </cell>
          <cell r="D108">
            <v>135</v>
          </cell>
          <cell r="E108" t="str">
            <v>M2</v>
          </cell>
          <cell r="F108">
            <v>15996</v>
          </cell>
          <cell r="G108">
            <v>2159460</v>
          </cell>
        </row>
        <row r="109">
          <cell r="A109" t="str">
            <v>d</v>
          </cell>
          <cell r="B109" t="str">
            <v>관보호공</v>
          </cell>
          <cell r="F109">
            <v>0</v>
          </cell>
        </row>
        <row r="110">
          <cell r="A110" t="str">
            <v>-1</v>
          </cell>
          <cell r="B110" t="str">
            <v>콘크리트타설</v>
          </cell>
          <cell r="C110" t="str">
            <v>(소형 VIB 포함)</v>
          </cell>
          <cell r="D110">
            <v>9</v>
          </cell>
          <cell r="E110" t="str">
            <v>M3</v>
          </cell>
          <cell r="F110">
            <v>29264</v>
          </cell>
          <cell r="G110">
            <v>263376</v>
          </cell>
        </row>
        <row r="111">
          <cell r="A111" t="str">
            <v>-2</v>
          </cell>
          <cell r="B111" t="str">
            <v>합판거푸집</v>
          </cell>
          <cell r="C111" t="str">
            <v>(소형 6 회)</v>
          </cell>
          <cell r="D111">
            <v>71</v>
          </cell>
          <cell r="E111" t="str">
            <v>M2</v>
          </cell>
          <cell r="F111">
            <v>15996</v>
          </cell>
          <cell r="G111">
            <v>1135716</v>
          </cell>
        </row>
        <row r="112">
          <cell r="A112" t="str">
            <v>-3</v>
          </cell>
          <cell r="B112" t="str">
            <v>철근가공조립</v>
          </cell>
          <cell r="C112" t="str">
            <v>(간 단)</v>
          </cell>
          <cell r="D112">
            <v>0.56000000000000005</v>
          </cell>
          <cell r="E112" t="str">
            <v>Ton</v>
          </cell>
          <cell r="F112">
            <v>292637</v>
          </cell>
          <cell r="G112">
            <v>163876</v>
          </cell>
        </row>
        <row r="113">
          <cell r="A113" t="str">
            <v>2.05</v>
          </cell>
          <cell r="B113" t="str">
            <v>종배수관부설</v>
          </cell>
          <cell r="C113" t="str">
            <v>(V.R 관)</v>
          </cell>
          <cell r="F113">
            <v>0</v>
          </cell>
        </row>
        <row r="114">
          <cell r="A114" t="str">
            <v>a</v>
          </cell>
          <cell r="F114">
            <v>0</v>
          </cell>
        </row>
        <row r="115">
          <cell r="A115" t="str">
            <v>-1</v>
          </cell>
          <cell r="B115" t="str">
            <v>종배수관부설</v>
          </cell>
          <cell r="C115" t="str">
            <v>(D= 600 m/m)</v>
          </cell>
          <cell r="D115">
            <v>334</v>
          </cell>
          <cell r="E115" t="str">
            <v>M</v>
          </cell>
          <cell r="F115">
            <v>49764</v>
          </cell>
          <cell r="G115">
            <v>16621176</v>
          </cell>
        </row>
        <row r="116">
          <cell r="A116" t="str">
            <v>-2</v>
          </cell>
          <cell r="B116" t="str">
            <v>종배수관부설</v>
          </cell>
          <cell r="C116" t="str">
            <v>(D=1000 m/m)</v>
          </cell>
          <cell r="D116">
            <v>15</v>
          </cell>
          <cell r="E116" t="str">
            <v>M</v>
          </cell>
          <cell r="F116">
            <v>95754</v>
          </cell>
          <cell r="G116">
            <v>1436310</v>
          </cell>
        </row>
        <row r="117">
          <cell r="A117" t="str">
            <v>b</v>
          </cell>
          <cell r="B117" t="str">
            <v>종배수관면벽</v>
          </cell>
          <cell r="F117">
            <v>0</v>
          </cell>
        </row>
        <row r="118">
          <cell r="A118" t="str">
            <v>-1</v>
          </cell>
          <cell r="B118" t="str">
            <v>콘크리트타설</v>
          </cell>
          <cell r="C118" t="str">
            <v>(소형 VIB 제외)</v>
          </cell>
          <cell r="D118">
            <v>17</v>
          </cell>
          <cell r="E118" t="str">
            <v>M3</v>
          </cell>
          <cell r="F118">
            <v>28762</v>
          </cell>
          <cell r="G118">
            <v>488954</v>
          </cell>
        </row>
        <row r="119">
          <cell r="A119" t="str">
            <v>-2</v>
          </cell>
          <cell r="B119" t="str">
            <v>합판거푸집</v>
          </cell>
          <cell r="C119" t="str">
            <v>(소형 4 회)</v>
          </cell>
          <cell r="D119">
            <v>249</v>
          </cell>
          <cell r="E119" t="str">
            <v>M2</v>
          </cell>
          <cell r="F119">
            <v>19326</v>
          </cell>
          <cell r="G119">
            <v>4812174</v>
          </cell>
        </row>
        <row r="120">
          <cell r="A120" t="str">
            <v>2.06</v>
          </cell>
          <cell r="B120" t="str">
            <v>집 수 정</v>
          </cell>
          <cell r="F120">
            <v>0</v>
          </cell>
        </row>
        <row r="121">
          <cell r="A121" t="str">
            <v>a</v>
          </cell>
          <cell r="B121" t="str">
            <v>콘크리트타설</v>
          </cell>
          <cell r="C121" t="str">
            <v>(무근 VIB 포함)</v>
          </cell>
          <cell r="D121">
            <v>18</v>
          </cell>
          <cell r="E121" t="str">
            <v>M3</v>
          </cell>
          <cell r="F121">
            <v>18476</v>
          </cell>
          <cell r="G121">
            <v>332568</v>
          </cell>
        </row>
        <row r="122">
          <cell r="A122" t="str">
            <v>b</v>
          </cell>
          <cell r="B122" t="str">
            <v>합판거푸집</v>
          </cell>
          <cell r="C122" t="str">
            <v>(4 회)</v>
          </cell>
          <cell r="D122">
            <v>151</v>
          </cell>
          <cell r="E122" t="str">
            <v>M2</v>
          </cell>
          <cell r="F122">
            <v>16311</v>
          </cell>
          <cell r="G122">
            <v>2462961</v>
          </cell>
        </row>
        <row r="123">
          <cell r="A123" t="str">
            <v>c</v>
          </cell>
          <cell r="B123" t="str">
            <v>사다리 설치</v>
          </cell>
          <cell r="C123" t="str">
            <v>(스텐레스)</v>
          </cell>
          <cell r="D123">
            <v>63</v>
          </cell>
          <cell r="E123" t="str">
            <v>EA</v>
          </cell>
          <cell r="F123">
            <v>2222</v>
          </cell>
          <cell r="G123">
            <v>139986</v>
          </cell>
        </row>
        <row r="124">
          <cell r="A124" t="str">
            <v>2.07</v>
          </cell>
          <cell r="B124" t="str">
            <v>암  거  공</v>
          </cell>
          <cell r="F124">
            <v>0</v>
          </cell>
        </row>
        <row r="125">
          <cell r="A125" t="str">
            <v>a</v>
          </cell>
          <cell r="B125" t="str">
            <v>콘크리트타설</v>
          </cell>
          <cell r="F125">
            <v>0</v>
          </cell>
        </row>
        <row r="126">
          <cell r="A126" t="str">
            <v>-1</v>
          </cell>
          <cell r="B126" t="str">
            <v>콘크리트타설</v>
          </cell>
          <cell r="C126" t="str">
            <v>(철근 펌프카)</v>
          </cell>
          <cell r="D126">
            <v>4515</v>
          </cell>
          <cell r="E126" t="str">
            <v>M3</v>
          </cell>
          <cell r="F126">
            <v>10488</v>
          </cell>
          <cell r="G126">
            <v>47353320</v>
          </cell>
        </row>
        <row r="127">
          <cell r="A127" t="str">
            <v>-2</v>
          </cell>
          <cell r="B127" t="str">
            <v>콘크리트타설</v>
          </cell>
          <cell r="C127" t="str">
            <v>(철근 VIB 포함)</v>
          </cell>
          <cell r="D127">
            <v>24</v>
          </cell>
          <cell r="E127" t="str">
            <v>M3</v>
          </cell>
          <cell r="F127">
            <v>20625</v>
          </cell>
          <cell r="G127">
            <v>495000</v>
          </cell>
        </row>
        <row r="128">
          <cell r="A128" t="str">
            <v>-3</v>
          </cell>
          <cell r="B128" t="str">
            <v>콘크리트타설</v>
          </cell>
          <cell r="C128" t="str">
            <v>(무근 VIB 제외)</v>
          </cell>
          <cell r="D128">
            <v>405</v>
          </cell>
          <cell r="E128" t="str">
            <v>M3</v>
          </cell>
          <cell r="F128">
            <v>18226</v>
          </cell>
          <cell r="G128">
            <v>7381530</v>
          </cell>
        </row>
        <row r="129">
          <cell r="A129" t="str">
            <v>b</v>
          </cell>
          <cell r="B129" t="str">
            <v>거  푸  집</v>
          </cell>
          <cell r="F129">
            <v>0</v>
          </cell>
        </row>
        <row r="130">
          <cell r="A130" t="str">
            <v>-1</v>
          </cell>
          <cell r="B130" t="str">
            <v>합판거푸집</v>
          </cell>
          <cell r="C130" t="str">
            <v>(3 회)</v>
          </cell>
          <cell r="D130">
            <v>4782</v>
          </cell>
          <cell r="E130" t="str">
            <v>M2</v>
          </cell>
          <cell r="F130">
            <v>18891</v>
          </cell>
          <cell r="G130">
            <v>90336762</v>
          </cell>
        </row>
        <row r="131">
          <cell r="A131" t="str">
            <v>-2</v>
          </cell>
          <cell r="B131" t="str">
            <v>합판거푸집</v>
          </cell>
          <cell r="C131" t="str">
            <v>(4 회)</v>
          </cell>
          <cell r="D131">
            <v>2794</v>
          </cell>
          <cell r="E131" t="str">
            <v>M2</v>
          </cell>
          <cell r="F131">
            <v>16311</v>
          </cell>
          <cell r="G131">
            <v>45572934</v>
          </cell>
        </row>
        <row r="132">
          <cell r="A132" t="str">
            <v>-3</v>
          </cell>
          <cell r="B132" t="str">
            <v>합판거푸집</v>
          </cell>
          <cell r="C132" t="str">
            <v>(6 회)</v>
          </cell>
          <cell r="D132">
            <v>52</v>
          </cell>
          <cell r="E132" t="str">
            <v>M2</v>
          </cell>
          <cell r="F132">
            <v>13583</v>
          </cell>
          <cell r="G132">
            <v>706316</v>
          </cell>
        </row>
        <row r="133">
          <cell r="A133" t="str">
            <v>-4</v>
          </cell>
          <cell r="B133" t="str">
            <v>문양거푸집</v>
          </cell>
          <cell r="C133" t="str">
            <v>(문양스치로폴 0∼7M)</v>
          </cell>
          <cell r="D133">
            <v>239</v>
          </cell>
          <cell r="E133" t="str">
            <v>M2</v>
          </cell>
          <cell r="F133">
            <v>22052</v>
          </cell>
          <cell r="G133">
            <v>5270428</v>
          </cell>
        </row>
        <row r="134">
          <cell r="A134" t="str">
            <v>c</v>
          </cell>
          <cell r="B134" t="str">
            <v>스페이서 설치</v>
          </cell>
          <cell r="F134">
            <v>0</v>
          </cell>
        </row>
        <row r="135">
          <cell r="A135" t="str">
            <v>-1</v>
          </cell>
          <cell r="B135" t="str">
            <v>스페이서 설치</v>
          </cell>
          <cell r="C135" t="str">
            <v>(벽체용)</v>
          </cell>
          <cell r="D135">
            <v>5106</v>
          </cell>
          <cell r="E135" t="str">
            <v>M2</v>
          </cell>
          <cell r="F135">
            <v>270</v>
          </cell>
          <cell r="G135">
            <v>1378620</v>
          </cell>
        </row>
        <row r="136">
          <cell r="A136" t="str">
            <v>-2</v>
          </cell>
          <cell r="B136" t="str">
            <v>스페이서 설치</v>
          </cell>
          <cell r="C136" t="str">
            <v>(슬라브및기초용)</v>
          </cell>
          <cell r="D136">
            <v>6970</v>
          </cell>
          <cell r="E136" t="str">
            <v>M2</v>
          </cell>
          <cell r="F136">
            <v>92</v>
          </cell>
          <cell r="G136">
            <v>641240</v>
          </cell>
        </row>
        <row r="137">
          <cell r="A137" t="str">
            <v>d</v>
          </cell>
          <cell r="B137" t="str">
            <v>철근가공조립</v>
          </cell>
          <cell r="C137" t="str">
            <v>(복 잡)</v>
          </cell>
          <cell r="D137">
            <v>697.70799999999997</v>
          </cell>
          <cell r="E137" t="str">
            <v>Ton</v>
          </cell>
          <cell r="F137">
            <v>361279</v>
          </cell>
          <cell r="G137">
            <v>252067248</v>
          </cell>
        </row>
        <row r="138">
          <cell r="A138" t="str">
            <v>e</v>
          </cell>
          <cell r="B138" t="str">
            <v>아스팔트 방수</v>
          </cell>
          <cell r="C138" t="str">
            <v>(2 회)</v>
          </cell>
          <cell r="D138">
            <v>5705</v>
          </cell>
          <cell r="E138" t="str">
            <v>M2</v>
          </cell>
          <cell r="F138">
            <v>4605</v>
          </cell>
          <cell r="G138">
            <v>26271525</v>
          </cell>
        </row>
        <row r="139">
          <cell r="A139" t="str">
            <v>f</v>
          </cell>
          <cell r="B139" t="str">
            <v>강관비계</v>
          </cell>
          <cell r="C139" t="str">
            <v>(0∼30 M)</v>
          </cell>
          <cell r="D139">
            <v>3319</v>
          </cell>
          <cell r="E139" t="str">
            <v>M2</v>
          </cell>
          <cell r="F139">
            <v>7603</v>
          </cell>
          <cell r="G139">
            <v>25234357</v>
          </cell>
        </row>
        <row r="140">
          <cell r="A140" t="str">
            <v>g</v>
          </cell>
          <cell r="B140" t="str">
            <v>강관동바리</v>
          </cell>
          <cell r="C140" t="str">
            <v>(암거용)</v>
          </cell>
          <cell r="D140">
            <v>7295</v>
          </cell>
          <cell r="E140" t="str">
            <v>공M3</v>
          </cell>
          <cell r="F140">
            <v>6199</v>
          </cell>
          <cell r="G140">
            <v>45221705</v>
          </cell>
        </row>
        <row r="141">
          <cell r="A141" t="str">
            <v>h</v>
          </cell>
          <cell r="B141" t="str">
            <v>기초잡석깔기</v>
          </cell>
          <cell r="C141" t="str">
            <v>(동상방지층재)</v>
          </cell>
          <cell r="D141">
            <v>2691</v>
          </cell>
          <cell r="E141" t="str">
            <v>M3</v>
          </cell>
          <cell r="F141">
            <v>27563</v>
          </cell>
          <cell r="G141">
            <v>74172033</v>
          </cell>
        </row>
        <row r="142">
          <cell r="A142" t="str">
            <v>i</v>
          </cell>
          <cell r="B142" t="str">
            <v>NOTCH 설치</v>
          </cell>
          <cell r="D142">
            <v>66</v>
          </cell>
          <cell r="E142" t="str">
            <v>M</v>
          </cell>
          <cell r="F142">
            <v>2716</v>
          </cell>
          <cell r="G142">
            <v>179256</v>
          </cell>
        </row>
        <row r="143">
          <cell r="A143" t="str">
            <v>j</v>
          </cell>
          <cell r="B143" t="str">
            <v>지수판설치</v>
          </cell>
          <cell r="C143" t="str">
            <v>(200x5 m/m)</v>
          </cell>
          <cell r="D143">
            <v>392</v>
          </cell>
          <cell r="E143" t="str">
            <v>M</v>
          </cell>
          <cell r="F143">
            <v>25999</v>
          </cell>
          <cell r="G143">
            <v>10191608</v>
          </cell>
        </row>
        <row r="144">
          <cell r="A144" t="str">
            <v>k</v>
          </cell>
          <cell r="B144" t="str">
            <v>수팽창 지수제</v>
          </cell>
          <cell r="D144">
            <v>1773</v>
          </cell>
          <cell r="E144" t="str">
            <v>M</v>
          </cell>
          <cell r="F144">
            <v>2487</v>
          </cell>
          <cell r="G144">
            <v>4409451</v>
          </cell>
        </row>
        <row r="145">
          <cell r="A145" t="str">
            <v>l</v>
          </cell>
          <cell r="B145" t="str">
            <v>쉬이트방수</v>
          </cell>
          <cell r="C145" t="str">
            <v>(T=2.0 m/m)</v>
          </cell>
          <cell r="D145">
            <v>0.2</v>
          </cell>
          <cell r="E145" t="str">
            <v>M2</v>
          </cell>
          <cell r="F145">
            <v>10970</v>
          </cell>
          <cell r="G145">
            <v>2194</v>
          </cell>
        </row>
        <row r="146">
          <cell r="A146" t="str">
            <v>m</v>
          </cell>
          <cell r="B146" t="str">
            <v>다웰바 설치</v>
          </cell>
          <cell r="C146" t="str">
            <v>(D=25 m/m, L=600)</v>
          </cell>
          <cell r="D146">
            <v>1319</v>
          </cell>
          <cell r="E146" t="str">
            <v>EA</v>
          </cell>
          <cell r="F146">
            <v>8669</v>
          </cell>
          <cell r="G146">
            <v>11434411</v>
          </cell>
        </row>
        <row r="147">
          <cell r="A147" t="str">
            <v>n</v>
          </cell>
          <cell r="B147" t="str">
            <v>시공이음면정리</v>
          </cell>
          <cell r="D147">
            <v>292</v>
          </cell>
          <cell r="E147" t="str">
            <v>M2</v>
          </cell>
          <cell r="F147">
            <v>685</v>
          </cell>
          <cell r="G147">
            <v>200020</v>
          </cell>
        </row>
        <row r="148">
          <cell r="A148" t="str">
            <v>o</v>
          </cell>
          <cell r="B148" t="str">
            <v>폴리우레탄실란트채움</v>
          </cell>
          <cell r="C148" t="str">
            <v>(25x20)</v>
          </cell>
          <cell r="D148">
            <v>425</v>
          </cell>
          <cell r="E148" t="str">
            <v>M</v>
          </cell>
          <cell r="F148">
            <v>3652</v>
          </cell>
          <cell r="G148">
            <v>1552100</v>
          </cell>
        </row>
        <row r="149">
          <cell r="A149" t="str">
            <v>p</v>
          </cell>
          <cell r="F149">
            <v>0</v>
          </cell>
        </row>
        <row r="150">
          <cell r="A150" t="str">
            <v>-1</v>
          </cell>
          <cell r="B150" t="str">
            <v>스치로폴설치</v>
          </cell>
          <cell r="C150" t="str">
            <v>(T=20 m/m)</v>
          </cell>
          <cell r="D150">
            <v>507</v>
          </cell>
          <cell r="E150" t="str">
            <v>M2</v>
          </cell>
          <cell r="F150">
            <v>1039</v>
          </cell>
          <cell r="G150">
            <v>526773</v>
          </cell>
        </row>
        <row r="151">
          <cell r="A151" t="str">
            <v>-2</v>
          </cell>
          <cell r="B151" t="str">
            <v>스치로폴설치</v>
          </cell>
          <cell r="C151" t="str">
            <v>(T=10 m/m)</v>
          </cell>
          <cell r="D151">
            <v>132</v>
          </cell>
          <cell r="E151" t="str">
            <v>M2</v>
          </cell>
          <cell r="F151">
            <v>519</v>
          </cell>
          <cell r="G151">
            <v>68508</v>
          </cell>
        </row>
        <row r="152">
          <cell r="A152" t="str">
            <v>q</v>
          </cell>
          <cell r="F152">
            <v>0</v>
          </cell>
        </row>
        <row r="153">
          <cell r="A153" t="str">
            <v>-1</v>
          </cell>
          <cell r="B153" t="str">
            <v>PVC PIPE 설치</v>
          </cell>
          <cell r="C153" t="str">
            <v>(D= 50 m/m)</v>
          </cell>
          <cell r="D153">
            <v>69</v>
          </cell>
          <cell r="E153" t="str">
            <v>M</v>
          </cell>
          <cell r="F153">
            <v>1630</v>
          </cell>
          <cell r="G153">
            <v>112470</v>
          </cell>
        </row>
        <row r="154">
          <cell r="A154" t="str">
            <v>-2</v>
          </cell>
          <cell r="B154" t="str">
            <v>PVC PIPE 설치</v>
          </cell>
          <cell r="C154" t="str">
            <v>(D= 30 m/m)</v>
          </cell>
          <cell r="D154">
            <v>184</v>
          </cell>
          <cell r="E154" t="str">
            <v>M</v>
          </cell>
          <cell r="F154">
            <v>819</v>
          </cell>
          <cell r="G154">
            <v>150696</v>
          </cell>
        </row>
        <row r="155">
          <cell r="A155" t="str">
            <v>r</v>
          </cell>
          <cell r="B155" t="str">
            <v>부직포설치</v>
          </cell>
          <cell r="C155" t="str">
            <v>(2.0 T/M)</v>
          </cell>
          <cell r="D155">
            <v>87</v>
          </cell>
          <cell r="E155" t="str">
            <v>M2</v>
          </cell>
          <cell r="F155">
            <v>1277</v>
          </cell>
          <cell r="G155">
            <v>111099</v>
          </cell>
        </row>
        <row r="156">
          <cell r="A156" t="str">
            <v>s</v>
          </cell>
          <cell r="B156" t="str">
            <v>사다리 설치</v>
          </cell>
          <cell r="C156" t="str">
            <v>(스텐레스)</v>
          </cell>
          <cell r="D156">
            <v>7</v>
          </cell>
          <cell r="E156" t="str">
            <v>EA</v>
          </cell>
          <cell r="F156">
            <v>2222</v>
          </cell>
          <cell r="G156">
            <v>15554</v>
          </cell>
        </row>
        <row r="157">
          <cell r="A157" t="str">
            <v>t</v>
          </cell>
          <cell r="B157" t="str">
            <v>뒷채움잡석</v>
          </cell>
          <cell r="C157" t="str">
            <v>(부설및다짐)</v>
          </cell>
          <cell r="D157">
            <v>4596</v>
          </cell>
          <cell r="E157" t="str">
            <v>M3</v>
          </cell>
          <cell r="F157">
            <v>10744</v>
          </cell>
          <cell r="G157">
            <v>49379424</v>
          </cell>
        </row>
        <row r="158">
          <cell r="A158" t="str">
            <v>u</v>
          </cell>
          <cell r="B158" t="str">
            <v>난간설치(차도용)</v>
          </cell>
          <cell r="C158" t="str">
            <v>(H=0.8 M)</v>
          </cell>
          <cell r="D158">
            <v>48</v>
          </cell>
          <cell r="E158" t="str">
            <v>M</v>
          </cell>
          <cell r="F158">
            <v>416186</v>
          </cell>
          <cell r="G158">
            <v>19976928</v>
          </cell>
        </row>
        <row r="159">
          <cell r="A159" t="str">
            <v>2.08</v>
          </cell>
          <cell r="B159" t="str">
            <v>맨  홀  공</v>
          </cell>
          <cell r="F159">
            <v>0</v>
          </cell>
        </row>
        <row r="160">
          <cell r="A160" t="str">
            <v>a</v>
          </cell>
          <cell r="B160" t="str">
            <v>콘크리트타설</v>
          </cell>
          <cell r="F160">
            <v>0</v>
          </cell>
        </row>
        <row r="161">
          <cell r="A161" t="str">
            <v>-1</v>
          </cell>
          <cell r="B161" t="str">
            <v>콘크리트타설</v>
          </cell>
          <cell r="C161" t="str">
            <v>(철근 VIB 포함)</v>
          </cell>
          <cell r="D161">
            <v>34</v>
          </cell>
          <cell r="E161" t="str">
            <v>M3</v>
          </cell>
          <cell r="F161">
            <v>20625</v>
          </cell>
          <cell r="G161">
            <v>701250</v>
          </cell>
        </row>
        <row r="162">
          <cell r="A162" t="str">
            <v>-2</v>
          </cell>
          <cell r="B162" t="str">
            <v>콘크리트타설</v>
          </cell>
          <cell r="C162" t="str">
            <v>(무근 VIB 포함)</v>
          </cell>
          <cell r="D162">
            <v>405</v>
          </cell>
          <cell r="E162" t="str">
            <v>M3</v>
          </cell>
          <cell r="F162">
            <v>18476</v>
          </cell>
          <cell r="G162">
            <v>7482780</v>
          </cell>
        </row>
        <row r="163">
          <cell r="A163" t="str">
            <v>b</v>
          </cell>
          <cell r="F163">
            <v>0</v>
          </cell>
        </row>
        <row r="164">
          <cell r="A164" t="str">
            <v>-1</v>
          </cell>
          <cell r="B164" t="str">
            <v>P.E 원형맨홀 거푸집</v>
          </cell>
          <cell r="C164" t="str">
            <v>(1호,Φ900m/m)</v>
          </cell>
          <cell r="D164">
            <v>181</v>
          </cell>
          <cell r="E164" t="str">
            <v>개소</v>
          </cell>
          <cell r="F164">
            <v>204243</v>
          </cell>
          <cell r="G164">
            <v>36967983</v>
          </cell>
        </row>
        <row r="165">
          <cell r="A165" t="str">
            <v>-2</v>
          </cell>
          <cell r="B165" t="str">
            <v>P.E 원형맨홀 거푸집</v>
          </cell>
          <cell r="C165" t="str">
            <v>(2호,Φ1200m/m)</v>
          </cell>
          <cell r="D165">
            <v>15</v>
          </cell>
          <cell r="E165" t="str">
            <v>개소</v>
          </cell>
          <cell r="F165">
            <v>254171</v>
          </cell>
          <cell r="G165">
            <v>3812565</v>
          </cell>
        </row>
        <row r="166">
          <cell r="A166" t="str">
            <v>c</v>
          </cell>
          <cell r="B166" t="str">
            <v>철근가공조립</v>
          </cell>
          <cell r="C166" t="str">
            <v>(보 통)</v>
          </cell>
          <cell r="D166">
            <v>6.8460000000000001</v>
          </cell>
          <cell r="E166" t="str">
            <v>Ton</v>
          </cell>
          <cell r="F166">
            <v>330357</v>
          </cell>
          <cell r="G166">
            <v>2261624</v>
          </cell>
        </row>
        <row r="167">
          <cell r="A167" t="str">
            <v>d</v>
          </cell>
          <cell r="B167" t="str">
            <v>사다리 설치</v>
          </cell>
          <cell r="C167" t="str">
            <v>(스텐레스)</v>
          </cell>
          <cell r="D167">
            <v>1389</v>
          </cell>
          <cell r="E167" t="str">
            <v>EA</v>
          </cell>
          <cell r="F167">
            <v>2222</v>
          </cell>
          <cell r="G167">
            <v>3086358</v>
          </cell>
        </row>
        <row r="168">
          <cell r="A168" t="str">
            <v>e</v>
          </cell>
          <cell r="B168" t="str">
            <v>몰  탈</v>
          </cell>
          <cell r="C168" t="str">
            <v>(1:3)</v>
          </cell>
          <cell r="D168">
            <v>1.1759999999999999</v>
          </cell>
          <cell r="E168" t="str">
            <v>M3</v>
          </cell>
          <cell r="F168">
            <v>58847</v>
          </cell>
          <cell r="G168">
            <v>69204</v>
          </cell>
        </row>
        <row r="169">
          <cell r="A169" t="str">
            <v>2.09</v>
          </cell>
          <cell r="B169" t="str">
            <v>우수받이공</v>
          </cell>
          <cell r="F169">
            <v>0</v>
          </cell>
        </row>
        <row r="170">
          <cell r="A170" t="str">
            <v>a</v>
          </cell>
          <cell r="B170" t="str">
            <v>콘크리트타설</v>
          </cell>
          <cell r="C170" t="str">
            <v>(무근 VIB 포함)</v>
          </cell>
          <cell r="D170">
            <v>159</v>
          </cell>
          <cell r="E170" t="str">
            <v>M3</v>
          </cell>
          <cell r="F170">
            <v>18476</v>
          </cell>
          <cell r="G170">
            <v>2937684</v>
          </cell>
        </row>
        <row r="171">
          <cell r="A171" t="str">
            <v>b</v>
          </cell>
          <cell r="B171" t="str">
            <v>합판거푸집</v>
          </cell>
          <cell r="C171" t="str">
            <v>(4 회)</v>
          </cell>
          <cell r="D171">
            <v>1918</v>
          </cell>
          <cell r="E171" t="str">
            <v>M2</v>
          </cell>
          <cell r="F171">
            <v>16311</v>
          </cell>
          <cell r="G171">
            <v>31284498</v>
          </cell>
        </row>
        <row r="172">
          <cell r="A172" t="str">
            <v>2.10</v>
          </cell>
          <cell r="B172" t="str">
            <v>우수받이 연결관부설</v>
          </cell>
          <cell r="C172" t="str">
            <v>(V.R 관:D 300m/m)</v>
          </cell>
          <cell r="D172">
            <v>1023</v>
          </cell>
          <cell r="E172" t="str">
            <v>M</v>
          </cell>
          <cell r="F172">
            <v>27909</v>
          </cell>
          <cell r="G172">
            <v>28550907</v>
          </cell>
        </row>
        <row r="173">
          <cell r="A173" t="str">
            <v>2.11</v>
          </cell>
          <cell r="B173" t="str">
            <v>증분대 우수받이공</v>
          </cell>
          <cell r="F173">
            <v>0</v>
          </cell>
        </row>
        <row r="174">
          <cell r="A174" t="str">
            <v>a</v>
          </cell>
          <cell r="B174" t="str">
            <v>콘크리트타설</v>
          </cell>
          <cell r="C174" t="str">
            <v>(무근 VIB 포함)</v>
          </cell>
          <cell r="D174">
            <v>10</v>
          </cell>
          <cell r="E174" t="str">
            <v>M3</v>
          </cell>
          <cell r="F174">
            <v>18476</v>
          </cell>
          <cell r="G174">
            <v>184760</v>
          </cell>
        </row>
        <row r="175">
          <cell r="A175" t="str">
            <v>b</v>
          </cell>
          <cell r="B175" t="str">
            <v>합판거푸집</v>
          </cell>
          <cell r="C175" t="str">
            <v>(4 회)</v>
          </cell>
          <cell r="D175">
            <v>122</v>
          </cell>
          <cell r="E175" t="str">
            <v>M2</v>
          </cell>
          <cell r="F175">
            <v>16311</v>
          </cell>
          <cell r="G175">
            <v>1989942</v>
          </cell>
        </row>
        <row r="176">
          <cell r="A176" t="str">
            <v>c</v>
          </cell>
          <cell r="B176" t="str">
            <v>철근가공조립</v>
          </cell>
          <cell r="C176" t="str">
            <v>(간 단)</v>
          </cell>
          <cell r="D176">
            <v>1.766</v>
          </cell>
          <cell r="E176" t="str">
            <v>Ton</v>
          </cell>
          <cell r="F176">
            <v>292637</v>
          </cell>
          <cell r="G176">
            <v>516796</v>
          </cell>
        </row>
        <row r="177">
          <cell r="A177" t="str">
            <v>2.12</v>
          </cell>
          <cell r="B177" t="str">
            <v>우수 종배수관</v>
          </cell>
          <cell r="F177">
            <v>0</v>
          </cell>
        </row>
        <row r="178">
          <cell r="A178" t="str">
            <v>a</v>
          </cell>
          <cell r="B178" t="str">
            <v>종배수관부설(우수)</v>
          </cell>
          <cell r="C178" t="str">
            <v>(V.R관: D 300 m/m)</v>
          </cell>
          <cell r="D178">
            <v>530</v>
          </cell>
          <cell r="E178" t="str">
            <v>M</v>
          </cell>
          <cell r="F178">
            <v>42510</v>
          </cell>
          <cell r="G178">
            <v>22530300</v>
          </cell>
        </row>
        <row r="179">
          <cell r="A179" t="str">
            <v>b</v>
          </cell>
          <cell r="B179" t="str">
            <v>종배수관부설(우수)</v>
          </cell>
          <cell r="C179" t="str">
            <v>(V.R관: D 500 m/m)</v>
          </cell>
          <cell r="D179">
            <v>720</v>
          </cell>
          <cell r="E179" t="str">
            <v>M</v>
          </cell>
          <cell r="F179">
            <v>45523</v>
          </cell>
          <cell r="G179">
            <v>32776560</v>
          </cell>
        </row>
        <row r="180">
          <cell r="A180" t="str">
            <v>c</v>
          </cell>
          <cell r="B180" t="str">
            <v>종배수관부설(우수)</v>
          </cell>
          <cell r="C180" t="str">
            <v>(V.R관: D 600 m/m)</v>
          </cell>
          <cell r="D180">
            <v>8105</v>
          </cell>
          <cell r="E180" t="str">
            <v>M</v>
          </cell>
          <cell r="F180">
            <v>58814</v>
          </cell>
          <cell r="G180">
            <v>476687470</v>
          </cell>
        </row>
        <row r="181">
          <cell r="A181" t="str">
            <v>2.13</v>
          </cell>
          <cell r="B181" t="str">
            <v>역 T형 옹벽</v>
          </cell>
          <cell r="F181">
            <v>0</v>
          </cell>
        </row>
        <row r="182">
          <cell r="A182" t="str">
            <v>a</v>
          </cell>
          <cell r="B182" t="str">
            <v>콘크리트타설</v>
          </cell>
          <cell r="F182">
            <v>0</v>
          </cell>
        </row>
        <row r="183">
          <cell r="A183" t="str">
            <v>-1</v>
          </cell>
          <cell r="B183" t="str">
            <v>콘크리트타설</v>
          </cell>
          <cell r="C183" t="str">
            <v>(철근 펌프카)</v>
          </cell>
          <cell r="D183">
            <v>313</v>
          </cell>
          <cell r="E183" t="str">
            <v>M3</v>
          </cell>
          <cell r="F183">
            <v>10488</v>
          </cell>
          <cell r="G183">
            <v>3282744</v>
          </cell>
        </row>
        <row r="184">
          <cell r="A184" t="str">
            <v>-2</v>
          </cell>
          <cell r="B184" t="str">
            <v>콘크리트타설</v>
          </cell>
          <cell r="C184" t="str">
            <v>(무근 VIB 제외)</v>
          </cell>
          <cell r="D184">
            <v>29</v>
          </cell>
          <cell r="E184" t="str">
            <v>M3</v>
          </cell>
          <cell r="F184">
            <v>18226</v>
          </cell>
          <cell r="G184">
            <v>528554</v>
          </cell>
        </row>
        <row r="185">
          <cell r="A185" t="str">
            <v>b</v>
          </cell>
          <cell r="B185" t="str">
            <v>거 푸 집</v>
          </cell>
          <cell r="F185">
            <v>0</v>
          </cell>
        </row>
        <row r="186">
          <cell r="A186" t="str">
            <v>-1</v>
          </cell>
          <cell r="B186" t="str">
            <v>합판거푸집</v>
          </cell>
          <cell r="C186" t="str">
            <v>(3 회)</v>
          </cell>
          <cell r="D186">
            <v>446</v>
          </cell>
          <cell r="E186" t="str">
            <v>M2</v>
          </cell>
          <cell r="F186">
            <v>18891</v>
          </cell>
          <cell r="G186">
            <v>8425386</v>
          </cell>
        </row>
        <row r="187">
          <cell r="A187" t="str">
            <v>-2</v>
          </cell>
          <cell r="B187" t="str">
            <v>합판거푸집</v>
          </cell>
          <cell r="C187" t="str">
            <v>(4 회)</v>
          </cell>
          <cell r="D187">
            <v>127</v>
          </cell>
          <cell r="E187" t="str">
            <v>M2</v>
          </cell>
          <cell r="F187">
            <v>16311</v>
          </cell>
          <cell r="G187">
            <v>2071497</v>
          </cell>
        </row>
        <row r="188">
          <cell r="A188" t="str">
            <v>-3</v>
          </cell>
          <cell r="B188" t="str">
            <v>문양거푸집</v>
          </cell>
          <cell r="C188" t="str">
            <v>(문양스치로폴 0∼7M)</v>
          </cell>
          <cell r="D188">
            <v>429</v>
          </cell>
          <cell r="E188" t="str">
            <v>M2</v>
          </cell>
          <cell r="F188">
            <v>22052</v>
          </cell>
          <cell r="G188">
            <v>9460308</v>
          </cell>
        </row>
        <row r="189">
          <cell r="A189" t="str">
            <v>c</v>
          </cell>
          <cell r="B189" t="str">
            <v>철근가공조립</v>
          </cell>
          <cell r="C189" t="str">
            <v>(보 통)</v>
          </cell>
          <cell r="D189">
            <v>27.428999999999998</v>
          </cell>
          <cell r="E189" t="str">
            <v>Ton</v>
          </cell>
          <cell r="F189">
            <v>330357</v>
          </cell>
          <cell r="G189">
            <v>9061362</v>
          </cell>
        </row>
        <row r="190">
          <cell r="A190" t="str">
            <v>d</v>
          </cell>
          <cell r="B190" t="str">
            <v>강관비계</v>
          </cell>
          <cell r="C190" t="str">
            <v>(0∼30 M)</v>
          </cell>
          <cell r="D190">
            <v>717</v>
          </cell>
          <cell r="E190" t="str">
            <v>M2</v>
          </cell>
          <cell r="F190">
            <v>7603</v>
          </cell>
          <cell r="G190">
            <v>5451351</v>
          </cell>
        </row>
        <row r="191">
          <cell r="A191" t="str">
            <v>e</v>
          </cell>
          <cell r="B191" t="str">
            <v>PVC PIPE 설치</v>
          </cell>
          <cell r="C191" t="str">
            <v>(Φ65 m/m)</v>
          </cell>
          <cell r="D191">
            <v>19</v>
          </cell>
          <cell r="E191" t="str">
            <v>M</v>
          </cell>
          <cell r="F191">
            <v>2401</v>
          </cell>
          <cell r="G191">
            <v>45619</v>
          </cell>
        </row>
        <row r="192">
          <cell r="A192" t="str">
            <v>f</v>
          </cell>
          <cell r="B192" t="str">
            <v>부직포설치</v>
          </cell>
          <cell r="C192" t="str">
            <v>(2.0 T/M)</v>
          </cell>
          <cell r="D192">
            <v>280</v>
          </cell>
          <cell r="E192" t="str">
            <v>M2</v>
          </cell>
          <cell r="F192">
            <v>1277</v>
          </cell>
          <cell r="G192">
            <v>357560</v>
          </cell>
        </row>
        <row r="193">
          <cell r="A193" t="str">
            <v>g</v>
          </cell>
          <cell r="B193" t="str">
            <v>뒷채움잡석</v>
          </cell>
          <cell r="C193" t="str">
            <v>(부설및다짐)</v>
          </cell>
          <cell r="D193">
            <v>39</v>
          </cell>
          <cell r="E193" t="str">
            <v>M3</v>
          </cell>
          <cell r="F193">
            <v>10744</v>
          </cell>
          <cell r="G193">
            <v>419016</v>
          </cell>
        </row>
        <row r="194">
          <cell r="A194" t="str">
            <v>h</v>
          </cell>
          <cell r="B194" t="str">
            <v>스치로폴설치</v>
          </cell>
          <cell r="C194" t="str">
            <v>(T=10 m/m)</v>
          </cell>
          <cell r="D194">
            <v>8</v>
          </cell>
          <cell r="E194" t="str">
            <v>M2</v>
          </cell>
          <cell r="F194">
            <v>519</v>
          </cell>
          <cell r="G194">
            <v>4152</v>
          </cell>
        </row>
        <row r="195">
          <cell r="A195" t="str">
            <v>i</v>
          </cell>
          <cell r="B195" t="str">
            <v>스페이서 설치</v>
          </cell>
          <cell r="C195" t="str">
            <v>(슬라브및기초용)</v>
          </cell>
          <cell r="D195">
            <v>3658</v>
          </cell>
          <cell r="E195" t="str">
            <v>M2</v>
          </cell>
          <cell r="F195">
            <v>92</v>
          </cell>
          <cell r="G195">
            <v>336536</v>
          </cell>
        </row>
        <row r="196">
          <cell r="A196" t="str">
            <v>j</v>
          </cell>
          <cell r="B196" t="str">
            <v>신축이음</v>
          </cell>
          <cell r="C196" t="str">
            <v>(옹벽용)</v>
          </cell>
          <cell r="D196">
            <v>19</v>
          </cell>
          <cell r="E196" t="str">
            <v>M</v>
          </cell>
          <cell r="F196">
            <v>5854</v>
          </cell>
          <cell r="G196">
            <v>111226</v>
          </cell>
        </row>
        <row r="197">
          <cell r="A197" t="str">
            <v>2.14</v>
          </cell>
          <cell r="B197" t="str">
            <v>보강벽옹벽</v>
          </cell>
          <cell r="F197">
            <v>0</v>
          </cell>
        </row>
        <row r="198">
          <cell r="A198" t="str">
            <v>a</v>
          </cell>
          <cell r="B198" t="str">
            <v>보강토 옹벽 설치</v>
          </cell>
          <cell r="F198">
            <v>0</v>
          </cell>
        </row>
        <row r="199">
          <cell r="A199" t="str">
            <v>-1</v>
          </cell>
          <cell r="B199" t="str">
            <v>판넬설치</v>
          </cell>
          <cell r="D199">
            <v>1634</v>
          </cell>
          <cell r="E199" t="str">
            <v>M2</v>
          </cell>
          <cell r="F199">
            <v>116543</v>
          </cell>
          <cell r="G199">
            <v>190431262</v>
          </cell>
        </row>
        <row r="200">
          <cell r="A200" t="str">
            <v>-2</v>
          </cell>
          <cell r="B200" t="str">
            <v>버팀목설치</v>
          </cell>
          <cell r="D200">
            <v>448</v>
          </cell>
          <cell r="E200" t="str">
            <v>M</v>
          </cell>
          <cell r="F200">
            <v>17260</v>
          </cell>
          <cell r="G200">
            <v>7732480</v>
          </cell>
        </row>
        <row r="201">
          <cell r="A201" t="str">
            <v>-3</v>
          </cell>
          <cell r="B201" t="str">
            <v>섬유보강재 50KN 설치</v>
          </cell>
          <cell r="D201">
            <v>34569</v>
          </cell>
          <cell r="E201" t="str">
            <v>M</v>
          </cell>
          <cell r="F201">
            <v>2157</v>
          </cell>
          <cell r="G201">
            <v>74565333</v>
          </cell>
        </row>
        <row r="202">
          <cell r="A202" t="str">
            <v>-4</v>
          </cell>
          <cell r="B202" t="str">
            <v>섬유보강재100KN 설치</v>
          </cell>
          <cell r="D202">
            <v>2040</v>
          </cell>
          <cell r="E202" t="str">
            <v>M</v>
          </cell>
          <cell r="F202">
            <v>3453</v>
          </cell>
          <cell r="G202">
            <v>7044120</v>
          </cell>
        </row>
        <row r="203">
          <cell r="A203" t="str">
            <v>-5</v>
          </cell>
          <cell r="B203" t="str">
            <v>보강토 규준틀설치</v>
          </cell>
          <cell r="D203">
            <v>448</v>
          </cell>
          <cell r="E203" t="str">
            <v>M</v>
          </cell>
          <cell r="F203">
            <v>8279</v>
          </cell>
          <cell r="G203">
            <v>3708992</v>
          </cell>
        </row>
        <row r="204">
          <cell r="A204" t="str">
            <v>-6</v>
          </cell>
          <cell r="B204" t="str">
            <v>CORNICE 설치</v>
          </cell>
          <cell r="D204">
            <v>452</v>
          </cell>
          <cell r="E204" t="str">
            <v>M</v>
          </cell>
          <cell r="F204">
            <v>20125</v>
          </cell>
          <cell r="G204">
            <v>9096500</v>
          </cell>
        </row>
        <row r="205">
          <cell r="A205" t="str">
            <v>b</v>
          </cell>
          <cell r="B205" t="str">
            <v>철근가공조립</v>
          </cell>
          <cell r="F205">
            <v>0</v>
          </cell>
        </row>
        <row r="206">
          <cell r="A206" t="str">
            <v>-1</v>
          </cell>
          <cell r="B206" t="str">
            <v>철근가공조립</v>
          </cell>
          <cell r="C206" t="str">
            <v>(간 단)</v>
          </cell>
          <cell r="D206">
            <v>6.7709999999999999</v>
          </cell>
          <cell r="E206" t="str">
            <v>Ton</v>
          </cell>
          <cell r="F206">
            <v>292637</v>
          </cell>
          <cell r="G206">
            <v>1981445</v>
          </cell>
        </row>
        <row r="207">
          <cell r="A207" t="str">
            <v>-2</v>
          </cell>
          <cell r="B207" t="str">
            <v>철근가공조립</v>
          </cell>
          <cell r="C207" t="str">
            <v>(보 통)</v>
          </cell>
          <cell r="D207">
            <v>39.22</v>
          </cell>
          <cell r="E207" t="str">
            <v>Ton</v>
          </cell>
          <cell r="F207">
            <v>330357</v>
          </cell>
          <cell r="G207">
            <v>12956601</v>
          </cell>
        </row>
        <row r="208">
          <cell r="A208" t="str">
            <v>c</v>
          </cell>
          <cell r="B208" t="str">
            <v>콘크리트타설</v>
          </cell>
          <cell r="F208">
            <v>0</v>
          </cell>
        </row>
        <row r="209">
          <cell r="A209" t="str">
            <v>-1</v>
          </cell>
          <cell r="B209" t="str">
            <v>콘크리트타설</v>
          </cell>
          <cell r="C209" t="str">
            <v>(무근 VIB 제외)</v>
          </cell>
          <cell r="D209">
            <v>50</v>
          </cell>
          <cell r="E209" t="str">
            <v>M3</v>
          </cell>
          <cell r="F209">
            <v>18226</v>
          </cell>
          <cell r="G209">
            <v>911300</v>
          </cell>
        </row>
        <row r="210">
          <cell r="A210" t="str">
            <v>-2</v>
          </cell>
          <cell r="B210" t="str">
            <v>콘크리트타설</v>
          </cell>
          <cell r="C210" t="str">
            <v>(철근 VIB 포함)</v>
          </cell>
          <cell r="D210">
            <v>487</v>
          </cell>
          <cell r="E210" t="str">
            <v>M3</v>
          </cell>
          <cell r="F210">
            <v>20625</v>
          </cell>
          <cell r="G210">
            <v>10044375</v>
          </cell>
        </row>
        <row r="211">
          <cell r="A211" t="str">
            <v>d</v>
          </cell>
          <cell r="B211" t="str">
            <v>합판거푸집</v>
          </cell>
          <cell r="F211">
            <v>0</v>
          </cell>
        </row>
        <row r="212">
          <cell r="A212" t="str">
            <v>-1</v>
          </cell>
          <cell r="B212" t="str">
            <v>합판거푸집</v>
          </cell>
          <cell r="C212" t="str">
            <v>(3 회)</v>
          </cell>
          <cell r="D212">
            <v>1130</v>
          </cell>
          <cell r="E212" t="str">
            <v>M2</v>
          </cell>
          <cell r="F212">
            <v>18891</v>
          </cell>
          <cell r="G212">
            <v>21346830</v>
          </cell>
        </row>
        <row r="213">
          <cell r="A213" t="str">
            <v>-2</v>
          </cell>
          <cell r="B213" t="str">
            <v>합판거푸집</v>
          </cell>
          <cell r="C213" t="str">
            <v>(6 회)</v>
          </cell>
          <cell r="D213">
            <v>223</v>
          </cell>
          <cell r="E213" t="str">
            <v>M2</v>
          </cell>
          <cell r="F213">
            <v>13583</v>
          </cell>
          <cell r="G213">
            <v>3029009</v>
          </cell>
        </row>
        <row r="214">
          <cell r="A214" t="str">
            <v>e</v>
          </cell>
          <cell r="B214" t="str">
            <v>강관비계</v>
          </cell>
          <cell r="C214" t="str">
            <v>(0∼30 M)</v>
          </cell>
          <cell r="D214">
            <v>1638</v>
          </cell>
          <cell r="E214" t="str">
            <v>M2</v>
          </cell>
          <cell r="F214">
            <v>7603</v>
          </cell>
          <cell r="G214">
            <v>12453714</v>
          </cell>
        </row>
        <row r="215">
          <cell r="A215" t="str">
            <v>f</v>
          </cell>
          <cell r="B215" t="str">
            <v>자재운반비</v>
          </cell>
          <cell r="F215">
            <v>0</v>
          </cell>
        </row>
        <row r="216">
          <cell r="A216" t="str">
            <v>-1</v>
          </cell>
          <cell r="B216" t="str">
            <v>판넬 운반</v>
          </cell>
          <cell r="D216">
            <v>1634</v>
          </cell>
          <cell r="E216" t="str">
            <v>M2</v>
          </cell>
          <cell r="F216">
            <v>15033</v>
          </cell>
          <cell r="G216">
            <v>24563922</v>
          </cell>
        </row>
        <row r="217">
          <cell r="A217" t="str">
            <v>-2</v>
          </cell>
          <cell r="B217" t="str">
            <v>CORNICE 운반</v>
          </cell>
          <cell r="D217">
            <v>452</v>
          </cell>
          <cell r="E217" t="str">
            <v>M</v>
          </cell>
          <cell r="F217">
            <v>2876</v>
          </cell>
          <cell r="G217">
            <v>1299952</v>
          </cell>
        </row>
        <row r="218">
          <cell r="F218">
            <v>0</v>
          </cell>
        </row>
        <row r="219">
          <cell r="A219" t="str">
            <v>3.</v>
          </cell>
          <cell r="B219" t="str">
            <v>구  조  물  공</v>
          </cell>
          <cell r="F219">
            <v>0</v>
          </cell>
          <cell r="G219">
            <v>10946656574</v>
          </cell>
        </row>
        <row r="220">
          <cell r="A220" t="str">
            <v>3.A</v>
          </cell>
          <cell r="B220" t="str">
            <v>양    촌    교</v>
          </cell>
          <cell r="F220">
            <v>0</v>
          </cell>
        </row>
        <row r="221">
          <cell r="A221" t="str">
            <v>3.01</v>
          </cell>
          <cell r="B221" t="str">
            <v>토          공</v>
          </cell>
          <cell r="F221">
            <v>0</v>
          </cell>
        </row>
        <row r="222">
          <cell r="A222" t="str">
            <v>a</v>
          </cell>
          <cell r="B222" t="str">
            <v>구조물 터파기</v>
          </cell>
          <cell r="F222">
            <v>0</v>
          </cell>
        </row>
        <row r="223">
          <cell r="A223" t="str">
            <v>-1</v>
          </cell>
          <cell r="B223" t="str">
            <v>구조물터파기</v>
          </cell>
          <cell r="C223" t="str">
            <v>(육상토사 0∼1 M)</v>
          </cell>
          <cell r="D223">
            <v>1129</v>
          </cell>
          <cell r="E223" t="str">
            <v>M3</v>
          </cell>
          <cell r="F223">
            <v>3206</v>
          </cell>
          <cell r="G223">
            <v>3619574</v>
          </cell>
        </row>
        <row r="224">
          <cell r="A224" t="str">
            <v>-2</v>
          </cell>
          <cell r="B224" t="str">
            <v>구조물터파기</v>
          </cell>
          <cell r="C224" t="str">
            <v>(육상토사 1∼2 M)</v>
          </cell>
          <cell r="D224">
            <v>608</v>
          </cell>
          <cell r="E224" t="str">
            <v>M3</v>
          </cell>
          <cell r="F224">
            <v>3310</v>
          </cell>
          <cell r="G224">
            <v>2012480</v>
          </cell>
        </row>
        <row r="225">
          <cell r="A225" t="str">
            <v>-3</v>
          </cell>
          <cell r="B225" t="str">
            <v>구조물터파기</v>
          </cell>
          <cell r="C225" t="str">
            <v>(육상토사 2∼3 M)</v>
          </cell>
          <cell r="D225">
            <v>432</v>
          </cell>
          <cell r="E225" t="str">
            <v>M3</v>
          </cell>
          <cell r="F225">
            <v>4041</v>
          </cell>
          <cell r="G225">
            <v>1745712</v>
          </cell>
        </row>
        <row r="226">
          <cell r="A226" t="str">
            <v>-4</v>
          </cell>
          <cell r="B226" t="str">
            <v>구조물터파기</v>
          </cell>
          <cell r="C226" t="str">
            <v>(육상토사 3∼4 M)</v>
          </cell>
          <cell r="D226">
            <v>91</v>
          </cell>
          <cell r="E226" t="str">
            <v>M3</v>
          </cell>
          <cell r="F226">
            <v>4772</v>
          </cell>
          <cell r="G226">
            <v>434252</v>
          </cell>
        </row>
        <row r="227">
          <cell r="A227" t="str">
            <v>b</v>
          </cell>
          <cell r="B227" t="str">
            <v>되메우기및다짐</v>
          </cell>
          <cell r="C227" t="str">
            <v>(인력30%+백호우70%)</v>
          </cell>
          <cell r="D227">
            <v>1439</v>
          </cell>
          <cell r="E227" t="str">
            <v>M3</v>
          </cell>
          <cell r="F227">
            <v>4075</v>
          </cell>
          <cell r="G227">
            <v>5863925</v>
          </cell>
        </row>
        <row r="228">
          <cell r="A228" t="str">
            <v>c</v>
          </cell>
          <cell r="B228" t="str">
            <v>뒷채움잡석</v>
          </cell>
          <cell r="C228" t="str">
            <v>(부설및다짐)</v>
          </cell>
          <cell r="D228">
            <v>1413</v>
          </cell>
          <cell r="E228" t="str">
            <v>M3</v>
          </cell>
          <cell r="F228">
            <v>10744</v>
          </cell>
          <cell r="G228">
            <v>15181272</v>
          </cell>
        </row>
        <row r="229">
          <cell r="A229" t="str">
            <v>3.02</v>
          </cell>
          <cell r="B229" t="str">
            <v>강관파일</v>
          </cell>
          <cell r="F229">
            <v>0</v>
          </cell>
        </row>
        <row r="230">
          <cell r="A230" t="str">
            <v>a</v>
          </cell>
          <cell r="B230" t="str">
            <v>강관파일항타(직항)</v>
          </cell>
          <cell r="C230" t="str">
            <v>(유압식Φ50815m이하)</v>
          </cell>
          <cell r="D230">
            <v>252</v>
          </cell>
          <cell r="E230" t="str">
            <v>M</v>
          </cell>
          <cell r="F230">
            <v>9587</v>
          </cell>
          <cell r="G230">
            <v>2415924</v>
          </cell>
        </row>
        <row r="231">
          <cell r="A231" t="str">
            <v>b</v>
          </cell>
          <cell r="B231" t="str">
            <v>강관파일천공</v>
          </cell>
          <cell r="C231" t="str">
            <v>(토 사 Φ508)</v>
          </cell>
          <cell r="D231">
            <v>1937</v>
          </cell>
          <cell r="E231" t="str">
            <v>M</v>
          </cell>
          <cell r="F231">
            <v>30636</v>
          </cell>
          <cell r="G231">
            <v>59341932</v>
          </cell>
        </row>
        <row r="232">
          <cell r="A232" t="str">
            <v>c</v>
          </cell>
          <cell r="B232" t="str">
            <v>강관파일천공</v>
          </cell>
          <cell r="C232" t="str">
            <v>(리핑암 Φ508m/m)</v>
          </cell>
          <cell r="D232">
            <v>84</v>
          </cell>
          <cell r="E232" t="str">
            <v>M</v>
          </cell>
          <cell r="F232">
            <v>119348</v>
          </cell>
          <cell r="G232">
            <v>10025232</v>
          </cell>
        </row>
        <row r="233">
          <cell r="A233" t="str">
            <v>d</v>
          </cell>
          <cell r="B233" t="str">
            <v>속채움콘크리트</v>
          </cell>
          <cell r="D233">
            <v>51</v>
          </cell>
          <cell r="E233" t="str">
            <v>M3</v>
          </cell>
          <cell r="F233">
            <v>20625</v>
          </cell>
          <cell r="G233">
            <v>1051875</v>
          </cell>
        </row>
        <row r="234">
          <cell r="A234" t="str">
            <v>e</v>
          </cell>
          <cell r="B234" t="str">
            <v>두부및선단보강</v>
          </cell>
          <cell r="C234" t="str">
            <v>(Φ508.0 m/m)</v>
          </cell>
          <cell r="D234">
            <v>252</v>
          </cell>
          <cell r="E234" t="str">
            <v>EA</v>
          </cell>
          <cell r="F234">
            <v>156845</v>
          </cell>
          <cell r="G234">
            <v>39524940</v>
          </cell>
        </row>
        <row r="235">
          <cell r="A235" t="str">
            <v>3.03</v>
          </cell>
          <cell r="B235" t="str">
            <v>거 푸 집</v>
          </cell>
          <cell r="F235">
            <v>0</v>
          </cell>
        </row>
        <row r="236">
          <cell r="A236" t="str">
            <v>a</v>
          </cell>
          <cell r="B236" t="str">
            <v>합판거푸집</v>
          </cell>
          <cell r="C236" t="str">
            <v>(3 회)</v>
          </cell>
          <cell r="D236">
            <v>2332</v>
          </cell>
          <cell r="E236" t="str">
            <v>M2</v>
          </cell>
          <cell r="F236">
            <v>18891</v>
          </cell>
          <cell r="G236">
            <v>44053812</v>
          </cell>
        </row>
        <row r="237">
          <cell r="A237" t="str">
            <v>b</v>
          </cell>
          <cell r="B237" t="str">
            <v>합판거푸집</v>
          </cell>
          <cell r="C237" t="str">
            <v>(3 회 7∼10 m)</v>
          </cell>
          <cell r="D237">
            <v>179</v>
          </cell>
          <cell r="E237" t="str">
            <v>M2</v>
          </cell>
          <cell r="F237">
            <v>20074</v>
          </cell>
          <cell r="G237">
            <v>3593246</v>
          </cell>
        </row>
        <row r="238">
          <cell r="A238" t="str">
            <v>c</v>
          </cell>
          <cell r="B238" t="str">
            <v>합판거푸집</v>
          </cell>
          <cell r="C238" t="str">
            <v>(4 회)</v>
          </cell>
          <cell r="D238">
            <v>537</v>
          </cell>
          <cell r="E238" t="str">
            <v>M2</v>
          </cell>
          <cell r="F238">
            <v>16311</v>
          </cell>
          <cell r="G238">
            <v>8759007</v>
          </cell>
        </row>
        <row r="239">
          <cell r="A239" t="str">
            <v>d</v>
          </cell>
          <cell r="B239" t="str">
            <v>합판거푸집</v>
          </cell>
          <cell r="C239" t="str">
            <v>(6 회)</v>
          </cell>
          <cell r="D239">
            <v>304</v>
          </cell>
          <cell r="E239" t="str">
            <v>M2</v>
          </cell>
          <cell r="F239">
            <v>13583</v>
          </cell>
          <cell r="G239">
            <v>4129232</v>
          </cell>
        </row>
        <row r="240">
          <cell r="A240" t="str">
            <v>e</v>
          </cell>
          <cell r="B240" t="str">
            <v>문양거푸집</v>
          </cell>
          <cell r="C240" t="str">
            <v>(문양스치로폴 0∼7M)</v>
          </cell>
          <cell r="D240">
            <v>569</v>
          </cell>
          <cell r="E240" t="str">
            <v>M2</v>
          </cell>
          <cell r="F240">
            <v>22052</v>
          </cell>
          <cell r="G240">
            <v>12547588</v>
          </cell>
        </row>
        <row r="241">
          <cell r="A241" t="str">
            <v>f</v>
          </cell>
          <cell r="B241" t="str">
            <v>강재거푸집</v>
          </cell>
          <cell r="C241" t="str">
            <v>(교각용:D=2.0 M)</v>
          </cell>
          <cell r="D241">
            <v>201</v>
          </cell>
          <cell r="E241" t="str">
            <v>M2</v>
          </cell>
          <cell r="F241">
            <v>24756</v>
          </cell>
          <cell r="G241">
            <v>4975956</v>
          </cell>
        </row>
        <row r="242">
          <cell r="A242" t="str">
            <v>3.04</v>
          </cell>
          <cell r="B242" t="str">
            <v>강관비계</v>
          </cell>
          <cell r="C242" t="str">
            <v>(0∼30 M)</v>
          </cell>
          <cell r="D242">
            <v>1228</v>
          </cell>
          <cell r="E242" t="str">
            <v>M2</v>
          </cell>
          <cell r="F242">
            <v>7603</v>
          </cell>
          <cell r="G242">
            <v>9336484</v>
          </cell>
        </row>
        <row r="243">
          <cell r="A243" t="str">
            <v>3.05</v>
          </cell>
          <cell r="B243" t="str">
            <v>동 바 리</v>
          </cell>
          <cell r="F243">
            <v>0</v>
          </cell>
        </row>
        <row r="244">
          <cell r="A244" t="str">
            <v>a</v>
          </cell>
          <cell r="B244" t="str">
            <v>강관동바리</v>
          </cell>
          <cell r="C244" t="str">
            <v>(교량용)</v>
          </cell>
          <cell r="D244">
            <v>367</v>
          </cell>
          <cell r="E244" t="str">
            <v>공M3</v>
          </cell>
          <cell r="F244">
            <v>15940</v>
          </cell>
          <cell r="G244">
            <v>5849980</v>
          </cell>
        </row>
        <row r="245">
          <cell r="A245" t="str">
            <v>b</v>
          </cell>
          <cell r="B245" t="str">
            <v>수평보강재(교량용)</v>
          </cell>
          <cell r="C245" t="str">
            <v>(강관동바리)</v>
          </cell>
          <cell r="D245">
            <v>131</v>
          </cell>
          <cell r="E245" t="str">
            <v>M2</v>
          </cell>
          <cell r="F245">
            <v>2864</v>
          </cell>
          <cell r="G245">
            <v>375184</v>
          </cell>
        </row>
        <row r="246">
          <cell r="A246" t="str">
            <v>3.06</v>
          </cell>
          <cell r="B246" t="str">
            <v>DECK PLATE</v>
          </cell>
          <cell r="C246" t="str">
            <v>(양 촌 교)</v>
          </cell>
          <cell r="D246">
            <v>1004</v>
          </cell>
          <cell r="E246" t="str">
            <v>M2</v>
          </cell>
          <cell r="F246">
            <v>61752</v>
          </cell>
          <cell r="G246">
            <v>61999008</v>
          </cell>
        </row>
        <row r="247">
          <cell r="A247" t="str">
            <v>3.07</v>
          </cell>
          <cell r="B247" t="str">
            <v>철근가공조립</v>
          </cell>
          <cell r="F247">
            <v>0</v>
          </cell>
        </row>
        <row r="248">
          <cell r="A248" t="str">
            <v>a</v>
          </cell>
          <cell r="B248" t="str">
            <v>철근가공조립</v>
          </cell>
          <cell r="C248" t="str">
            <v>(보 통)</v>
          </cell>
          <cell r="D248">
            <v>57.273000000000003</v>
          </cell>
          <cell r="E248" t="str">
            <v>Ton</v>
          </cell>
          <cell r="F248">
            <v>330357</v>
          </cell>
          <cell r="G248">
            <v>18920536</v>
          </cell>
        </row>
        <row r="249">
          <cell r="A249" t="str">
            <v>b</v>
          </cell>
          <cell r="B249" t="str">
            <v>철근가공조립</v>
          </cell>
          <cell r="C249" t="str">
            <v>(복 잡)</v>
          </cell>
          <cell r="D249">
            <v>506.14499999999998</v>
          </cell>
          <cell r="E249" t="str">
            <v>Ton</v>
          </cell>
          <cell r="F249">
            <v>361279</v>
          </cell>
          <cell r="G249">
            <v>182859559</v>
          </cell>
        </row>
        <row r="250">
          <cell r="A250" t="str">
            <v>3.08</v>
          </cell>
          <cell r="B250" t="str">
            <v>콘크리트타설</v>
          </cell>
          <cell r="F250">
            <v>0</v>
          </cell>
        </row>
        <row r="251">
          <cell r="A251" t="str">
            <v>a</v>
          </cell>
          <cell r="B251" t="str">
            <v>콘크리트타설</v>
          </cell>
          <cell r="C251" t="str">
            <v>(철근 펌프카)</v>
          </cell>
          <cell r="D251">
            <v>2955</v>
          </cell>
          <cell r="E251" t="str">
            <v>M3</v>
          </cell>
          <cell r="F251">
            <v>10488</v>
          </cell>
          <cell r="G251">
            <v>30992040</v>
          </cell>
        </row>
        <row r="252">
          <cell r="A252" t="str">
            <v>b</v>
          </cell>
          <cell r="B252" t="str">
            <v>콘크리트타설</v>
          </cell>
          <cell r="C252" t="str">
            <v>(철근 VIB 포함)</v>
          </cell>
          <cell r="D252">
            <v>2</v>
          </cell>
          <cell r="E252" t="str">
            <v>M3</v>
          </cell>
          <cell r="F252">
            <v>20625</v>
          </cell>
          <cell r="G252">
            <v>41250</v>
          </cell>
        </row>
        <row r="253">
          <cell r="A253" t="str">
            <v>c</v>
          </cell>
          <cell r="B253" t="str">
            <v>콘크리트타설</v>
          </cell>
          <cell r="C253" t="str">
            <v>(무근 VIB 포함)</v>
          </cell>
          <cell r="D253">
            <v>230</v>
          </cell>
          <cell r="E253" t="str">
            <v>M3</v>
          </cell>
          <cell r="F253">
            <v>18476</v>
          </cell>
          <cell r="G253">
            <v>4249480</v>
          </cell>
        </row>
        <row r="254">
          <cell r="A254" t="str">
            <v>d</v>
          </cell>
          <cell r="B254" t="str">
            <v>콘크리트타설</v>
          </cell>
          <cell r="C254" t="str">
            <v>(무근 VIB 제외)</v>
          </cell>
          <cell r="D254">
            <v>79</v>
          </cell>
          <cell r="E254" t="str">
            <v>M3</v>
          </cell>
          <cell r="F254">
            <v>18226</v>
          </cell>
          <cell r="G254">
            <v>1439854</v>
          </cell>
        </row>
        <row r="255">
          <cell r="A255" t="str">
            <v>e</v>
          </cell>
          <cell r="B255" t="str">
            <v>강섬유보강재</v>
          </cell>
          <cell r="C255" t="str">
            <v>(900 g/㎥)</v>
          </cell>
          <cell r="D255">
            <v>945</v>
          </cell>
          <cell r="E255" t="str">
            <v>M3</v>
          </cell>
          <cell r="F255">
            <v>4350</v>
          </cell>
          <cell r="G255">
            <v>4110750</v>
          </cell>
        </row>
        <row r="256">
          <cell r="A256" t="str">
            <v>3.09</v>
          </cell>
          <cell r="B256" t="str">
            <v>표면처리</v>
          </cell>
          <cell r="F256">
            <v>0</v>
          </cell>
        </row>
        <row r="257">
          <cell r="A257" t="str">
            <v>a</v>
          </cell>
          <cell r="B257" t="str">
            <v>슬래브양생</v>
          </cell>
          <cell r="C257" t="str">
            <v>(양생제)</v>
          </cell>
          <cell r="D257">
            <v>2483</v>
          </cell>
          <cell r="E257" t="str">
            <v>M2</v>
          </cell>
          <cell r="F257">
            <v>271</v>
          </cell>
          <cell r="G257">
            <v>672893</v>
          </cell>
        </row>
        <row r="258">
          <cell r="A258" t="str">
            <v>b</v>
          </cell>
          <cell r="B258" t="str">
            <v>슬래브면고르기</v>
          </cell>
          <cell r="C258" t="str">
            <v>(데크 피니샤)</v>
          </cell>
          <cell r="D258">
            <v>2483</v>
          </cell>
          <cell r="E258" t="str">
            <v>M2</v>
          </cell>
          <cell r="F258">
            <v>464</v>
          </cell>
          <cell r="G258">
            <v>1152112</v>
          </cell>
        </row>
        <row r="259">
          <cell r="A259" t="str">
            <v>c</v>
          </cell>
          <cell r="B259" t="str">
            <v>교대배면방수</v>
          </cell>
          <cell r="C259" t="str">
            <v>(아스팔트 2회)</v>
          </cell>
          <cell r="D259">
            <v>538</v>
          </cell>
          <cell r="E259" t="str">
            <v>M2</v>
          </cell>
          <cell r="F259">
            <v>4605</v>
          </cell>
          <cell r="G259">
            <v>2477490</v>
          </cell>
        </row>
        <row r="260">
          <cell r="A260" t="str">
            <v>3.10</v>
          </cell>
          <cell r="B260" t="str">
            <v>교좌장치</v>
          </cell>
          <cell r="F260">
            <v>0</v>
          </cell>
        </row>
        <row r="261">
          <cell r="A261" t="str">
            <v>a</v>
          </cell>
          <cell r="B261" t="str">
            <v>교좌장치(고정단)</v>
          </cell>
          <cell r="C261" t="str">
            <v>(SPHERICAL,400ton)</v>
          </cell>
          <cell r="D261">
            <v>2</v>
          </cell>
          <cell r="E261" t="str">
            <v>EA</v>
          </cell>
          <cell r="F261">
            <v>76226</v>
          </cell>
          <cell r="G261">
            <v>152452</v>
          </cell>
        </row>
        <row r="262">
          <cell r="A262" t="str">
            <v>b</v>
          </cell>
          <cell r="B262" t="str">
            <v>교좌장치(일방향)</v>
          </cell>
          <cell r="C262" t="str">
            <v>(SPHERICAL,200ton)</v>
          </cell>
          <cell r="D262">
            <v>4</v>
          </cell>
          <cell r="E262" t="str">
            <v>EA</v>
          </cell>
          <cell r="F262">
            <v>76226</v>
          </cell>
          <cell r="G262">
            <v>304904</v>
          </cell>
        </row>
        <row r="263">
          <cell r="A263" t="str">
            <v>c</v>
          </cell>
          <cell r="B263" t="str">
            <v>교좌장치(일방향)</v>
          </cell>
          <cell r="C263" t="str">
            <v>(SPHERICAL,400ton)</v>
          </cell>
          <cell r="D263">
            <v>8</v>
          </cell>
          <cell r="E263" t="str">
            <v>EA</v>
          </cell>
          <cell r="F263">
            <v>76226</v>
          </cell>
          <cell r="G263">
            <v>609808</v>
          </cell>
        </row>
        <row r="264">
          <cell r="A264" t="str">
            <v>d</v>
          </cell>
          <cell r="B264" t="str">
            <v>교좌장치(양방향)</v>
          </cell>
          <cell r="C264" t="str">
            <v>(SPHERICAL,200ton)</v>
          </cell>
          <cell r="D264">
            <v>12</v>
          </cell>
          <cell r="E264" t="str">
            <v>EA</v>
          </cell>
          <cell r="F264">
            <v>76226</v>
          </cell>
          <cell r="G264">
            <v>914712</v>
          </cell>
        </row>
        <row r="265">
          <cell r="A265" t="str">
            <v>e</v>
          </cell>
          <cell r="B265" t="str">
            <v>교좌장치(양방향)</v>
          </cell>
          <cell r="C265" t="str">
            <v>(SPHERICAL,400ton)</v>
          </cell>
          <cell r="D265">
            <v>6</v>
          </cell>
          <cell r="E265" t="str">
            <v>EA</v>
          </cell>
          <cell r="F265">
            <v>76226</v>
          </cell>
          <cell r="G265">
            <v>457356</v>
          </cell>
        </row>
        <row r="266">
          <cell r="A266" t="str">
            <v>3.11</v>
          </cell>
          <cell r="B266" t="str">
            <v>강    교</v>
          </cell>
          <cell r="F266">
            <v>0</v>
          </cell>
        </row>
        <row r="267">
          <cell r="A267" t="str">
            <v>a</v>
          </cell>
          <cell r="B267" t="str">
            <v>제작및가설</v>
          </cell>
        </row>
        <row r="268">
          <cell r="A268" t="str">
            <v>-1</v>
          </cell>
          <cell r="B268" t="str">
            <v>강교 제작</v>
          </cell>
          <cell r="C268" t="str">
            <v>(양 촌 교)</v>
          </cell>
          <cell r="D268">
            <v>952.55200000000002</v>
          </cell>
          <cell r="E268" t="str">
            <v>Ton</v>
          </cell>
          <cell r="F268">
            <v>1557182</v>
          </cell>
          <cell r="G268">
            <v>1483296828</v>
          </cell>
        </row>
        <row r="269">
          <cell r="A269" t="str">
            <v>-2</v>
          </cell>
          <cell r="B269" t="str">
            <v>강교 운반</v>
          </cell>
          <cell r="C269" t="str">
            <v>(양 촌 교)</v>
          </cell>
          <cell r="D269">
            <v>952.55200000000002</v>
          </cell>
          <cell r="E269" t="str">
            <v>Ton</v>
          </cell>
          <cell r="F269">
            <v>55148</v>
          </cell>
          <cell r="G269">
            <v>52531337</v>
          </cell>
        </row>
        <row r="270">
          <cell r="A270" t="str">
            <v>-3</v>
          </cell>
          <cell r="B270" t="str">
            <v>강교 가설</v>
          </cell>
          <cell r="C270" t="str">
            <v>(양 촌 교)</v>
          </cell>
          <cell r="D270">
            <v>952.55200000000002</v>
          </cell>
          <cell r="E270" t="str">
            <v>Ton</v>
          </cell>
          <cell r="F270">
            <v>276431</v>
          </cell>
          <cell r="G270">
            <v>263314901</v>
          </cell>
        </row>
        <row r="271">
          <cell r="A271" t="str">
            <v>b</v>
          </cell>
          <cell r="B271" t="str">
            <v>강교도장</v>
          </cell>
          <cell r="F271">
            <v>0</v>
          </cell>
        </row>
        <row r="272">
          <cell r="A272" t="str">
            <v>-1</v>
          </cell>
          <cell r="B272" t="str">
            <v>강교내부도장</v>
          </cell>
          <cell r="C272" t="str">
            <v>(공장)</v>
          </cell>
          <cell r="D272">
            <v>10193</v>
          </cell>
          <cell r="E272" t="str">
            <v>M2</v>
          </cell>
          <cell r="F272">
            <v>16546</v>
          </cell>
          <cell r="G272">
            <v>168653378</v>
          </cell>
        </row>
        <row r="273">
          <cell r="A273" t="str">
            <v>-2</v>
          </cell>
          <cell r="B273" t="str">
            <v>강교 SPLICE</v>
          </cell>
          <cell r="C273" t="str">
            <v>(공장)</v>
          </cell>
          <cell r="D273">
            <v>533</v>
          </cell>
          <cell r="E273" t="str">
            <v>M2</v>
          </cell>
          <cell r="F273">
            <v>9338</v>
          </cell>
          <cell r="G273">
            <v>4977154</v>
          </cell>
        </row>
        <row r="274">
          <cell r="A274" t="str">
            <v>-3</v>
          </cell>
          <cell r="B274" t="str">
            <v>내부볼트및 SPILCE</v>
          </cell>
          <cell r="C274" t="str">
            <v>(현장)</v>
          </cell>
          <cell r="D274">
            <v>277</v>
          </cell>
          <cell r="E274" t="str">
            <v>M2</v>
          </cell>
          <cell r="F274">
            <v>5963</v>
          </cell>
          <cell r="G274">
            <v>1651751</v>
          </cell>
        </row>
        <row r="275">
          <cell r="A275" t="str">
            <v>-3</v>
          </cell>
          <cell r="B275" t="str">
            <v>외부 도장</v>
          </cell>
          <cell r="C275" t="str">
            <v>(공장)</v>
          </cell>
          <cell r="D275">
            <v>5220</v>
          </cell>
          <cell r="E275" t="str">
            <v>M2</v>
          </cell>
          <cell r="F275">
            <v>18684</v>
          </cell>
          <cell r="G275">
            <v>97530480</v>
          </cell>
        </row>
        <row r="276">
          <cell r="A276" t="str">
            <v>-4</v>
          </cell>
          <cell r="B276" t="str">
            <v>외부 도장</v>
          </cell>
          <cell r="C276" t="str">
            <v>(현장)</v>
          </cell>
          <cell r="D276">
            <v>5220</v>
          </cell>
          <cell r="E276" t="str">
            <v>M2</v>
          </cell>
          <cell r="F276">
            <v>3745</v>
          </cell>
          <cell r="G276">
            <v>19548900</v>
          </cell>
        </row>
        <row r="277">
          <cell r="A277" t="str">
            <v>-5</v>
          </cell>
          <cell r="B277" t="str">
            <v>외부포장면도장</v>
          </cell>
          <cell r="C277" t="str">
            <v>(공장)</v>
          </cell>
          <cell r="D277">
            <v>1799</v>
          </cell>
          <cell r="E277" t="str">
            <v>M2</v>
          </cell>
          <cell r="F277">
            <v>13966</v>
          </cell>
          <cell r="G277">
            <v>25124834</v>
          </cell>
        </row>
        <row r="278">
          <cell r="A278" t="str">
            <v>-6</v>
          </cell>
          <cell r="B278" t="str">
            <v>외부볼트및 SPLICE</v>
          </cell>
          <cell r="C278" t="str">
            <v>(현장)-내후성중방식</v>
          </cell>
          <cell r="D278">
            <v>371</v>
          </cell>
          <cell r="E278" t="str">
            <v>M2</v>
          </cell>
          <cell r="F278">
            <v>12324</v>
          </cell>
          <cell r="G278">
            <v>4572204</v>
          </cell>
        </row>
        <row r="279">
          <cell r="A279" t="str">
            <v>3.12</v>
          </cell>
          <cell r="B279" t="str">
            <v>신축이음장치</v>
          </cell>
          <cell r="F279">
            <v>0</v>
          </cell>
        </row>
        <row r="280">
          <cell r="A280" t="str">
            <v>a</v>
          </cell>
          <cell r="B280" t="str">
            <v>신축이음장치</v>
          </cell>
          <cell r="C280" t="str">
            <v>(Rail-No 80)</v>
          </cell>
          <cell r="D280">
            <v>20</v>
          </cell>
          <cell r="E280" t="str">
            <v>M</v>
          </cell>
          <cell r="F280">
            <v>731087</v>
          </cell>
          <cell r="G280">
            <v>14621740</v>
          </cell>
        </row>
        <row r="281">
          <cell r="A281" t="str">
            <v>b</v>
          </cell>
          <cell r="B281" t="str">
            <v>신축이음장치</v>
          </cell>
          <cell r="C281" t="str">
            <v>(Rail-No120)</v>
          </cell>
          <cell r="D281">
            <v>20</v>
          </cell>
          <cell r="E281" t="str">
            <v>M</v>
          </cell>
          <cell r="F281">
            <v>1103333</v>
          </cell>
          <cell r="G281">
            <v>22066660</v>
          </cell>
        </row>
        <row r="282">
          <cell r="A282" t="str">
            <v>3.13</v>
          </cell>
          <cell r="B282" t="str">
            <v>교면방수</v>
          </cell>
          <cell r="C282" t="str">
            <v>(도막식)</v>
          </cell>
          <cell r="D282">
            <v>2483</v>
          </cell>
          <cell r="E282" t="str">
            <v>M2</v>
          </cell>
          <cell r="F282">
            <v>15008</v>
          </cell>
          <cell r="G282">
            <v>37264864</v>
          </cell>
        </row>
        <row r="283">
          <cell r="A283" t="str">
            <v>3.14</v>
          </cell>
          <cell r="B283" t="str">
            <v>접속슬래브 접합공</v>
          </cell>
          <cell r="F283">
            <v>0</v>
          </cell>
        </row>
        <row r="284">
          <cell r="A284" t="str">
            <v>a</v>
          </cell>
          <cell r="B284" t="str">
            <v>다웰바 설치</v>
          </cell>
          <cell r="C284" t="str">
            <v>(D=25 m/m, L=600)</v>
          </cell>
          <cell r="D284">
            <v>100</v>
          </cell>
          <cell r="E284" t="str">
            <v>EA</v>
          </cell>
          <cell r="F284">
            <v>8669</v>
          </cell>
          <cell r="G284">
            <v>866900</v>
          </cell>
        </row>
        <row r="285">
          <cell r="A285" t="str">
            <v>b</v>
          </cell>
          <cell r="F285">
            <v>0</v>
          </cell>
        </row>
        <row r="286">
          <cell r="A286" t="str">
            <v>-1</v>
          </cell>
          <cell r="B286" t="str">
            <v>스치로폴설치</v>
          </cell>
          <cell r="C286" t="str">
            <v>(T=20 m/m)</v>
          </cell>
          <cell r="D286">
            <v>42</v>
          </cell>
          <cell r="E286" t="str">
            <v>M2</v>
          </cell>
          <cell r="F286">
            <v>1039</v>
          </cell>
          <cell r="G286">
            <v>43638</v>
          </cell>
        </row>
        <row r="287">
          <cell r="A287" t="str">
            <v>-2</v>
          </cell>
          <cell r="B287" t="str">
            <v>스치로폴설치</v>
          </cell>
          <cell r="C287" t="str">
            <v>(T=10 m/m)</v>
          </cell>
          <cell r="D287">
            <v>53</v>
          </cell>
          <cell r="E287" t="str">
            <v>M2</v>
          </cell>
          <cell r="F287">
            <v>519</v>
          </cell>
          <cell r="G287">
            <v>27507</v>
          </cell>
        </row>
        <row r="288">
          <cell r="A288" t="str">
            <v>3.15</v>
          </cell>
          <cell r="B288" t="str">
            <v>무수축 콘크리트</v>
          </cell>
          <cell r="F288">
            <v>0</v>
          </cell>
        </row>
        <row r="289">
          <cell r="A289" t="str">
            <v>a</v>
          </cell>
          <cell r="B289" t="str">
            <v>무수축몰탈</v>
          </cell>
          <cell r="C289" t="str">
            <v>(1:1)</v>
          </cell>
          <cell r="D289">
            <v>1.8759999999999999</v>
          </cell>
          <cell r="E289" t="str">
            <v>M3</v>
          </cell>
          <cell r="F289">
            <v>113616</v>
          </cell>
          <cell r="G289">
            <v>213143</v>
          </cell>
        </row>
        <row r="290">
          <cell r="A290" t="str">
            <v>b</v>
          </cell>
          <cell r="B290" t="str">
            <v>무수축콘크리트</v>
          </cell>
          <cell r="D290">
            <v>9</v>
          </cell>
          <cell r="E290" t="str">
            <v>M3</v>
          </cell>
          <cell r="F290">
            <v>173656</v>
          </cell>
          <cell r="G290">
            <v>1562904</v>
          </cell>
        </row>
        <row r="291">
          <cell r="A291" t="str">
            <v>3.16</v>
          </cell>
          <cell r="B291" t="str">
            <v>배수시설</v>
          </cell>
          <cell r="F291">
            <v>0</v>
          </cell>
        </row>
        <row r="292">
          <cell r="A292" t="str">
            <v>a</v>
          </cell>
          <cell r="B292" t="str">
            <v>육교용 집수구</v>
          </cell>
          <cell r="C292" t="str">
            <v>(주철)</v>
          </cell>
          <cell r="D292">
            <v>16</v>
          </cell>
          <cell r="E292" t="str">
            <v>EA</v>
          </cell>
          <cell r="F292">
            <v>64516</v>
          </cell>
          <cell r="G292">
            <v>1032256</v>
          </cell>
        </row>
        <row r="293">
          <cell r="A293" t="str">
            <v>b</v>
          </cell>
          <cell r="B293" t="str">
            <v>배 수 구</v>
          </cell>
          <cell r="C293" t="str">
            <v>(스테인레스관)</v>
          </cell>
          <cell r="D293">
            <v>16</v>
          </cell>
          <cell r="E293" t="str">
            <v>EA</v>
          </cell>
          <cell r="F293">
            <v>195125</v>
          </cell>
          <cell r="G293">
            <v>3122000</v>
          </cell>
        </row>
        <row r="294">
          <cell r="A294" t="str">
            <v>c</v>
          </cell>
          <cell r="B294" t="str">
            <v>육교용 직관</v>
          </cell>
          <cell r="C294" t="str">
            <v>(□150)</v>
          </cell>
          <cell r="D294">
            <v>215</v>
          </cell>
          <cell r="E294" t="str">
            <v>M</v>
          </cell>
          <cell r="F294">
            <v>104480</v>
          </cell>
          <cell r="G294">
            <v>22463200</v>
          </cell>
        </row>
        <row r="295">
          <cell r="A295" t="str">
            <v>d</v>
          </cell>
          <cell r="B295" t="str">
            <v>육교용 곡관</v>
          </cell>
          <cell r="D295">
            <v>6</v>
          </cell>
          <cell r="E295" t="str">
            <v>EA</v>
          </cell>
          <cell r="F295">
            <v>40176</v>
          </cell>
          <cell r="G295">
            <v>241056</v>
          </cell>
        </row>
        <row r="296">
          <cell r="A296" t="str">
            <v>e</v>
          </cell>
          <cell r="B296" t="str">
            <v>육교용 이음부</v>
          </cell>
          <cell r="D296">
            <v>8</v>
          </cell>
          <cell r="E296" t="str">
            <v>EA</v>
          </cell>
          <cell r="F296">
            <v>20408</v>
          </cell>
          <cell r="G296">
            <v>163264</v>
          </cell>
        </row>
        <row r="297">
          <cell r="A297" t="str">
            <v>3.17</v>
          </cell>
          <cell r="B297" t="str">
            <v>스페이서설치</v>
          </cell>
          <cell r="F297">
            <v>0</v>
          </cell>
        </row>
        <row r="298">
          <cell r="A298" t="str">
            <v>a</v>
          </cell>
          <cell r="B298" t="str">
            <v>스페이서 설치</v>
          </cell>
          <cell r="C298" t="str">
            <v>(벽체용)</v>
          </cell>
          <cell r="D298">
            <v>1994</v>
          </cell>
          <cell r="E298" t="str">
            <v>M2</v>
          </cell>
          <cell r="F298">
            <v>270</v>
          </cell>
          <cell r="G298">
            <v>538380</v>
          </cell>
        </row>
        <row r="299">
          <cell r="A299" t="str">
            <v>b</v>
          </cell>
          <cell r="B299" t="str">
            <v>스페이서 설치</v>
          </cell>
          <cell r="C299" t="str">
            <v>(슬라브및기초용)</v>
          </cell>
          <cell r="D299">
            <v>3498</v>
          </cell>
          <cell r="E299" t="str">
            <v>M2</v>
          </cell>
          <cell r="F299">
            <v>92</v>
          </cell>
          <cell r="G299">
            <v>321816</v>
          </cell>
        </row>
        <row r="300">
          <cell r="A300" t="str">
            <v>3.18</v>
          </cell>
          <cell r="B300" t="str">
            <v>교명판및설명판</v>
          </cell>
          <cell r="F300">
            <v>0</v>
          </cell>
        </row>
        <row r="301">
          <cell r="A301" t="str">
            <v>a</v>
          </cell>
          <cell r="B301" t="str">
            <v>교 명 주</v>
          </cell>
          <cell r="C301" t="str">
            <v>(중형, 화강석)</v>
          </cell>
          <cell r="D301">
            <v>4</v>
          </cell>
          <cell r="E301" t="str">
            <v>기</v>
          </cell>
          <cell r="F301">
            <v>1870007</v>
          </cell>
          <cell r="G301">
            <v>7480028</v>
          </cell>
        </row>
        <row r="302">
          <cell r="A302" t="str">
            <v>b</v>
          </cell>
          <cell r="B302" t="str">
            <v>교 명 판(황동주물)</v>
          </cell>
          <cell r="C302" t="str">
            <v>(450x200x10)</v>
          </cell>
          <cell r="D302">
            <v>2</v>
          </cell>
          <cell r="E302" t="str">
            <v>EA</v>
          </cell>
          <cell r="F302">
            <v>39690</v>
          </cell>
          <cell r="G302">
            <v>79380</v>
          </cell>
        </row>
        <row r="303">
          <cell r="A303" t="str">
            <v>c</v>
          </cell>
          <cell r="B303" t="str">
            <v>설 명 판(황동주물)</v>
          </cell>
          <cell r="C303" t="str">
            <v>(500x300x10)</v>
          </cell>
          <cell r="D303">
            <v>2</v>
          </cell>
          <cell r="E303" t="str">
            <v>EA</v>
          </cell>
          <cell r="F303">
            <v>66150</v>
          </cell>
          <cell r="G303">
            <v>132300</v>
          </cell>
        </row>
        <row r="304">
          <cell r="A304" t="str">
            <v>3.19</v>
          </cell>
          <cell r="B304" t="str">
            <v>측량기준점 설치</v>
          </cell>
          <cell r="C304" t="str">
            <v>(황동주물)</v>
          </cell>
          <cell r="D304">
            <v>2</v>
          </cell>
          <cell r="E304" t="str">
            <v>EA</v>
          </cell>
          <cell r="F304">
            <v>26250</v>
          </cell>
          <cell r="G304">
            <v>52500</v>
          </cell>
        </row>
        <row r="305">
          <cell r="A305" t="str">
            <v>3.20</v>
          </cell>
          <cell r="B305" t="str">
            <v>난간설치(중분대용)</v>
          </cell>
          <cell r="C305" t="str">
            <v>(H=0.8 M)</v>
          </cell>
          <cell r="D305">
            <v>130</v>
          </cell>
          <cell r="E305" t="str">
            <v>M</v>
          </cell>
          <cell r="F305">
            <v>468167</v>
          </cell>
          <cell r="G305">
            <v>60861710</v>
          </cell>
        </row>
        <row r="306">
          <cell r="A306" t="str">
            <v>3.21</v>
          </cell>
          <cell r="F306">
            <v>0</v>
          </cell>
        </row>
        <row r="307">
          <cell r="A307" t="str">
            <v>a</v>
          </cell>
          <cell r="B307" t="str">
            <v>중앙분리대</v>
          </cell>
          <cell r="C307" t="str">
            <v>(표준레일,교량용)</v>
          </cell>
          <cell r="D307">
            <v>130</v>
          </cell>
          <cell r="E307" t="str">
            <v>M</v>
          </cell>
          <cell r="F307">
            <v>100400</v>
          </cell>
          <cell r="G307">
            <v>13052000</v>
          </cell>
        </row>
        <row r="308">
          <cell r="A308" t="str">
            <v>b</v>
          </cell>
          <cell r="B308" t="str">
            <v>가드레일</v>
          </cell>
          <cell r="C308" t="str">
            <v>(라운드레일,H=0.7M)</v>
          </cell>
          <cell r="D308">
            <v>2</v>
          </cell>
          <cell r="E308" t="str">
            <v>EA</v>
          </cell>
          <cell r="F308">
            <v>102047</v>
          </cell>
          <cell r="G308">
            <v>204094</v>
          </cell>
        </row>
        <row r="309">
          <cell r="A309" t="str">
            <v>3.22</v>
          </cell>
          <cell r="B309" t="str">
            <v>NOTCH 설치</v>
          </cell>
          <cell r="D309">
            <v>260</v>
          </cell>
          <cell r="E309" t="str">
            <v>M</v>
          </cell>
          <cell r="F309">
            <v>2716</v>
          </cell>
          <cell r="G309">
            <v>706160</v>
          </cell>
        </row>
        <row r="310">
          <cell r="A310" t="str">
            <v>3.23</v>
          </cell>
          <cell r="B310" t="str">
            <v>낙하물방지망</v>
          </cell>
          <cell r="D310">
            <v>1055</v>
          </cell>
          <cell r="E310" t="str">
            <v>M2</v>
          </cell>
          <cell r="F310">
            <v>3279</v>
          </cell>
          <cell r="G310">
            <v>3459345</v>
          </cell>
        </row>
        <row r="311">
          <cell r="A311" t="str">
            <v>3.24</v>
          </cell>
          <cell r="F311">
            <v>0</v>
          </cell>
        </row>
        <row r="312">
          <cell r="A312" t="str">
            <v>a</v>
          </cell>
          <cell r="B312" t="str">
            <v>교각점검시설</v>
          </cell>
          <cell r="C312" t="str">
            <v>(양촌교)</v>
          </cell>
          <cell r="D312">
            <v>4</v>
          </cell>
          <cell r="E312" t="str">
            <v>EA</v>
          </cell>
          <cell r="F312">
            <v>16873561</v>
          </cell>
          <cell r="G312">
            <v>67494244</v>
          </cell>
        </row>
        <row r="313">
          <cell r="A313" t="str">
            <v>b</v>
          </cell>
          <cell r="B313" t="str">
            <v>교대점검시설</v>
          </cell>
          <cell r="C313" t="str">
            <v>(양촌교)</v>
          </cell>
          <cell r="D313">
            <v>4</v>
          </cell>
          <cell r="E313" t="str">
            <v>EA</v>
          </cell>
          <cell r="F313">
            <v>8121997</v>
          </cell>
          <cell r="G313">
            <v>32487988</v>
          </cell>
        </row>
        <row r="314">
          <cell r="A314" t="str">
            <v>c</v>
          </cell>
          <cell r="B314" t="str">
            <v>안전점검통로</v>
          </cell>
          <cell r="C314" t="str">
            <v>(상부점검시설)</v>
          </cell>
          <cell r="D314">
            <v>260</v>
          </cell>
          <cell r="E314" t="str">
            <v>M</v>
          </cell>
          <cell r="F314">
            <v>629297</v>
          </cell>
          <cell r="G314">
            <v>163617220</v>
          </cell>
        </row>
        <row r="315">
          <cell r="A315" t="str">
            <v>d</v>
          </cell>
          <cell r="B315" t="str">
            <v>강교내부유지관리시설</v>
          </cell>
          <cell r="C315" t="str">
            <v>(양촌교)</v>
          </cell>
          <cell r="D315">
            <v>1</v>
          </cell>
          <cell r="E315" t="str">
            <v>식</v>
          </cell>
          <cell r="F315">
            <v>1967622</v>
          </cell>
          <cell r="G315">
            <v>1967622</v>
          </cell>
        </row>
        <row r="316">
          <cell r="A316" t="str">
            <v>3.25</v>
          </cell>
          <cell r="B316" t="str">
            <v>교량유지관리 번호판</v>
          </cell>
          <cell r="F316">
            <v>0</v>
          </cell>
        </row>
        <row r="317">
          <cell r="A317" t="str">
            <v>a</v>
          </cell>
          <cell r="B317" t="str">
            <v>교량유지관리표지판</v>
          </cell>
          <cell r="C317" t="str">
            <v>(BOX GIRDER내부용)</v>
          </cell>
          <cell r="D317">
            <v>12</v>
          </cell>
          <cell r="E317" t="str">
            <v>EA</v>
          </cell>
          <cell r="F317">
            <v>15976</v>
          </cell>
          <cell r="G317">
            <v>191712</v>
          </cell>
        </row>
        <row r="318">
          <cell r="A318" t="str">
            <v>b</v>
          </cell>
          <cell r="B318" t="str">
            <v>교량유지관리표지판</v>
          </cell>
          <cell r="C318" t="str">
            <v>(교각용)</v>
          </cell>
          <cell r="D318">
            <v>4</v>
          </cell>
          <cell r="E318" t="str">
            <v>EA</v>
          </cell>
          <cell r="F318">
            <v>13229</v>
          </cell>
          <cell r="G318">
            <v>52916</v>
          </cell>
        </row>
        <row r="319">
          <cell r="A319" t="str">
            <v>c</v>
          </cell>
          <cell r="B319" t="str">
            <v>교대용번호판설치</v>
          </cell>
          <cell r="D319">
            <v>4</v>
          </cell>
          <cell r="E319" t="str">
            <v>EA</v>
          </cell>
          <cell r="F319">
            <v>75280</v>
          </cell>
          <cell r="G319">
            <v>301120</v>
          </cell>
        </row>
        <row r="320">
          <cell r="A320" t="str">
            <v>3.26</v>
          </cell>
          <cell r="B320" t="str">
            <v>비파괴 검사비</v>
          </cell>
          <cell r="F320">
            <v>0</v>
          </cell>
        </row>
        <row r="321">
          <cell r="A321" t="str">
            <v>a</v>
          </cell>
          <cell r="B321" t="str">
            <v>방사선투과검사(RT)</v>
          </cell>
          <cell r="C321" t="str">
            <v>(3 1/3x12 ")</v>
          </cell>
          <cell r="D321">
            <v>78</v>
          </cell>
          <cell r="E321" t="str">
            <v>매</v>
          </cell>
          <cell r="F321">
            <v>36000</v>
          </cell>
          <cell r="G321">
            <v>2808000</v>
          </cell>
        </row>
        <row r="322">
          <cell r="A322" t="str">
            <v>b</v>
          </cell>
          <cell r="B322" t="str">
            <v>자분탐상검사</v>
          </cell>
          <cell r="C322" t="str">
            <v>(MT)</v>
          </cell>
          <cell r="D322">
            <v>181</v>
          </cell>
          <cell r="E322" t="str">
            <v>M</v>
          </cell>
          <cell r="F322">
            <v>14500</v>
          </cell>
          <cell r="G322">
            <v>2624500</v>
          </cell>
        </row>
        <row r="323">
          <cell r="A323" t="str">
            <v>3.27</v>
          </cell>
          <cell r="B323" t="str">
            <v>전선관 설치</v>
          </cell>
          <cell r="F323">
            <v>0</v>
          </cell>
        </row>
        <row r="324">
          <cell r="A324" t="str">
            <v>a</v>
          </cell>
          <cell r="B324" t="str">
            <v>전선관 설치</v>
          </cell>
          <cell r="C324" t="str">
            <v>(P.V.C Φ150)</v>
          </cell>
          <cell r="D324">
            <v>274</v>
          </cell>
          <cell r="E324" t="str">
            <v>M</v>
          </cell>
          <cell r="F324">
            <v>9957</v>
          </cell>
          <cell r="G324">
            <v>2728218</v>
          </cell>
        </row>
        <row r="325">
          <cell r="A325" t="str">
            <v>b</v>
          </cell>
          <cell r="B325" t="str">
            <v>전선관 설치</v>
          </cell>
          <cell r="C325" t="str">
            <v>(P.V.C Φ100)</v>
          </cell>
          <cell r="D325">
            <v>274</v>
          </cell>
          <cell r="E325" t="str">
            <v>M</v>
          </cell>
          <cell r="F325">
            <v>5063</v>
          </cell>
          <cell r="G325">
            <v>1387262</v>
          </cell>
        </row>
        <row r="326">
          <cell r="A326" t="str">
            <v>3.28</v>
          </cell>
          <cell r="B326" t="str">
            <v>가시설공</v>
          </cell>
          <cell r="F326">
            <v>0</v>
          </cell>
        </row>
        <row r="327">
          <cell r="A327" t="str">
            <v>a</v>
          </cell>
          <cell r="B327" t="str">
            <v>H-PILE 항타용천공</v>
          </cell>
          <cell r="C327" t="str">
            <v>토  사</v>
          </cell>
          <cell r="D327">
            <v>198</v>
          </cell>
          <cell r="E327" t="str">
            <v>M</v>
          </cell>
          <cell r="F327">
            <v>22470</v>
          </cell>
          <cell r="G327">
            <v>4449060</v>
          </cell>
        </row>
        <row r="328">
          <cell r="A328" t="str">
            <v>b</v>
          </cell>
          <cell r="B328" t="str">
            <v>H-PILE 설치및철거</v>
          </cell>
          <cell r="C328" t="str">
            <v>(H-300x300x10x15)</v>
          </cell>
          <cell r="D328">
            <v>210</v>
          </cell>
          <cell r="E328" t="str">
            <v>M</v>
          </cell>
          <cell r="F328">
            <v>25157</v>
          </cell>
          <cell r="G328">
            <v>5282970</v>
          </cell>
        </row>
        <row r="329">
          <cell r="A329" t="str">
            <v>c</v>
          </cell>
          <cell r="B329" t="str">
            <v>띠장 설치및철거</v>
          </cell>
          <cell r="C329" t="str">
            <v>(H-300x300x10x15)</v>
          </cell>
          <cell r="D329">
            <v>27</v>
          </cell>
          <cell r="E329" t="str">
            <v>M</v>
          </cell>
          <cell r="F329">
            <v>18657</v>
          </cell>
          <cell r="G329">
            <v>503739</v>
          </cell>
        </row>
        <row r="330">
          <cell r="A330" t="str">
            <v>d</v>
          </cell>
          <cell r="B330" t="str">
            <v>토류판설치및철거</v>
          </cell>
          <cell r="C330" t="str">
            <v>(1950x150x120)</v>
          </cell>
          <cell r="D330">
            <v>88</v>
          </cell>
          <cell r="E330" t="str">
            <v>M2</v>
          </cell>
          <cell r="F330">
            <v>29115</v>
          </cell>
          <cell r="G330">
            <v>2562120</v>
          </cell>
        </row>
        <row r="331">
          <cell r="A331" t="str">
            <v>e</v>
          </cell>
          <cell r="B331" t="str">
            <v>보걸이 설치</v>
          </cell>
          <cell r="D331">
            <v>23</v>
          </cell>
          <cell r="E331" t="str">
            <v>EA</v>
          </cell>
          <cell r="F331">
            <v>35344</v>
          </cell>
          <cell r="G331">
            <v>812912</v>
          </cell>
        </row>
        <row r="332">
          <cell r="A332" t="str">
            <v>3.29</v>
          </cell>
          <cell r="B332" t="str">
            <v>가설벤트</v>
          </cell>
          <cell r="F332">
            <v>0</v>
          </cell>
        </row>
        <row r="333">
          <cell r="A333" t="str">
            <v>a</v>
          </cell>
          <cell r="B333" t="str">
            <v>가설벤트 제작</v>
          </cell>
          <cell r="C333" t="str">
            <v>(양 촌 교)</v>
          </cell>
          <cell r="D333">
            <v>4</v>
          </cell>
          <cell r="E333" t="str">
            <v>조</v>
          </cell>
          <cell r="F333">
            <v>22749761</v>
          </cell>
          <cell r="G333">
            <v>90999044</v>
          </cell>
        </row>
        <row r="334">
          <cell r="A334" t="str">
            <v>b</v>
          </cell>
          <cell r="B334" t="str">
            <v>가설벤트 가설및철거</v>
          </cell>
          <cell r="C334" t="str">
            <v>(양 촌 교)</v>
          </cell>
          <cell r="D334">
            <v>16</v>
          </cell>
          <cell r="E334" t="str">
            <v>개소</v>
          </cell>
          <cell r="F334">
            <v>1227540</v>
          </cell>
          <cell r="G334">
            <v>19640640</v>
          </cell>
        </row>
        <row r="335">
          <cell r="A335" t="str">
            <v>3.B</v>
          </cell>
          <cell r="B335" t="str">
            <v>지  북  대  교</v>
          </cell>
        </row>
        <row r="336">
          <cell r="A336" t="str">
            <v>3.01</v>
          </cell>
          <cell r="B336" t="str">
            <v>토          공</v>
          </cell>
        </row>
        <row r="337">
          <cell r="A337" t="str">
            <v>a</v>
          </cell>
          <cell r="B337" t="str">
            <v>구조물 터파기</v>
          </cell>
          <cell r="C337" t="str">
            <v>(육상-토사)</v>
          </cell>
        </row>
        <row r="338">
          <cell r="A338" t="str">
            <v>-1</v>
          </cell>
          <cell r="B338" t="str">
            <v>구조물터파기</v>
          </cell>
          <cell r="C338" t="str">
            <v>(육상토사 0∼1 M)</v>
          </cell>
          <cell r="D338">
            <v>2958</v>
          </cell>
          <cell r="E338" t="str">
            <v>M3</v>
          </cell>
          <cell r="F338">
            <v>3206</v>
          </cell>
          <cell r="G338">
            <v>9483348</v>
          </cell>
        </row>
        <row r="339">
          <cell r="A339" t="str">
            <v>-2</v>
          </cell>
          <cell r="B339" t="str">
            <v>구조물터파기</v>
          </cell>
          <cell r="C339" t="str">
            <v>(육상토사 1∼2 M)</v>
          </cell>
          <cell r="D339">
            <v>2154</v>
          </cell>
          <cell r="E339" t="str">
            <v>M3</v>
          </cell>
          <cell r="F339">
            <v>3310</v>
          </cell>
          <cell r="G339">
            <v>7129740</v>
          </cell>
        </row>
        <row r="340">
          <cell r="A340" t="str">
            <v>-3</v>
          </cell>
          <cell r="B340" t="str">
            <v>구조물터파기</v>
          </cell>
          <cell r="C340" t="str">
            <v>(육상토사 2∼3 M)</v>
          </cell>
          <cell r="D340">
            <v>1775</v>
          </cell>
          <cell r="E340" t="str">
            <v>M3</v>
          </cell>
          <cell r="F340">
            <v>4041</v>
          </cell>
          <cell r="G340">
            <v>7172775</v>
          </cell>
        </row>
        <row r="341">
          <cell r="A341" t="str">
            <v>-4</v>
          </cell>
          <cell r="B341" t="str">
            <v>구조물터파기</v>
          </cell>
          <cell r="C341" t="str">
            <v>(육상토사 3∼4 M)</v>
          </cell>
          <cell r="D341">
            <v>1420</v>
          </cell>
          <cell r="E341" t="str">
            <v>M3</v>
          </cell>
          <cell r="F341">
            <v>4772</v>
          </cell>
          <cell r="G341">
            <v>6776240</v>
          </cell>
        </row>
        <row r="342">
          <cell r="A342" t="str">
            <v>-5</v>
          </cell>
          <cell r="B342" t="str">
            <v>구조물터파기</v>
          </cell>
          <cell r="C342" t="str">
            <v>(육상토사 4∼5 M)</v>
          </cell>
          <cell r="D342">
            <v>624</v>
          </cell>
          <cell r="E342" t="str">
            <v>M3</v>
          </cell>
          <cell r="F342">
            <v>5502</v>
          </cell>
          <cell r="G342">
            <v>3433248</v>
          </cell>
        </row>
        <row r="343">
          <cell r="A343" t="str">
            <v>b</v>
          </cell>
          <cell r="B343" t="str">
            <v>구조물 터파기</v>
          </cell>
          <cell r="C343" t="str">
            <v>(수중-토사)</v>
          </cell>
          <cell r="F343">
            <v>0</v>
          </cell>
        </row>
        <row r="344">
          <cell r="A344" t="str">
            <v>-1</v>
          </cell>
          <cell r="B344" t="str">
            <v>구조물터파기</v>
          </cell>
          <cell r="C344" t="str">
            <v>(수중토사 0∼1 M)</v>
          </cell>
          <cell r="D344">
            <v>2326</v>
          </cell>
          <cell r="E344" t="str">
            <v>M3</v>
          </cell>
          <cell r="F344">
            <v>5920</v>
          </cell>
          <cell r="G344">
            <v>13769920</v>
          </cell>
        </row>
        <row r="345">
          <cell r="A345" t="str">
            <v>-2</v>
          </cell>
          <cell r="B345" t="str">
            <v>구조물터파기</v>
          </cell>
          <cell r="C345" t="str">
            <v>(수중토사 1∼2 M)</v>
          </cell>
          <cell r="D345">
            <v>1962</v>
          </cell>
          <cell r="E345" t="str">
            <v>M3</v>
          </cell>
          <cell r="F345">
            <v>6129</v>
          </cell>
          <cell r="G345">
            <v>12025098</v>
          </cell>
        </row>
        <row r="346">
          <cell r="A346" t="str">
            <v>-3</v>
          </cell>
          <cell r="B346" t="str">
            <v>구조물터파기</v>
          </cell>
          <cell r="C346" t="str">
            <v>(수중토사 2∼3 M)</v>
          </cell>
          <cell r="D346">
            <v>1621</v>
          </cell>
          <cell r="E346" t="str">
            <v>M3</v>
          </cell>
          <cell r="F346">
            <v>7590</v>
          </cell>
          <cell r="G346">
            <v>12303390</v>
          </cell>
        </row>
        <row r="347">
          <cell r="A347" t="str">
            <v>-4</v>
          </cell>
          <cell r="B347" t="str">
            <v>구조물터파기</v>
          </cell>
          <cell r="C347" t="str">
            <v>(수중토사 3∼4 M)</v>
          </cell>
          <cell r="D347">
            <v>1305</v>
          </cell>
          <cell r="E347" t="str">
            <v>M3</v>
          </cell>
          <cell r="F347">
            <v>9051</v>
          </cell>
          <cell r="G347">
            <v>11811555</v>
          </cell>
        </row>
        <row r="348">
          <cell r="A348" t="str">
            <v>-5</v>
          </cell>
          <cell r="B348" t="str">
            <v>구조물터파기</v>
          </cell>
          <cell r="C348" t="str">
            <v>(수중토사 4∼5 M)</v>
          </cell>
          <cell r="D348">
            <v>442</v>
          </cell>
          <cell r="E348" t="str">
            <v>M3</v>
          </cell>
          <cell r="F348">
            <v>10513</v>
          </cell>
          <cell r="G348">
            <v>4646746</v>
          </cell>
        </row>
        <row r="349">
          <cell r="A349" t="str">
            <v>c</v>
          </cell>
          <cell r="B349" t="str">
            <v>구조물 터파기</v>
          </cell>
          <cell r="C349" t="str">
            <v>(수중-리핑암)</v>
          </cell>
          <cell r="F349">
            <v>0</v>
          </cell>
        </row>
        <row r="350">
          <cell r="A350" t="str">
            <v>-1</v>
          </cell>
          <cell r="B350" t="str">
            <v>구조물터파기</v>
          </cell>
          <cell r="C350" t="str">
            <v>(수중리핑암 4∼5 M)</v>
          </cell>
          <cell r="D350">
            <v>308</v>
          </cell>
          <cell r="E350" t="str">
            <v>M3</v>
          </cell>
          <cell r="F350">
            <v>122937</v>
          </cell>
          <cell r="G350">
            <v>37864596</v>
          </cell>
        </row>
        <row r="351">
          <cell r="A351" t="str">
            <v>-2</v>
          </cell>
          <cell r="B351" t="str">
            <v>구조물터파기</v>
          </cell>
          <cell r="C351" t="str">
            <v>(수중리핑암 5∼6 M)</v>
          </cell>
          <cell r="D351">
            <v>615</v>
          </cell>
          <cell r="E351" t="str">
            <v>M3</v>
          </cell>
          <cell r="F351">
            <v>132275</v>
          </cell>
          <cell r="G351">
            <v>81349125</v>
          </cell>
        </row>
        <row r="352">
          <cell r="A352" t="str">
            <v>-3</v>
          </cell>
          <cell r="B352" t="str">
            <v>구조물터파기</v>
          </cell>
          <cell r="C352" t="str">
            <v>(수중리핑암 6 M이상)</v>
          </cell>
          <cell r="D352">
            <v>124</v>
          </cell>
          <cell r="E352" t="str">
            <v>M3</v>
          </cell>
          <cell r="F352">
            <v>141612</v>
          </cell>
          <cell r="G352">
            <v>17559888</v>
          </cell>
        </row>
        <row r="353">
          <cell r="A353" t="str">
            <v>d</v>
          </cell>
          <cell r="B353" t="str">
            <v>되메우기및다짐</v>
          </cell>
          <cell r="C353" t="str">
            <v>(인력30%+백호우70%)</v>
          </cell>
          <cell r="D353">
            <v>9598</v>
          </cell>
          <cell r="E353" t="str">
            <v>M3</v>
          </cell>
          <cell r="F353">
            <v>4075</v>
          </cell>
          <cell r="G353">
            <v>39111850</v>
          </cell>
        </row>
        <row r="354">
          <cell r="A354" t="str">
            <v>e</v>
          </cell>
          <cell r="B354" t="str">
            <v>뒷채움잡석</v>
          </cell>
          <cell r="C354" t="str">
            <v>(부설및다짐)</v>
          </cell>
          <cell r="D354">
            <v>2915</v>
          </cell>
          <cell r="E354" t="str">
            <v>M3</v>
          </cell>
          <cell r="F354">
            <v>10744</v>
          </cell>
          <cell r="G354">
            <v>31318760</v>
          </cell>
        </row>
        <row r="355">
          <cell r="A355" t="str">
            <v>f</v>
          </cell>
          <cell r="B355" t="str">
            <v>세굴방지용사석채움</v>
          </cell>
          <cell r="C355" t="str">
            <v>(사석)</v>
          </cell>
          <cell r="D355">
            <v>3776</v>
          </cell>
          <cell r="E355" t="str">
            <v>M3</v>
          </cell>
          <cell r="F355">
            <v>26216</v>
          </cell>
          <cell r="G355">
            <v>98991616</v>
          </cell>
        </row>
        <row r="356">
          <cell r="A356" t="str">
            <v>3.02</v>
          </cell>
          <cell r="B356" t="str">
            <v>강관파일</v>
          </cell>
          <cell r="F356">
            <v>0</v>
          </cell>
        </row>
        <row r="357">
          <cell r="A357" t="str">
            <v>a</v>
          </cell>
          <cell r="B357" t="str">
            <v>강관파일항타(직항)</v>
          </cell>
          <cell r="C357" t="str">
            <v>(유압식Φ50815m이하)</v>
          </cell>
          <cell r="D357">
            <v>407</v>
          </cell>
          <cell r="E357" t="str">
            <v>M</v>
          </cell>
          <cell r="F357">
            <v>9587</v>
          </cell>
          <cell r="G357">
            <v>3901909</v>
          </cell>
        </row>
        <row r="358">
          <cell r="A358" t="str">
            <v>b</v>
          </cell>
          <cell r="B358" t="str">
            <v>강관파일천공</v>
          </cell>
          <cell r="C358" t="str">
            <v>(토 사 Φ508)</v>
          </cell>
          <cell r="D358">
            <v>2469</v>
          </cell>
          <cell r="E358" t="str">
            <v>M</v>
          </cell>
          <cell r="F358">
            <v>30636</v>
          </cell>
          <cell r="G358">
            <v>75640284</v>
          </cell>
        </row>
        <row r="359">
          <cell r="A359" t="str">
            <v>c</v>
          </cell>
          <cell r="B359" t="str">
            <v>속채움콘크리트</v>
          </cell>
          <cell r="D359">
            <v>85</v>
          </cell>
          <cell r="E359" t="str">
            <v>M3</v>
          </cell>
          <cell r="F359">
            <v>20625</v>
          </cell>
          <cell r="G359">
            <v>1753125</v>
          </cell>
        </row>
        <row r="360">
          <cell r="A360" t="str">
            <v>d</v>
          </cell>
          <cell r="B360" t="str">
            <v>두부및선단보강</v>
          </cell>
          <cell r="C360" t="str">
            <v>(Φ508.0 m/m)</v>
          </cell>
          <cell r="D360">
            <v>407</v>
          </cell>
          <cell r="E360" t="str">
            <v>EA</v>
          </cell>
          <cell r="F360">
            <v>156845</v>
          </cell>
          <cell r="G360">
            <v>63835915</v>
          </cell>
        </row>
        <row r="361">
          <cell r="A361" t="str">
            <v>3.03</v>
          </cell>
          <cell r="B361" t="str">
            <v>거 푸 집</v>
          </cell>
          <cell r="F361">
            <v>0</v>
          </cell>
        </row>
        <row r="362">
          <cell r="A362" t="str">
            <v>a</v>
          </cell>
          <cell r="B362" t="str">
            <v>합판거푸집</v>
          </cell>
          <cell r="C362" t="str">
            <v>(3 회)</v>
          </cell>
          <cell r="D362">
            <v>4792</v>
          </cell>
          <cell r="E362" t="str">
            <v>M2</v>
          </cell>
          <cell r="F362">
            <v>18891</v>
          </cell>
          <cell r="G362">
            <v>90525672</v>
          </cell>
        </row>
        <row r="363">
          <cell r="A363" t="str">
            <v>b</v>
          </cell>
          <cell r="B363" t="str">
            <v>합판거푸집</v>
          </cell>
          <cell r="C363" t="str">
            <v>(3 회 7∼10 m)</v>
          </cell>
          <cell r="D363">
            <v>241</v>
          </cell>
          <cell r="E363" t="str">
            <v>M2</v>
          </cell>
          <cell r="F363">
            <v>20074</v>
          </cell>
          <cell r="G363">
            <v>4837834</v>
          </cell>
        </row>
        <row r="364">
          <cell r="A364" t="str">
            <v>c</v>
          </cell>
          <cell r="B364" t="str">
            <v>합판거푸집</v>
          </cell>
          <cell r="C364" t="str">
            <v>(4 회)</v>
          </cell>
          <cell r="D364">
            <v>1080</v>
          </cell>
          <cell r="E364" t="str">
            <v>M2</v>
          </cell>
          <cell r="F364">
            <v>16311</v>
          </cell>
          <cell r="G364">
            <v>17615880</v>
          </cell>
        </row>
        <row r="365">
          <cell r="A365" t="str">
            <v>d</v>
          </cell>
          <cell r="B365" t="str">
            <v>합판거푸집</v>
          </cell>
          <cell r="C365" t="str">
            <v>(6 회)</v>
          </cell>
          <cell r="D365">
            <v>1171</v>
          </cell>
          <cell r="E365" t="str">
            <v>M2</v>
          </cell>
          <cell r="F365">
            <v>13583</v>
          </cell>
          <cell r="G365">
            <v>15905693</v>
          </cell>
        </row>
        <row r="366">
          <cell r="A366" t="str">
            <v>e</v>
          </cell>
          <cell r="B366" t="str">
            <v>강재거푸집</v>
          </cell>
          <cell r="C366" t="str">
            <v>(교각용:D=2.0 M)</v>
          </cell>
          <cell r="D366">
            <v>660</v>
          </cell>
          <cell r="E366" t="str">
            <v>M2</v>
          </cell>
          <cell r="F366">
            <v>24756</v>
          </cell>
          <cell r="G366">
            <v>16338960</v>
          </cell>
        </row>
        <row r="367">
          <cell r="A367" t="str">
            <v>3.04</v>
          </cell>
          <cell r="B367" t="str">
            <v>강관비계</v>
          </cell>
          <cell r="C367" t="str">
            <v>(0∼30 M)</v>
          </cell>
          <cell r="D367">
            <v>1698</v>
          </cell>
          <cell r="E367" t="str">
            <v>M2</v>
          </cell>
          <cell r="F367">
            <v>7603</v>
          </cell>
          <cell r="G367">
            <v>12909894</v>
          </cell>
        </row>
        <row r="368">
          <cell r="A368" t="str">
            <v>3.05</v>
          </cell>
          <cell r="B368" t="str">
            <v>동 바 리</v>
          </cell>
          <cell r="F368">
            <v>0</v>
          </cell>
        </row>
        <row r="369">
          <cell r="A369" t="str">
            <v>a</v>
          </cell>
          <cell r="B369" t="str">
            <v>강관동바리</v>
          </cell>
          <cell r="C369" t="str">
            <v>(교량용)</v>
          </cell>
          <cell r="D369">
            <v>840</v>
          </cell>
          <cell r="E369" t="str">
            <v>공M3</v>
          </cell>
          <cell r="F369">
            <v>15940</v>
          </cell>
          <cell r="G369">
            <v>13389600</v>
          </cell>
        </row>
        <row r="370">
          <cell r="A370" t="str">
            <v>b</v>
          </cell>
          <cell r="B370" t="str">
            <v>수평보강재(교량용)</v>
          </cell>
          <cell r="C370" t="str">
            <v>(강관동바리)</v>
          </cell>
          <cell r="D370">
            <v>296</v>
          </cell>
          <cell r="E370" t="str">
            <v>M2</v>
          </cell>
          <cell r="F370">
            <v>2864</v>
          </cell>
          <cell r="G370">
            <v>847744</v>
          </cell>
        </row>
        <row r="371">
          <cell r="A371" t="str">
            <v>3.06</v>
          </cell>
          <cell r="B371" t="str">
            <v>DECK PLATE</v>
          </cell>
          <cell r="C371" t="str">
            <v>(지북대교)</v>
          </cell>
          <cell r="D371">
            <v>2381</v>
          </cell>
          <cell r="E371" t="str">
            <v>M2</v>
          </cell>
          <cell r="F371">
            <v>52498</v>
          </cell>
          <cell r="G371">
            <v>124997738</v>
          </cell>
        </row>
        <row r="372">
          <cell r="A372" t="str">
            <v>3.07</v>
          </cell>
          <cell r="B372" t="str">
            <v>철근가공조립</v>
          </cell>
          <cell r="F372">
            <v>0</v>
          </cell>
        </row>
        <row r="373">
          <cell r="A373" t="str">
            <v>a</v>
          </cell>
          <cell r="B373" t="str">
            <v>철근가공조립</v>
          </cell>
          <cell r="C373" t="str">
            <v>(보 통)</v>
          </cell>
          <cell r="D373">
            <v>117.059</v>
          </cell>
          <cell r="E373" t="str">
            <v>Ton</v>
          </cell>
          <cell r="F373">
            <v>330357</v>
          </cell>
          <cell r="G373">
            <v>38671260</v>
          </cell>
        </row>
        <row r="374">
          <cell r="A374" t="str">
            <v>b</v>
          </cell>
          <cell r="B374" t="str">
            <v>철근가공조립</v>
          </cell>
          <cell r="C374" t="str">
            <v>(복 잡)</v>
          </cell>
          <cell r="D374">
            <v>1197.9939999999999</v>
          </cell>
          <cell r="E374" t="str">
            <v>Ton</v>
          </cell>
          <cell r="F374">
            <v>361279</v>
          </cell>
          <cell r="G374">
            <v>432810074</v>
          </cell>
        </row>
        <row r="375">
          <cell r="A375" t="str">
            <v>3.08</v>
          </cell>
          <cell r="B375" t="str">
            <v>콘크리트타설</v>
          </cell>
          <cell r="F375">
            <v>0</v>
          </cell>
        </row>
        <row r="376">
          <cell r="A376" t="str">
            <v>a</v>
          </cell>
          <cell r="B376" t="str">
            <v>콘크리트타설</v>
          </cell>
          <cell r="C376" t="str">
            <v>(철근 펌프카)</v>
          </cell>
          <cell r="D376">
            <v>7144</v>
          </cell>
          <cell r="E376" t="str">
            <v>M3</v>
          </cell>
          <cell r="F376">
            <v>10488</v>
          </cell>
          <cell r="G376">
            <v>74926272</v>
          </cell>
        </row>
        <row r="377">
          <cell r="A377" t="str">
            <v>b</v>
          </cell>
          <cell r="B377" t="str">
            <v>콘크리트타설</v>
          </cell>
          <cell r="C377" t="str">
            <v>(철근 VIB 포함)</v>
          </cell>
          <cell r="D377">
            <v>1</v>
          </cell>
          <cell r="E377" t="str">
            <v>M3</v>
          </cell>
          <cell r="F377">
            <v>20625</v>
          </cell>
          <cell r="G377">
            <v>20625</v>
          </cell>
        </row>
        <row r="378">
          <cell r="A378" t="str">
            <v>c</v>
          </cell>
          <cell r="B378" t="str">
            <v>콘크리트타설</v>
          </cell>
          <cell r="C378" t="str">
            <v>(무근 VIB 포함)</v>
          </cell>
          <cell r="D378">
            <v>628</v>
          </cell>
          <cell r="E378" t="str">
            <v>M3</v>
          </cell>
          <cell r="F378">
            <v>18476</v>
          </cell>
          <cell r="G378">
            <v>11602928</v>
          </cell>
        </row>
        <row r="379">
          <cell r="A379" t="str">
            <v>d</v>
          </cell>
          <cell r="B379" t="str">
            <v>콘크리트타설</v>
          </cell>
          <cell r="C379" t="str">
            <v>(무근 VIB 제외)</v>
          </cell>
          <cell r="D379">
            <v>245</v>
          </cell>
          <cell r="E379" t="str">
            <v>M3</v>
          </cell>
          <cell r="F379">
            <v>18226</v>
          </cell>
          <cell r="G379">
            <v>4465370</v>
          </cell>
        </row>
        <row r="380">
          <cell r="A380" t="str">
            <v>e</v>
          </cell>
          <cell r="B380" t="str">
            <v>강섬유보강재</v>
          </cell>
          <cell r="C380" t="str">
            <v>(900 g/㎥)</v>
          </cell>
          <cell r="D380">
            <v>2188</v>
          </cell>
          <cell r="E380" t="str">
            <v>M3</v>
          </cell>
          <cell r="F380">
            <v>4350</v>
          </cell>
          <cell r="G380">
            <v>9517800</v>
          </cell>
        </row>
        <row r="381">
          <cell r="A381" t="str">
            <v>3.09</v>
          </cell>
          <cell r="B381" t="str">
            <v>표면처리</v>
          </cell>
          <cell r="F381">
            <v>0</v>
          </cell>
        </row>
        <row r="382">
          <cell r="A382" t="str">
            <v>a</v>
          </cell>
          <cell r="B382" t="str">
            <v>슬래브양생</v>
          </cell>
          <cell r="C382" t="str">
            <v>(양생제)</v>
          </cell>
          <cell r="D382">
            <v>4514</v>
          </cell>
          <cell r="E382" t="str">
            <v>M2</v>
          </cell>
          <cell r="F382">
            <v>271</v>
          </cell>
          <cell r="G382">
            <v>1223294</v>
          </cell>
        </row>
        <row r="383">
          <cell r="A383" t="str">
            <v>b</v>
          </cell>
          <cell r="B383" t="str">
            <v>슬래브면고르기</v>
          </cell>
          <cell r="C383" t="str">
            <v>(데크 피니샤)</v>
          </cell>
          <cell r="D383">
            <v>4514</v>
          </cell>
          <cell r="E383" t="str">
            <v>M2</v>
          </cell>
          <cell r="F383">
            <v>464</v>
          </cell>
          <cell r="G383">
            <v>2094496</v>
          </cell>
        </row>
        <row r="384">
          <cell r="A384" t="str">
            <v>c</v>
          </cell>
          <cell r="B384" t="str">
            <v>아스팔트 코팅</v>
          </cell>
          <cell r="C384" t="str">
            <v>(2 회)</v>
          </cell>
          <cell r="D384">
            <v>1174</v>
          </cell>
          <cell r="E384" t="str">
            <v>M2</v>
          </cell>
          <cell r="F384">
            <v>4725</v>
          </cell>
          <cell r="G384">
            <v>5547150</v>
          </cell>
        </row>
        <row r="385">
          <cell r="A385" t="str">
            <v>3.10</v>
          </cell>
          <cell r="B385" t="str">
            <v>교좌장치</v>
          </cell>
          <cell r="F385">
            <v>0</v>
          </cell>
        </row>
        <row r="386">
          <cell r="A386" t="str">
            <v>a</v>
          </cell>
          <cell r="B386" t="str">
            <v>교좌장치(고정단)</v>
          </cell>
          <cell r="C386" t="str">
            <v>(SPHERICAL,400ton)</v>
          </cell>
          <cell r="D386">
            <v>4</v>
          </cell>
          <cell r="E386" t="str">
            <v>EA</v>
          </cell>
          <cell r="F386">
            <v>76226</v>
          </cell>
          <cell r="G386">
            <v>304904</v>
          </cell>
        </row>
        <row r="387">
          <cell r="A387" t="str">
            <v>b</v>
          </cell>
          <cell r="B387" t="str">
            <v>교좌장치(일방향)</v>
          </cell>
          <cell r="C387" t="str">
            <v>(SPHERICAL,250ton)</v>
          </cell>
          <cell r="D387">
            <v>8</v>
          </cell>
          <cell r="E387" t="str">
            <v>EA</v>
          </cell>
          <cell r="F387">
            <v>76226</v>
          </cell>
          <cell r="G387">
            <v>609808</v>
          </cell>
        </row>
        <row r="388">
          <cell r="A388" t="str">
            <v>c</v>
          </cell>
          <cell r="B388" t="str">
            <v>교좌장치(일방향)</v>
          </cell>
          <cell r="C388" t="str">
            <v>(SPHERICAL,400ton)</v>
          </cell>
          <cell r="D388">
            <v>16</v>
          </cell>
          <cell r="E388" t="str">
            <v>EA</v>
          </cell>
          <cell r="F388">
            <v>76226</v>
          </cell>
          <cell r="G388">
            <v>1219616</v>
          </cell>
        </row>
        <row r="389">
          <cell r="A389" t="str">
            <v>d</v>
          </cell>
          <cell r="B389" t="str">
            <v>교좌장치(양방향)</v>
          </cell>
          <cell r="C389" t="str">
            <v>(SPHERICAL,250ton)</v>
          </cell>
          <cell r="D389">
            <v>12</v>
          </cell>
          <cell r="E389" t="str">
            <v>EA</v>
          </cell>
          <cell r="F389">
            <v>76226</v>
          </cell>
          <cell r="G389">
            <v>914712</v>
          </cell>
        </row>
        <row r="390">
          <cell r="A390" t="str">
            <v>e</v>
          </cell>
          <cell r="B390" t="str">
            <v>교좌장치(양방향)</v>
          </cell>
          <cell r="C390" t="str">
            <v>(SPHERICAL,400ton)</v>
          </cell>
          <cell r="D390">
            <v>16</v>
          </cell>
          <cell r="E390" t="str">
            <v>EA</v>
          </cell>
          <cell r="F390">
            <v>76226</v>
          </cell>
          <cell r="G390">
            <v>1219616</v>
          </cell>
        </row>
        <row r="391">
          <cell r="A391" t="str">
            <v>3.11</v>
          </cell>
          <cell r="B391" t="str">
            <v>강    교</v>
          </cell>
          <cell r="F391">
            <v>0</v>
          </cell>
        </row>
        <row r="392">
          <cell r="A392" t="str">
            <v>a</v>
          </cell>
          <cell r="B392" t="str">
            <v>제작및가설</v>
          </cell>
          <cell r="F392">
            <v>0</v>
          </cell>
        </row>
        <row r="393">
          <cell r="A393" t="str">
            <v>-1</v>
          </cell>
          <cell r="B393" t="str">
            <v>강교 제작</v>
          </cell>
          <cell r="C393" t="str">
            <v>(지북대교)</v>
          </cell>
          <cell r="D393">
            <v>1970.4739999999999</v>
          </cell>
          <cell r="E393" t="str">
            <v>Ton</v>
          </cell>
          <cell r="F393">
            <v>1557182</v>
          </cell>
          <cell r="G393">
            <v>3068386644</v>
          </cell>
        </row>
        <row r="394">
          <cell r="A394" t="str">
            <v>-2</v>
          </cell>
          <cell r="B394" t="str">
            <v>강교 운반</v>
          </cell>
          <cell r="C394" t="str">
            <v>(지북대교)</v>
          </cell>
          <cell r="D394">
            <v>1970.4739999999999</v>
          </cell>
          <cell r="E394" t="str">
            <v>Ton</v>
          </cell>
          <cell r="F394">
            <v>55651</v>
          </cell>
          <cell r="G394">
            <v>109658848</v>
          </cell>
        </row>
        <row r="395">
          <cell r="A395" t="str">
            <v>-3</v>
          </cell>
          <cell r="B395" t="str">
            <v>강교 가설</v>
          </cell>
          <cell r="C395" t="str">
            <v>(지북대교)</v>
          </cell>
          <cell r="D395">
            <v>1970.4739999999999</v>
          </cell>
          <cell r="E395" t="str">
            <v>Ton</v>
          </cell>
          <cell r="F395">
            <v>278463</v>
          </cell>
          <cell r="G395">
            <v>548704101</v>
          </cell>
        </row>
        <row r="396">
          <cell r="A396" t="str">
            <v>b</v>
          </cell>
          <cell r="B396" t="str">
            <v>강교도장</v>
          </cell>
          <cell r="F396">
            <v>0</v>
          </cell>
        </row>
        <row r="397">
          <cell r="A397" t="str">
            <v>-1</v>
          </cell>
          <cell r="B397" t="str">
            <v>강교내부도장</v>
          </cell>
          <cell r="C397" t="str">
            <v>(공장)</v>
          </cell>
          <cell r="D397">
            <v>22052</v>
          </cell>
          <cell r="E397" t="str">
            <v>M2</v>
          </cell>
          <cell r="F397">
            <v>16546</v>
          </cell>
          <cell r="G397">
            <v>364872392</v>
          </cell>
        </row>
        <row r="398">
          <cell r="A398" t="str">
            <v>-2</v>
          </cell>
          <cell r="B398" t="str">
            <v>강교 SPLICE</v>
          </cell>
          <cell r="C398" t="str">
            <v>(공장)</v>
          </cell>
          <cell r="D398">
            <v>1809</v>
          </cell>
          <cell r="E398" t="str">
            <v>M2</v>
          </cell>
          <cell r="F398">
            <v>9338</v>
          </cell>
          <cell r="G398">
            <v>16892442</v>
          </cell>
        </row>
        <row r="399">
          <cell r="A399" t="str">
            <v>-3</v>
          </cell>
          <cell r="B399" t="str">
            <v>내부볼트및 SPILCE</v>
          </cell>
          <cell r="C399" t="str">
            <v>(현장)</v>
          </cell>
          <cell r="D399">
            <v>462</v>
          </cell>
          <cell r="E399" t="str">
            <v>M2</v>
          </cell>
          <cell r="F399">
            <v>5963</v>
          </cell>
          <cell r="G399">
            <v>2754906</v>
          </cell>
        </row>
        <row r="400">
          <cell r="A400" t="str">
            <v>-4</v>
          </cell>
          <cell r="B400" t="str">
            <v>외부 도장</v>
          </cell>
          <cell r="C400" t="str">
            <v>(공장)</v>
          </cell>
          <cell r="D400">
            <v>13621</v>
          </cell>
          <cell r="E400" t="str">
            <v>M2</v>
          </cell>
          <cell r="F400">
            <v>18684</v>
          </cell>
          <cell r="G400">
            <v>254494764</v>
          </cell>
        </row>
        <row r="401">
          <cell r="A401" t="str">
            <v>-5</v>
          </cell>
          <cell r="B401" t="str">
            <v>외부 도장</v>
          </cell>
          <cell r="C401" t="str">
            <v>(현장)</v>
          </cell>
          <cell r="D401">
            <v>13621</v>
          </cell>
          <cell r="E401" t="str">
            <v>M2</v>
          </cell>
          <cell r="F401">
            <v>3745</v>
          </cell>
          <cell r="G401">
            <v>51010645</v>
          </cell>
        </row>
        <row r="402">
          <cell r="A402" t="str">
            <v>-6</v>
          </cell>
          <cell r="B402" t="str">
            <v>외부포장면도장</v>
          </cell>
          <cell r="C402" t="str">
            <v>(공장)</v>
          </cell>
          <cell r="D402">
            <v>3513</v>
          </cell>
          <cell r="E402" t="str">
            <v>M2</v>
          </cell>
          <cell r="F402">
            <v>13966</v>
          </cell>
          <cell r="G402">
            <v>49062558</v>
          </cell>
        </row>
        <row r="403">
          <cell r="A403" t="str">
            <v>-7</v>
          </cell>
          <cell r="B403" t="str">
            <v>외부볼트및 SPLICE</v>
          </cell>
          <cell r="C403" t="str">
            <v>(현장)-내후성중방식</v>
          </cell>
          <cell r="D403">
            <v>793</v>
          </cell>
          <cell r="E403" t="str">
            <v>M2</v>
          </cell>
          <cell r="F403">
            <v>12324</v>
          </cell>
          <cell r="G403">
            <v>9772932</v>
          </cell>
        </row>
        <row r="404">
          <cell r="A404" t="str">
            <v>3.12</v>
          </cell>
          <cell r="B404" t="str">
            <v>신축이음장치</v>
          </cell>
          <cell r="C404" t="str">
            <v>(Rail-No120)</v>
          </cell>
          <cell r="D404">
            <v>111</v>
          </cell>
          <cell r="E404" t="str">
            <v>M</v>
          </cell>
          <cell r="F404">
            <v>1103333</v>
          </cell>
          <cell r="G404">
            <v>122469963</v>
          </cell>
        </row>
        <row r="405">
          <cell r="A405" t="str">
            <v>3.13</v>
          </cell>
          <cell r="B405" t="str">
            <v>교면방수</v>
          </cell>
          <cell r="C405" t="str">
            <v>(도막식)</v>
          </cell>
          <cell r="D405">
            <v>4514</v>
          </cell>
          <cell r="E405" t="str">
            <v>M2</v>
          </cell>
          <cell r="F405">
            <v>15008</v>
          </cell>
          <cell r="G405">
            <v>67746112</v>
          </cell>
        </row>
        <row r="406">
          <cell r="A406" t="str">
            <v>3.14</v>
          </cell>
          <cell r="B406" t="str">
            <v>접속슬래브 접합공</v>
          </cell>
          <cell r="F406">
            <v>0</v>
          </cell>
        </row>
        <row r="407">
          <cell r="A407" t="str">
            <v>a</v>
          </cell>
          <cell r="B407" t="str">
            <v>다웰바 설치</v>
          </cell>
          <cell r="C407" t="str">
            <v>(D=25 m/m, L=600)</v>
          </cell>
          <cell r="D407">
            <v>286</v>
          </cell>
          <cell r="E407" t="str">
            <v>EA</v>
          </cell>
          <cell r="F407">
            <v>8669</v>
          </cell>
          <cell r="G407">
            <v>2479334</v>
          </cell>
        </row>
        <row r="408">
          <cell r="A408" t="str">
            <v>b</v>
          </cell>
          <cell r="B408" t="str">
            <v>스치로폴설치</v>
          </cell>
          <cell r="F408">
            <v>0</v>
          </cell>
        </row>
        <row r="409">
          <cell r="A409" t="str">
            <v>-1</v>
          </cell>
          <cell r="B409" t="str">
            <v>스치로폴설치</v>
          </cell>
          <cell r="C409" t="str">
            <v>(T=20 m/m)</v>
          </cell>
          <cell r="D409">
            <v>82</v>
          </cell>
          <cell r="E409" t="str">
            <v>M2</v>
          </cell>
          <cell r="F409">
            <v>1039</v>
          </cell>
          <cell r="G409">
            <v>85198</v>
          </cell>
        </row>
        <row r="410">
          <cell r="A410" t="str">
            <v>-2</v>
          </cell>
          <cell r="B410" t="str">
            <v>스치로폴설치</v>
          </cell>
          <cell r="C410" t="str">
            <v>(T=10 m/m)</v>
          </cell>
          <cell r="D410">
            <v>42</v>
          </cell>
          <cell r="E410" t="str">
            <v>M2</v>
          </cell>
          <cell r="F410">
            <v>519</v>
          </cell>
          <cell r="G410">
            <v>21798</v>
          </cell>
        </row>
        <row r="411">
          <cell r="A411" t="str">
            <v>3.15</v>
          </cell>
          <cell r="B411" t="str">
            <v>무수축 콘크리트</v>
          </cell>
          <cell r="F411">
            <v>0</v>
          </cell>
        </row>
        <row r="412">
          <cell r="A412" t="str">
            <v>a</v>
          </cell>
          <cell r="B412" t="str">
            <v>무수축몰탈</v>
          </cell>
          <cell r="C412" t="str">
            <v>(1:1)</v>
          </cell>
          <cell r="D412">
            <v>3.5939999999999999</v>
          </cell>
          <cell r="E412" t="str">
            <v>M3</v>
          </cell>
          <cell r="F412">
            <v>113616</v>
          </cell>
          <cell r="G412">
            <v>408335</v>
          </cell>
        </row>
        <row r="413">
          <cell r="A413" t="str">
            <v>b</v>
          </cell>
          <cell r="B413" t="str">
            <v>무수축콘크리트</v>
          </cell>
          <cell r="D413">
            <v>29</v>
          </cell>
          <cell r="E413" t="str">
            <v>M3</v>
          </cell>
          <cell r="F413">
            <v>173656</v>
          </cell>
          <cell r="G413">
            <v>5036024</v>
          </cell>
        </row>
        <row r="414">
          <cell r="A414" t="str">
            <v>3.16</v>
          </cell>
          <cell r="B414" t="str">
            <v>교대보호블럭설치</v>
          </cell>
          <cell r="F414">
            <v>0</v>
          </cell>
        </row>
        <row r="415">
          <cell r="A415" t="str">
            <v>a</v>
          </cell>
          <cell r="B415" t="str">
            <v>보호블럭설치</v>
          </cell>
          <cell r="C415" t="str">
            <v>(40x40x12)</v>
          </cell>
          <cell r="D415">
            <v>728</v>
          </cell>
          <cell r="E415" t="str">
            <v>M2</v>
          </cell>
          <cell r="F415">
            <v>25301</v>
          </cell>
          <cell r="G415">
            <v>18419128</v>
          </cell>
        </row>
        <row r="416">
          <cell r="A416" t="str">
            <v>b</v>
          </cell>
          <cell r="B416" t="str">
            <v>부직포설치</v>
          </cell>
          <cell r="C416" t="str">
            <v>(3.0 T/M)</v>
          </cell>
          <cell r="D416">
            <v>728</v>
          </cell>
          <cell r="E416" t="str">
            <v>M2</v>
          </cell>
          <cell r="F416">
            <v>1639</v>
          </cell>
          <cell r="G416">
            <v>1193192</v>
          </cell>
        </row>
        <row r="417">
          <cell r="A417" t="str">
            <v>3.17</v>
          </cell>
          <cell r="B417" t="str">
            <v>배수시설</v>
          </cell>
          <cell r="F417">
            <v>0</v>
          </cell>
        </row>
        <row r="418">
          <cell r="A418" t="str">
            <v>a</v>
          </cell>
          <cell r="B418" t="str">
            <v>하천용 집수구</v>
          </cell>
          <cell r="C418" t="str">
            <v>(주철)</v>
          </cell>
          <cell r="D418">
            <v>60</v>
          </cell>
          <cell r="E418" t="str">
            <v>EA</v>
          </cell>
          <cell r="F418">
            <v>30075</v>
          </cell>
          <cell r="G418">
            <v>1804500</v>
          </cell>
        </row>
        <row r="419">
          <cell r="A419" t="str">
            <v>b</v>
          </cell>
          <cell r="B419" t="str">
            <v>배 수 구</v>
          </cell>
          <cell r="C419" t="str">
            <v>(스테인레스관)</v>
          </cell>
          <cell r="D419">
            <v>180</v>
          </cell>
          <cell r="E419" t="str">
            <v>EA</v>
          </cell>
          <cell r="F419">
            <v>195125</v>
          </cell>
          <cell r="G419">
            <v>35122500</v>
          </cell>
        </row>
        <row r="420">
          <cell r="A420" t="str">
            <v>c</v>
          </cell>
          <cell r="B420" t="str">
            <v>PVC PIPE 설치</v>
          </cell>
          <cell r="C420" t="str">
            <v>(D=100 m/m)</v>
          </cell>
          <cell r="D420">
            <v>5</v>
          </cell>
          <cell r="E420" t="str">
            <v>M</v>
          </cell>
          <cell r="F420">
            <v>4964</v>
          </cell>
          <cell r="G420">
            <v>24820</v>
          </cell>
        </row>
        <row r="421">
          <cell r="A421" t="str">
            <v>3.18</v>
          </cell>
          <cell r="B421" t="str">
            <v>스페이서설치</v>
          </cell>
          <cell r="F421">
            <v>0</v>
          </cell>
        </row>
        <row r="422">
          <cell r="A422" t="str">
            <v>a</v>
          </cell>
          <cell r="B422" t="str">
            <v>스페이서 설치</v>
          </cell>
          <cell r="C422" t="str">
            <v>(벽체용)</v>
          </cell>
          <cell r="D422">
            <v>4191</v>
          </cell>
          <cell r="E422" t="str">
            <v>M2</v>
          </cell>
          <cell r="F422">
            <v>270</v>
          </cell>
          <cell r="G422">
            <v>1131570</v>
          </cell>
        </row>
        <row r="423">
          <cell r="A423" t="str">
            <v>b</v>
          </cell>
          <cell r="B423" t="str">
            <v>스페이서 설치</v>
          </cell>
          <cell r="C423" t="str">
            <v>(슬라브및기초용)</v>
          </cell>
          <cell r="D423">
            <v>8564</v>
          </cell>
          <cell r="E423" t="str">
            <v>M2</v>
          </cell>
          <cell r="F423">
            <v>92</v>
          </cell>
          <cell r="G423">
            <v>787888</v>
          </cell>
        </row>
        <row r="424">
          <cell r="A424" t="str">
            <v>3.19</v>
          </cell>
          <cell r="B424" t="str">
            <v>교명판및설명판</v>
          </cell>
          <cell r="F424">
            <v>0</v>
          </cell>
        </row>
        <row r="425">
          <cell r="A425" t="str">
            <v>a</v>
          </cell>
          <cell r="B425" t="str">
            <v>교 명 주</v>
          </cell>
          <cell r="C425" t="str">
            <v>(중형, 화강석)</v>
          </cell>
          <cell r="D425">
            <v>4</v>
          </cell>
          <cell r="E425" t="str">
            <v>기</v>
          </cell>
          <cell r="F425">
            <v>1870007</v>
          </cell>
          <cell r="G425">
            <v>7480028</v>
          </cell>
        </row>
        <row r="426">
          <cell r="A426" t="str">
            <v>b</v>
          </cell>
          <cell r="B426" t="str">
            <v>교 명 판(황동주물)</v>
          </cell>
          <cell r="C426" t="str">
            <v>(450x200x10)</v>
          </cell>
          <cell r="D426">
            <v>2</v>
          </cell>
          <cell r="E426" t="str">
            <v>EA</v>
          </cell>
          <cell r="F426">
            <v>39690</v>
          </cell>
          <cell r="G426">
            <v>79380</v>
          </cell>
        </row>
        <row r="427">
          <cell r="A427" t="str">
            <v>c</v>
          </cell>
          <cell r="B427" t="str">
            <v>설 명 판(황동주물)</v>
          </cell>
          <cell r="C427" t="str">
            <v>(500x300x10)</v>
          </cell>
          <cell r="D427">
            <v>2</v>
          </cell>
          <cell r="E427" t="str">
            <v>EA</v>
          </cell>
          <cell r="F427">
            <v>66150</v>
          </cell>
          <cell r="G427">
            <v>132300</v>
          </cell>
        </row>
        <row r="428">
          <cell r="A428" t="str">
            <v>3.20</v>
          </cell>
          <cell r="B428" t="str">
            <v>측량기준점 설치</v>
          </cell>
          <cell r="C428" t="str">
            <v>(황동주물)</v>
          </cell>
          <cell r="D428">
            <v>2</v>
          </cell>
          <cell r="E428" t="str">
            <v>EA</v>
          </cell>
          <cell r="F428">
            <v>26250</v>
          </cell>
          <cell r="G428">
            <v>52500</v>
          </cell>
        </row>
        <row r="429">
          <cell r="A429" t="str">
            <v>3.21</v>
          </cell>
          <cell r="F429">
            <v>0</v>
          </cell>
        </row>
        <row r="430">
          <cell r="A430" t="str">
            <v>a</v>
          </cell>
          <cell r="B430" t="str">
            <v>난간설치(보도용)</v>
          </cell>
          <cell r="C430" t="str">
            <v>(H=0.6 M)</v>
          </cell>
          <cell r="D430">
            <v>369</v>
          </cell>
          <cell r="E430" t="str">
            <v>M</v>
          </cell>
          <cell r="F430">
            <v>428447</v>
          </cell>
          <cell r="G430">
            <v>158096943</v>
          </cell>
        </row>
        <row r="431">
          <cell r="A431" t="str">
            <v>b</v>
          </cell>
          <cell r="B431" t="str">
            <v>난간설치(차도용)</v>
          </cell>
          <cell r="C431" t="str">
            <v>(H=0.8 M)</v>
          </cell>
          <cell r="D431">
            <v>357</v>
          </cell>
          <cell r="E431" t="str">
            <v>M</v>
          </cell>
          <cell r="F431">
            <v>416186</v>
          </cell>
          <cell r="G431">
            <v>148578402</v>
          </cell>
        </row>
        <row r="432">
          <cell r="A432" t="str">
            <v>c</v>
          </cell>
          <cell r="B432" t="str">
            <v>난간설치(중분대용)</v>
          </cell>
          <cell r="C432" t="str">
            <v>(H=0.8 M)</v>
          </cell>
          <cell r="D432">
            <v>175</v>
          </cell>
          <cell r="E432" t="str">
            <v>M</v>
          </cell>
          <cell r="F432">
            <v>468167</v>
          </cell>
          <cell r="G432">
            <v>81929225</v>
          </cell>
        </row>
        <row r="433">
          <cell r="A433" t="str">
            <v>3.22</v>
          </cell>
          <cell r="F433">
            <v>0</v>
          </cell>
        </row>
        <row r="434">
          <cell r="A434" t="str">
            <v>b</v>
          </cell>
          <cell r="B434" t="str">
            <v>중앙분리대</v>
          </cell>
          <cell r="C434" t="str">
            <v>(표준레일,교량용)</v>
          </cell>
          <cell r="D434">
            <v>175</v>
          </cell>
          <cell r="E434" t="str">
            <v>M</v>
          </cell>
          <cell r="F434">
            <v>100400</v>
          </cell>
          <cell r="G434">
            <v>17570000</v>
          </cell>
        </row>
        <row r="435">
          <cell r="A435" t="str">
            <v>c</v>
          </cell>
          <cell r="B435" t="str">
            <v>가드레일</v>
          </cell>
          <cell r="C435" t="str">
            <v>(라운드레일,H=0.7M)</v>
          </cell>
          <cell r="D435">
            <v>2</v>
          </cell>
          <cell r="E435" t="str">
            <v>EA</v>
          </cell>
          <cell r="F435">
            <v>102047</v>
          </cell>
          <cell r="G435">
            <v>204094</v>
          </cell>
        </row>
        <row r="436">
          <cell r="A436" t="str">
            <v>3.23</v>
          </cell>
          <cell r="B436" t="str">
            <v>NOTCH 설치</v>
          </cell>
          <cell r="D436">
            <v>361</v>
          </cell>
          <cell r="E436" t="str">
            <v>M</v>
          </cell>
          <cell r="F436">
            <v>2716</v>
          </cell>
          <cell r="G436">
            <v>980476</v>
          </cell>
        </row>
        <row r="437">
          <cell r="A437" t="str">
            <v>3.24</v>
          </cell>
          <cell r="B437" t="str">
            <v>교각점검시설</v>
          </cell>
          <cell r="F437">
            <v>0</v>
          </cell>
        </row>
        <row r="438">
          <cell r="A438" t="str">
            <v>a</v>
          </cell>
          <cell r="B438" t="str">
            <v>교각점검시설</v>
          </cell>
          <cell r="C438" t="str">
            <v>(지북대교)</v>
          </cell>
          <cell r="D438">
            <v>6</v>
          </cell>
          <cell r="E438" t="str">
            <v>EA</v>
          </cell>
          <cell r="F438">
            <v>25945630</v>
          </cell>
          <cell r="G438">
            <v>155673780</v>
          </cell>
        </row>
        <row r="439">
          <cell r="A439" t="str">
            <v>b</v>
          </cell>
          <cell r="B439" t="str">
            <v>점검용계단</v>
          </cell>
          <cell r="D439">
            <v>4</v>
          </cell>
          <cell r="E439" t="str">
            <v>EA</v>
          </cell>
          <cell r="F439">
            <v>534912</v>
          </cell>
          <cell r="G439">
            <v>2139648</v>
          </cell>
        </row>
        <row r="440">
          <cell r="A440" t="str">
            <v>c</v>
          </cell>
          <cell r="B440" t="str">
            <v>안전점검통로</v>
          </cell>
          <cell r="C440" t="str">
            <v>(상부점검시설)</v>
          </cell>
          <cell r="D440">
            <v>703</v>
          </cell>
          <cell r="E440" t="str">
            <v>M</v>
          </cell>
          <cell r="F440">
            <v>629297</v>
          </cell>
          <cell r="G440">
            <v>442395791</v>
          </cell>
        </row>
        <row r="441">
          <cell r="A441" t="str">
            <v>d</v>
          </cell>
          <cell r="B441" t="str">
            <v>강교내부유지관리시설</v>
          </cell>
          <cell r="C441" t="str">
            <v>(지북대교)</v>
          </cell>
          <cell r="D441">
            <v>1</v>
          </cell>
          <cell r="E441" t="str">
            <v>식</v>
          </cell>
          <cell r="F441">
            <v>2513052</v>
          </cell>
          <cell r="G441">
            <v>2513052</v>
          </cell>
        </row>
        <row r="442">
          <cell r="A442" t="str">
            <v>3.25</v>
          </cell>
          <cell r="B442" t="str">
            <v>교량유지관리 번호판</v>
          </cell>
          <cell r="F442">
            <v>0</v>
          </cell>
        </row>
        <row r="443">
          <cell r="A443" t="str">
            <v>a</v>
          </cell>
          <cell r="B443" t="str">
            <v>교량유지관리표지판</v>
          </cell>
          <cell r="C443" t="str">
            <v>(BOX GIRDER내부용)</v>
          </cell>
          <cell r="D443">
            <v>24</v>
          </cell>
          <cell r="E443" t="str">
            <v>EA</v>
          </cell>
          <cell r="F443">
            <v>15976</v>
          </cell>
          <cell r="G443">
            <v>383424</v>
          </cell>
        </row>
        <row r="444">
          <cell r="A444" t="str">
            <v>b</v>
          </cell>
          <cell r="B444" t="str">
            <v>교량유지관리표지판</v>
          </cell>
          <cell r="C444" t="str">
            <v>(교각용)</v>
          </cell>
          <cell r="D444">
            <v>6</v>
          </cell>
          <cell r="E444" t="str">
            <v>EA</v>
          </cell>
          <cell r="F444">
            <v>13229</v>
          </cell>
          <cell r="G444">
            <v>79374</v>
          </cell>
        </row>
        <row r="445">
          <cell r="A445" t="str">
            <v>c</v>
          </cell>
          <cell r="B445" t="str">
            <v>교대용번호판설치</v>
          </cell>
          <cell r="D445">
            <v>4</v>
          </cell>
          <cell r="E445" t="str">
            <v>EA</v>
          </cell>
          <cell r="F445">
            <v>75280</v>
          </cell>
          <cell r="G445">
            <v>301120</v>
          </cell>
        </row>
        <row r="446">
          <cell r="A446" t="str">
            <v>3.26</v>
          </cell>
          <cell r="B446" t="str">
            <v>비파괴 검사비</v>
          </cell>
          <cell r="F446">
            <v>0</v>
          </cell>
        </row>
        <row r="447">
          <cell r="A447" t="str">
            <v>a</v>
          </cell>
          <cell r="B447" t="str">
            <v>방사선투과검사(RT)</v>
          </cell>
          <cell r="C447" t="str">
            <v>(3 1/3x12 ")</v>
          </cell>
          <cell r="D447">
            <v>78</v>
          </cell>
          <cell r="E447" t="str">
            <v>매</v>
          </cell>
          <cell r="F447">
            <v>36000</v>
          </cell>
          <cell r="G447">
            <v>2808000</v>
          </cell>
        </row>
        <row r="448">
          <cell r="A448" t="str">
            <v>b</v>
          </cell>
          <cell r="B448" t="str">
            <v>자분탐상검사</v>
          </cell>
          <cell r="C448" t="str">
            <v>(MT)</v>
          </cell>
          <cell r="D448">
            <v>372</v>
          </cell>
          <cell r="E448" t="str">
            <v>M</v>
          </cell>
          <cell r="F448">
            <v>14500</v>
          </cell>
          <cell r="G448">
            <v>5394000</v>
          </cell>
        </row>
        <row r="449">
          <cell r="A449" t="str">
            <v>3.27</v>
          </cell>
          <cell r="B449" t="str">
            <v>전선관 설치</v>
          </cell>
          <cell r="F449">
            <v>0</v>
          </cell>
        </row>
        <row r="450">
          <cell r="A450" t="str">
            <v>a</v>
          </cell>
          <cell r="B450" t="str">
            <v>전선관 설치</v>
          </cell>
          <cell r="C450" t="str">
            <v>(P.V.C Φ150)</v>
          </cell>
          <cell r="D450">
            <v>369</v>
          </cell>
          <cell r="E450" t="str">
            <v>M</v>
          </cell>
          <cell r="F450">
            <v>9957</v>
          </cell>
          <cell r="G450">
            <v>3674133</v>
          </cell>
        </row>
        <row r="451">
          <cell r="A451" t="str">
            <v>b</v>
          </cell>
          <cell r="B451" t="str">
            <v>전선관 설치</v>
          </cell>
          <cell r="C451" t="str">
            <v>(P.V.C Φ100)</v>
          </cell>
          <cell r="D451">
            <v>369</v>
          </cell>
          <cell r="E451" t="str">
            <v>M</v>
          </cell>
          <cell r="F451">
            <v>5063</v>
          </cell>
          <cell r="G451">
            <v>1868247</v>
          </cell>
        </row>
        <row r="452">
          <cell r="A452" t="str">
            <v>3.28</v>
          </cell>
          <cell r="B452" t="str">
            <v>물 푸 기</v>
          </cell>
          <cell r="D452">
            <v>4627</v>
          </cell>
          <cell r="E452" t="str">
            <v>HR</v>
          </cell>
          <cell r="F452">
            <v>18140</v>
          </cell>
          <cell r="G452">
            <v>83933780</v>
          </cell>
        </row>
        <row r="453">
          <cell r="A453" t="str">
            <v>3.29</v>
          </cell>
          <cell r="B453" t="str">
            <v>가도및축도공</v>
          </cell>
          <cell r="F453">
            <v>0</v>
          </cell>
        </row>
        <row r="454">
          <cell r="A454" t="str">
            <v>a</v>
          </cell>
          <cell r="B454" t="str">
            <v>마대쌓기및헐기</v>
          </cell>
          <cell r="D454">
            <v>2361</v>
          </cell>
          <cell r="E454" t="str">
            <v>M2</v>
          </cell>
          <cell r="F454">
            <v>25079</v>
          </cell>
          <cell r="G454">
            <v>59211519</v>
          </cell>
        </row>
        <row r="455">
          <cell r="A455" t="str">
            <v>b</v>
          </cell>
          <cell r="B455" t="str">
            <v>가배수관</v>
          </cell>
          <cell r="C455" t="str">
            <v>(D=1000 m/m)</v>
          </cell>
          <cell r="D455">
            <v>762</v>
          </cell>
          <cell r="E455" t="str">
            <v>M</v>
          </cell>
          <cell r="F455">
            <v>114630</v>
          </cell>
          <cell r="G455">
            <v>87348060</v>
          </cell>
        </row>
        <row r="456">
          <cell r="A456" t="str">
            <v>3.30</v>
          </cell>
          <cell r="B456" t="str">
            <v>가설벤트</v>
          </cell>
          <cell r="F456">
            <v>0</v>
          </cell>
        </row>
        <row r="457">
          <cell r="A457" t="str">
            <v>a</v>
          </cell>
          <cell r="B457" t="str">
            <v>가설벤트 제작</v>
          </cell>
          <cell r="C457" t="str">
            <v>(지북대교)</v>
          </cell>
          <cell r="D457">
            <v>6</v>
          </cell>
          <cell r="E457" t="str">
            <v>조</v>
          </cell>
          <cell r="F457">
            <v>34415357</v>
          </cell>
          <cell r="G457">
            <v>206492142</v>
          </cell>
        </row>
        <row r="458">
          <cell r="A458" t="str">
            <v>b</v>
          </cell>
          <cell r="B458" t="str">
            <v>가설벤트 가설및철거</v>
          </cell>
          <cell r="C458" t="str">
            <v>(지북대교)</v>
          </cell>
          <cell r="D458">
            <v>36</v>
          </cell>
          <cell r="E458" t="str">
            <v>개소</v>
          </cell>
          <cell r="F458">
            <v>1797744</v>
          </cell>
          <cell r="G458">
            <v>64718784</v>
          </cell>
        </row>
        <row r="459">
          <cell r="F459">
            <v>0</v>
          </cell>
        </row>
        <row r="460">
          <cell r="A460" t="str">
            <v>4.</v>
          </cell>
          <cell r="B460" t="str">
            <v>포    장    공</v>
          </cell>
          <cell r="F460">
            <v>0</v>
          </cell>
          <cell r="G460">
            <v>1424905152</v>
          </cell>
        </row>
        <row r="461">
          <cell r="A461" t="str">
            <v>4.01</v>
          </cell>
          <cell r="B461" t="str">
            <v>생산및운반</v>
          </cell>
          <cell r="F461">
            <v>0</v>
          </cell>
        </row>
        <row r="462">
          <cell r="A462" t="str">
            <v>a</v>
          </cell>
          <cell r="B462" t="str">
            <v>동상방지층</v>
          </cell>
          <cell r="C462" t="str">
            <v>(구입및운반)</v>
          </cell>
          <cell r="D462">
            <v>54395</v>
          </cell>
          <cell r="E462" t="str">
            <v>M3</v>
          </cell>
          <cell r="F462">
            <v>6133</v>
          </cell>
          <cell r="G462">
            <v>333604535</v>
          </cell>
        </row>
        <row r="463">
          <cell r="A463" t="str">
            <v>b</v>
          </cell>
          <cell r="B463" t="str">
            <v>동상방지층</v>
          </cell>
          <cell r="C463" t="str">
            <v>(포설및다짐 T=30 Cm)</v>
          </cell>
          <cell r="D463">
            <v>42365</v>
          </cell>
          <cell r="E463" t="str">
            <v>M3</v>
          </cell>
          <cell r="F463">
            <v>1496</v>
          </cell>
          <cell r="G463">
            <v>63378040</v>
          </cell>
        </row>
        <row r="464">
          <cell r="A464" t="str">
            <v>4.02</v>
          </cell>
          <cell r="B464" t="str">
            <v>보조기층</v>
          </cell>
          <cell r="F464">
            <v>0</v>
          </cell>
        </row>
        <row r="465">
          <cell r="A465" t="str">
            <v>a</v>
          </cell>
          <cell r="B465" t="str">
            <v>보조기층</v>
          </cell>
          <cell r="C465" t="str">
            <v>(구입및운반)</v>
          </cell>
          <cell r="D465">
            <v>36660</v>
          </cell>
          <cell r="E465" t="str">
            <v>M3</v>
          </cell>
          <cell r="F465">
            <v>6133</v>
          </cell>
          <cell r="G465">
            <v>224835780</v>
          </cell>
        </row>
        <row r="466">
          <cell r="A466" t="str">
            <v>b</v>
          </cell>
          <cell r="B466" t="str">
            <v>보조기층</v>
          </cell>
          <cell r="C466" t="str">
            <v>(포설및다짐 T=20 Cm)</v>
          </cell>
          <cell r="D466">
            <v>28486</v>
          </cell>
          <cell r="E466" t="str">
            <v>M3</v>
          </cell>
          <cell r="F466">
            <v>2228</v>
          </cell>
          <cell r="G466">
            <v>63466808</v>
          </cell>
        </row>
        <row r="467">
          <cell r="A467" t="str">
            <v>c</v>
          </cell>
          <cell r="B467" t="str">
            <v>노 견 토</v>
          </cell>
          <cell r="C467" t="str">
            <v>(포설및다짐)</v>
          </cell>
          <cell r="D467">
            <v>66</v>
          </cell>
          <cell r="E467" t="str">
            <v>M3</v>
          </cell>
          <cell r="F467">
            <v>1760</v>
          </cell>
          <cell r="G467">
            <v>116160</v>
          </cell>
        </row>
        <row r="468">
          <cell r="A468" t="str">
            <v>4.03</v>
          </cell>
          <cell r="B468" t="str">
            <v>프라임코팅</v>
          </cell>
          <cell r="C468" t="str">
            <v>(MC-1,75 L/a)</v>
          </cell>
          <cell r="D468">
            <v>1283</v>
          </cell>
          <cell r="E468" t="str">
            <v>a</v>
          </cell>
          <cell r="F468">
            <v>11310</v>
          </cell>
          <cell r="G468">
            <v>14510730</v>
          </cell>
        </row>
        <row r="469">
          <cell r="A469" t="str">
            <v>4.04</v>
          </cell>
          <cell r="B469" t="str">
            <v>아스콘기층</v>
          </cell>
          <cell r="C469" t="str">
            <v>(포설및다짐 T=20 Cm)</v>
          </cell>
          <cell r="D469">
            <v>1283</v>
          </cell>
          <cell r="E469" t="str">
            <v>a</v>
          </cell>
          <cell r="F469">
            <v>119447</v>
          </cell>
          <cell r="G469">
            <v>153250501</v>
          </cell>
        </row>
        <row r="470">
          <cell r="A470" t="str">
            <v>4.05</v>
          </cell>
          <cell r="B470" t="str">
            <v>택 코 팅</v>
          </cell>
          <cell r="C470" t="str">
            <v>(RSC-4,30 L/a)</v>
          </cell>
          <cell r="D470">
            <v>4042</v>
          </cell>
          <cell r="E470" t="str">
            <v>a</v>
          </cell>
          <cell r="F470">
            <v>9482</v>
          </cell>
          <cell r="G470">
            <v>38326244</v>
          </cell>
        </row>
        <row r="471">
          <cell r="A471" t="str">
            <v>4.06</v>
          </cell>
          <cell r="B471" t="str">
            <v>아스콘표층</v>
          </cell>
          <cell r="F471">
            <v>0</v>
          </cell>
        </row>
        <row r="472">
          <cell r="A472" t="str">
            <v>a</v>
          </cell>
          <cell r="B472" t="str">
            <v>아스콘표층</v>
          </cell>
          <cell r="C472" t="str">
            <v>(포설다짐 T=5 Cm)</v>
          </cell>
          <cell r="D472">
            <v>18</v>
          </cell>
          <cell r="E472" t="str">
            <v>a</v>
          </cell>
          <cell r="F472">
            <v>46917</v>
          </cell>
          <cell r="G472">
            <v>844506</v>
          </cell>
        </row>
        <row r="473">
          <cell r="A473" t="str">
            <v>b</v>
          </cell>
          <cell r="B473" t="str">
            <v>아스콘표층</v>
          </cell>
          <cell r="C473" t="str">
            <v>(포설다짐 T=8 Cm)</v>
          </cell>
          <cell r="D473">
            <v>70</v>
          </cell>
          <cell r="E473" t="str">
            <v>a</v>
          </cell>
          <cell r="F473">
            <v>91376</v>
          </cell>
          <cell r="G473">
            <v>6396320</v>
          </cell>
        </row>
        <row r="474">
          <cell r="A474" t="str">
            <v>c</v>
          </cell>
          <cell r="B474" t="str">
            <v>아스콘표층</v>
          </cell>
          <cell r="C474" t="str">
            <v>(포설다짐 T=10 Cm)</v>
          </cell>
          <cell r="D474">
            <v>1242</v>
          </cell>
          <cell r="E474" t="str">
            <v>a</v>
          </cell>
          <cell r="F474">
            <v>91376</v>
          </cell>
          <cell r="G474">
            <v>113488992</v>
          </cell>
        </row>
        <row r="475">
          <cell r="A475" t="str">
            <v>4.07</v>
          </cell>
          <cell r="B475" t="str">
            <v>부체도로포장</v>
          </cell>
          <cell r="F475">
            <v>0</v>
          </cell>
        </row>
        <row r="476">
          <cell r="A476" t="str">
            <v>a</v>
          </cell>
          <cell r="B476" t="str">
            <v>콘크리트포장</v>
          </cell>
          <cell r="C476" t="str">
            <v>(인력포설 T=20 Cm)</v>
          </cell>
          <cell r="D476">
            <v>8161</v>
          </cell>
          <cell r="E476" t="str">
            <v>M2</v>
          </cell>
          <cell r="F476">
            <v>6052</v>
          </cell>
          <cell r="G476">
            <v>49390372</v>
          </cell>
        </row>
        <row r="477">
          <cell r="A477" t="str">
            <v>b</v>
          </cell>
          <cell r="B477" t="str">
            <v>부체도로용 L형측구</v>
          </cell>
          <cell r="C477" t="str">
            <v>(H=0.35 M)</v>
          </cell>
          <cell r="D477">
            <v>511</v>
          </cell>
          <cell r="E477" t="str">
            <v>M</v>
          </cell>
          <cell r="F477">
            <v>15629</v>
          </cell>
          <cell r="G477">
            <v>7986419</v>
          </cell>
        </row>
        <row r="478">
          <cell r="A478" t="str">
            <v>c</v>
          </cell>
          <cell r="B478" t="str">
            <v>줄눈설치</v>
          </cell>
          <cell r="C478" t="str">
            <v>(판재 T=10 m/m)</v>
          </cell>
          <cell r="D478">
            <v>639</v>
          </cell>
          <cell r="E478" t="str">
            <v>M</v>
          </cell>
          <cell r="F478">
            <v>742</v>
          </cell>
          <cell r="G478">
            <v>474138</v>
          </cell>
        </row>
        <row r="479">
          <cell r="A479" t="str">
            <v>d</v>
          </cell>
          <cell r="B479" t="str">
            <v>합판거푸집</v>
          </cell>
          <cell r="C479" t="str">
            <v>(6 회)</v>
          </cell>
          <cell r="D479">
            <v>204</v>
          </cell>
          <cell r="E479" t="str">
            <v>M2</v>
          </cell>
          <cell r="F479">
            <v>13583</v>
          </cell>
          <cell r="G479">
            <v>2770932</v>
          </cell>
        </row>
        <row r="480">
          <cell r="A480" t="str">
            <v>e</v>
          </cell>
          <cell r="B480" t="str">
            <v>비닐깔기</v>
          </cell>
          <cell r="D480">
            <v>2402</v>
          </cell>
          <cell r="E480" t="str">
            <v>M2</v>
          </cell>
          <cell r="F480">
            <v>294</v>
          </cell>
          <cell r="G480">
            <v>706188</v>
          </cell>
        </row>
        <row r="481">
          <cell r="A481" t="str">
            <v>f</v>
          </cell>
          <cell r="B481" t="str">
            <v>와이어메쉬</v>
          </cell>
          <cell r="C481" t="str">
            <v>(#8-150x150)</v>
          </cell>
          <cell r="D481">
            <v>2044</v>
          </cell>
          <cell r="E481" t="str">
            <v>M2</v>
          </cell>
          <cell r="F481">
            <v>1554</v>
          </cell>
          <cell r="G481">
            <v>3176376</v>
          </cell>
        </row>
        <row r="482">
          <cell r="A482" t="str">
            <v>4.08</v>
          </cell>
          <cell r="B482" t="str">
            <v>보도블럭포장</v>
          </cell>
          <cell r="F482">
            <v>0</v>
          </cell>
        </row>
        <row r="483">
          <cell r="A483" t="str">
            <v>a</v>
          </cell>
          <cell r="B483" t="str">
            <v>도로경계석설치</v>
          </cell>
          <cell r="C483" t="str">
            <v>(150x150x1000)</v>
          </cell>
          <cell r="D483">
            <v>9596</v>
          </cell>
          <cell r="E483" t="str">
            <v>M</v>
          </cell>
          <cell r="F483">
            <v>8516</v>
          </cell>
          <cell r="G483">
            <v>81719536</v>
          </cell>
        </row>
        <row r="484">
          <cell r="A484" t="str">
            <v>b</v>
          </cell>
          <cell r="B484" t="str">
            <v>보도블럭포장</v>
          </cell>
          <cell r="C484" t="str">
            <v>소형고압브럭(T=6 Cm)</v>
          </cell>
          <cell r="D484">
            <v>39351</v>
          </cell>
          <cell r="E484" t="str">
            <v>M2</v>
          </cell>
          <cell r="F484">
            <v>5819</v>
          </cell>
          <cell r="G484">
            <v>228983469</v>
          </cell>
        </row>
        <row r="485">
          <cell r="A485" t="str">
            <v>c</v>
          </cell>
          <cell r="B485" t="str">
            <v>보도블럭포장</v>
          </cell>
          <cell r="C485" t="str">
            <v>점자블럭(T=6 Cm)</v>
          </cell>
          <cell r="D485">
            <v>2047</v>
          </cell>
          <cell r="E485" t="str">
            <v>M2</v>
          </cell>
          <cell r="F485">
            <v>5819</v>
          </cell>
          <cell r="G485">
            <v>11911493</v>
          </cell>
        </row>
        <row r="486">
          <cell r="A486" t="str">
            <v>4.09</v>
          </cell>
          <cell r="B486" t="str">
            <v>칼라 투수콘</v>
          </cell>
          <cell r="C486" t="str">
            <v>T = 7 Cm</v>
          </cell>
          <cell r="D486">
            <v>14.3</v>
          </cell>
          <cell r="E486" t="str">
            <v>a</v>
          </cell>
          <cell r="F486">
            <v>1787945</v>
          </cell>
          <cell r="G486">
            <v>25567613</v>
          </cell>
        </row>
        <row r="487">
          <cell r="F487">
            <v>0</v>
          </cell>
        </row>
        <row r="488">
          <cell r="A488" t="str">
            <v>5.</v>
          </cell>
          <cell r="B488" t="str">
            <v>교통안전시설공</v>
          </cell>
          <cell r="F488">
            <v>0</v>
          </cell>
          <cell r="G488">
            <v>1729046475</v>
          </cell>
        </row>
        <row r="489">
          <cell r="A489" t="str">
            <v>5.01</v>
          </cell>
          <cell r="B489" t="str">
            <v>교통 표지판</v>
          </cell>
          <cell r="F489">
            <v>0</v>
          </cell>
        </row>
        <row r="490">
          <cell r="A490" t="str">
            <v>a</v>
          </cell>
          <cell r="B490" t="str">
            <v>삼각표지판</v>
          </cell>
          <cell r="C490" t="str">
            <v>(120 Cm)</v>
          </cell>
          <cell r="D490">
            <v>17</v>
          </cell>
          <cell r="E490" t="str">
            <v>EA</v>
          </cell>
          <cell r="F490">
            <v>206918</v>
          </cell>
          <cell r="G490">
            <v>3517606</v>
          </cell>
        </row>
        <row r="491">
          <cell r="A491" t="str">
            <v>b</v>
          </cell>
          <cell r="B491" t="str">
            <v>원형표지판</v>
          </cell>
          <cell r="C491" t="str">
            <v>(Φ90 Cm, 부착식)</v>
          </cell>
          <cell r="D491">
            <v>2</v>
          </cell>
          <cell r="E491" t="str">
            <v>EA</v>
          </cell>
          <cell r="F491">
            <v>98327</v>
          </cell>
          <cell r="G491">
            <v>196654</v>
          </cell>
        </row>
        <row r="492">
          <cell r="A492" t="str">
            <v>c</v>
          </cell>
          <cell r="B492" t="str">
            <v>이중표지판</v>
          </cell>
          <cell r="F492">
            <v>0</v>
          </cell>
        </row>
        <row r="493">
          <cell r="A493" t="str">
            <v>-1</v>
          </cell>
          <cell r="B493" t="str">
            <v>이중표지판(삼각2중)</v>
          </cell>
          <cell r="C493" t="str">
            <v>(120x103.9x2 EA)</v>
          </cell>
          <cell r="D493">
            <v>10</v>
          </cell>
          <cell r="E493" t="str">
            <v>EA</v>
          </cell>
          <cell r="F493">
            <v>300918</v>
          </cell>
          <cell r="G493">
            <v>3009180</v>
          </cell>
        </row>
        <row r="494">
          <cell r="A494" t="str">
            <v>-2</v>
          </cell>
          <cell r="B494" t="str">
            <v>이중표지판</v>
          </cell>
          <cell r="C494" t="str">
            <v>(원형 90+사각 60x20)</v>
          </cell>
          <cell r="D494">
            <v>2</v>
          </cell>
          <cell r="E494" t="str">
            <v>EA</v>
          </cell>
          <cell r="F494">
            <v>199422</v>
          </cell>
          <cell r="G494">
            <v>398844</v>
          </cell>
        </row>
        <row r="495">
          <cell r="A495" t="str">
            <v>d</v>
          </cell>
          <cell r="B495" t="str">
            <v>오각표지판</v>
          </cell>
          <cell r="C495" t="str">
            <v>(90x30x90 Cm)</v>
          </cell>
          <cell r="D495">
            <v>20</v>
          </cell>
          <cell r="E495" t="str">
            <v>EA</v>
          </cell>
          <cell r="F495">
            <v>152269</v>
          </cell>
          <cell r="G495">
            <v>3045380</v>
          </cell>
        </row>
        <row r="496">
          <cell r="A496" t="str">
            <v>5.02</v>
          </cell>
          <cell r="B496" t="str">
            <v>안내표지판</v>
          </cell>
          <cell r="F496">
            <v>0</v>
          </cell>
        </row>
        <row r="497">
          <cell r="A497" t="str">
            <v>a</v>
          </cell>
          <cell r="B497" t="str">
            <v>군계표지판</v>
          </cell>
          <cell r="C497" t="str">
            <v>(401-2)</v>
          </cell>
          <cell r="D497">
            <v>4</v>
          </cell>
          <cell r="E497" t="str">
            <v>EA</v>
          </cell>
          <cell r="F497">
            <v>1750966</v>
          </cell>
          <cell r="G497">
            <v>7003864</v>
          </cell>
        </row>
        <row r="498">
          <cell r="A498" t="str">
            <v>b</v>
          </cell>
          <cell r="B498" t="str">
            <v>3 방향예고표지판</v>
          </cell>
          <cell r="C498" t="str">
            <v>(410-1(B))</v>
          </cell>
          <cell r="D498">
            <v>10</v>
          </cell>
          <cell r="E498" t="str">
            <v>EA</v>
          </cell>
          <cell r="F498">
            <v>3445701</v>
          </cell>
          <cell r="G498">
            <v>34457010</v>
          </cell>
        </row>
        <row r="499">
          <cell r="A499" t="str">
            <v>c</v>
          </cell>
          <cell r="B499" t="str">
            <v>3 방향표지판</v>
          </cell>
          <cell r="C499" t="str">
            <v>(410-2(A))</v>
          </cell>
          <cell r="D499">
            <v>4</v>
          </cell>
          <cell r="E499" t="str">
            <v>EA</v>
          </cell>
          <cell r="F499">
            <v>3445701</v>
          </cell>
          <cell r="G499">
            <v>13782804</v>
          </cell>
        </row>
        <row r="500">
          <cell r="A500" t="str">
            <v>d</v>
          </cell>
          <cell r="B500" t="str">
            <v>3 방향표지판</v>
          </cell>
          <cell r="C500" t="str">
            <v>(410-2(B,D))</v>
          </cell>
          <cell r="D500">
            <v>6</v>
          </cell>
          <cell r="E500" t="str">
            <v>EA</v>
          </cell>
          <cell r="F500">
            <v>3464701</v>
          </cell>
          <cell r="G500">
            <v>20788206</v>
          </cell>
        </row>
        <row r="501">
          <cell r="A501" t="str">
            <v>5.03</v>
          </cell>
          <cell r="B501" t="str">
            <v>시선유도표지</v>
          </cell>
          <cell r="F501">
            <v>0</v>
          </cell>
        </row>
        <row r="502">
          <cell r="A502" t="str">
            <v>a</v>
          </cell>
          <cell r="B502" t="str">
            <v>데리네이터</v>
          </cell>
          <cell r="F502">
            <v>0</v>
          </cell>
        </row>
        <row r="503">
          <cell r="A503" t="str">
            <v>-1</v>
          </cell>
          <cell r="B503" t="str">
            <v>데리네이터</v>
          </cell>
          <cell r="C503" t="str">
            <v>(중앙분리대용)</v>
          </cell>
          <cell r="D503">
            <v>188</v>
          </cell>
          <cell r="E503" t="str">
            <v>EA</v>
          </cell>
          <cell r="F503">
            <v>11340</v>
          </cell>
          <cell r="G503">
            <v>2131920</v>
          </cell>
        </row>
        <row r="504">
          <cell r="A504" t="str">
            <v>-2</v>
          </cell>
          <cell r="B504" t="str">
            <v>데리네이터</v>
          </cell>
          <cell r="C504" t="str">
            <v>(교량용)</v>
          </cell>
          <cell r="D504">
            <v>122</v>
          </cell>
          <cell r="E504" t="str">
            <v>EA</v>
          </cell>
          <cell r="F504">
            <v>10500</v>
          </cell>
          <cell r="G504">
            <v>1281000</v>
          </cell>
        </row>
        <row r="505">
          <cell r="A505" t="str">
            <v>b</v>
          </cell>
          <cell r="F505">
            <v>0</v>
          </cell>
        </row>
        <row r="506">
          <cell r="A506" t="str">
            <v>-1</v>
          </cell>
          <cell r="B506" t="str">
            <v>도로표지병</v>
          </cell>
          <cell r="C506" t="str">
            <v>(단면)</v>
          </cell>
          <cell r="D506">
            <v>927</v>
          </cell>
          <cell r="E506" t="str">
            <v>EA</v>
          </cell>
          <cell r="F506">
            <v>13842</v>
          </cell>
          <cell r="G506">
            <v>12831534</v>
          </cell>
        </row>
        <row r="507">
          <cell r="A507" t="str">
            <v>-2</v>
          </cell>
          <cell r="B507" t="str">
            <v>도로표지병</v>
          </cell>
          <cell r="C507" t="str">
            <v>(양면)</v>
          </cell>
          <cell r="D507">
            <v>366</v>
          </cell>
          <cell r="E507" t="str">
            <v>EA</v>
          </cell>
          <cell r="F507">
            <v>13842</v>
          </cell>
          <cell r="G507">
            <v>5066172</v>
          </cell>
        </row>
        <row r="508">
          <cell r="A508" t="str">
            <v>5.04</v>
          </cell>
          <cell r="B508" t="str">
            <v>차선도색</v>
          </cell>
          <cell r="F508">
            <v>0</v>
          </cell>
        </row>
        <row r="509">
          <cell r="A509" t="str">
            <v>a</v>
          </cell>
          <cell r="B509" t="str">
            <v>차선도색(융착식)</v>
          </cell>
          <cell r="C509" t="str">
            <v>황색실선(기계식)</v>
          </cell>
          <cell r="D509">
            <v>5373</v>
          </cell>
          <cell r="E509" t="str">
            <v>M2</v>
          </cell>
          <cell r="F509">
            <v>5148</v>
          </cell>
          <cell r="G509">
            <v>27660204</v>
          </cell>
        </row>
        <row r="510">
          <cell r="A510" t="str">
            <v>b</v>
          </cell>
          <cell r="B510" t="str">
            <v>차선도색(융착식)</v>
          </cell>
          <cell r="C510" t="str">
            <v>백색실선(기계식)</v>
          </cell>
          <cell r="D510">
            <v>861</v>
          </cell>
          <cell r="E510" t="str">
            <v>M2</v>
          </cell>
          <cell r="F510">
            <v>5148</v>
          </cell>
          <cell r="G510">
            <v>4432428</v>
          </cell>
        </row>
        <row r="511">
          <cell r="A511" t="str">
            <v>c</v>
          </cell>
          <cell r="B511" t="str">
            <v>차선도색(융착식)</v>
          </cell>
          <cell r="C511" t="str">
            <v>백색파선(기계식)</v>
          </cell>
          <cell r="D511">
            <v>1270</v>
          </cell>
          <cell r="E511" t="str">
            <v>M2</v>
          </cell>
          <cell r="F511">
            <v>5207</v>
          </cell>
          <cell r="G511">
            <v>6612890</v>
          </cell>
        </row>
        <row r="512">
          <cell r="A512" t="str">
            <v>d</v>
          </cell>
          <cell r="B512" t="str">
            <v>차선도색(가열형)</v>
          </cell>
          <cell r="C512" t="str">
            <v>(노면표시)</v>
          </cell>
          <cell r="D512">
            <v>1957</v>
          </cell>
          <cell r="E512" t="str">
            <v>M2</v>
          </cell>
          <cell r="F512">
            <v>1693</v>
          </cell>
          <cell r="G512">
            <v>3313201</v>
          </cell>
        </row>
        <row r="513">
          <cell r="A513" t="str">
            <v>5.05</v>
          </cell>
          <cell r="B513" t="str">
            <v>가드레일</v>
          </cell>
          <cell r="C513" t="str">
            <v>노측용(단면)</v>
          </cell>
          <cell r="F513">
            <v>0</v>
          </cell>
        </row>
        <row r="514">
          <cell r="A514" t="str">
            <v>a</v>
          </cell>
          <cell r="B514" t="str">
            <v>가드레일</v>
          </cell>
          <cell r="C514" t="str">
            <v>(표준레일,단면)</v>
          </cell>
          <cell r="D514">
            <v>4712</v>
          </cell>
          <cell r="E514" t="str">
            <v>경간</v>
          </cell>
          <cell r="F514">
            <v>132835</v>
          </cell>
          <cell r="G514">
            <v>625918520</v>
          </cell>
        </row>
        <row r="515">
          <cell r="A515" t="str">
            <v>b</v>
          </cell>
          <cell r="B515" t="str">
            <v>가드레일</v>
          </cell>
          <cell r="C515" t="str">
            <v>(앤드레일,단면)</v>
          </cell>
          <cell r="D515">
            <v>32</v>
          </cell>
          <cell r="E515" t="str">
            <v>EA</v>
          </cell>
          <cell r="F515">
            <v>67260</v>
          </cell>
          <cell r="G515">
            <v>2152320</v>
          </cell>
        </row>
        <row r="516">
          <cell r="A516" t="str">
            <v>c</v>
          </cell>
          <cell r="B516" t="str">
            <v>레일포스트</v>
          </cell>
          <cell r="C516" t="str">
            <v>(Φ139.8x4.5x2200)</v>
          </cell>
          <cell r="D516">
            <v>16</v>
          </cell>
          <cell r="E516" t="str">
            <v>EA</v>
          </cell>
          <cell r="F516">
            <v>51445</v>
          </cell>
          <cell r="G516">
            <v>823120</v>
          </cell>
        </row>
        <row r="517">
          <cell r="A517" t="str">
            <v>5.06</v>
          </cell>
          <cell r="B517" t="str">
            <v>중앙분리대</v>
          </cell>
          <cell r="C517" t="str">
            <v>양면가드레일</v>
          </cell>
          <cell r="F517">
            <v>0</v>
          </cell>
        </row>
        <row r="518">
          <cell r="A518" t="str">
            <v>a</v>
          </cell>
          <cell r="F518">
            <v>0</v>
          </cell>
        </row>
        <row r="519">
          <cell r="A519" t="str">
            <v>-1</v>
          </cell>
          <cell r="B519" t="str">
            <v>중앙분리대 연석</v>
          </cell>
          <cell r="C519" t="str">
            <v>(H=0.5M)</v>
          </cell>
          <cell r="D519">
            <v>310</v>
          </cell>
          <cell r="E519" t="str">
            <v>M</v>
          </cell>
          <cell r="F519">
            <v>81548</v>
          </cell>
          <cell r="G519">
            <v>25279880</v>
          </cell>
        </row>
        <row r="520">
          <cell r="A520" t="str">
            <v>-2</v>
          </cell>
          <cell r="B520" t="str">
            <v>중앙분리대</v>
          </cell>
          <cell r="C520" t="str">
            <v>(표준레일,H=0.7M)</v>
          </cell>
          <cell r="D520">
            <v>310</v>
          </cell>
          <cell r="E520" t="str">
            <v>M</v>
          </cell>
          <cell r="F520">
            <v>79450</v>
          </cell>
          <cell r="G520">
            <v>24629500</v>
          </cell>
        </row>
        <row r="521">
          <cell r="A521" t="str">
            <v>-3</v>
          </cell>
          <cell r="B521" t="str">
            <v>가드레일</v>
          </cell>
          <cell r="C521" t="str">
            <v>(라운드레일,H=0.7M)</v>
          </cell>
          <cell r="D521">
            <v>4</v>
          </cell>
          <cell r="E521" t="str">
            <v>EA</v>
          </cell>
          <cell r="F521">
            <v>102047</v>
          </cell>
          <cell r="G521">
            <v>408188</v>
          </cell>
        </row>
        <row r="522">
          <cell r="A522" t="str">
            <v>b</v>
          </cell>
          <cell r="F522">
            <v>0</v>
          </cell>
        </row>
        <row r="523">
          <cell r="A523" t="str">
            <v>-1</v>
          </cell>
          <cell r="B523" t="str">
            <v>가드레일(중분대용)</v>
          </cell>
          <cell r="C523" t="str">
            <v>(표준레일, 토공)</v>
          </cell>
          <cell r="D523">
            <v>192</v>
          </cell>
          <cell r="E523" t="str">
            <v>경간</v>
          </cell>
          <cell r="F523">
            <v>167128</v>
          </cell>
          <cell r="G523">
            <v>32088576</v>
          </cell>
        </row>
        <row r="524">
          <cell r="A524" t="str">
            <v>-2</v>
          </cell>
          <cell r="B524" t="str">
            <v>가드레일(중분대용)</v>
          </cell>
          <cell r="C524" t="str">
            <v>(라운드레일, 토공)</v>
          </cell>
          <cell r="D524">
            <v>6</v>
          </cell>
          <cell r="E524" t="str">
            <v>EA</v>
          </cell>
          <cell r="F524">
            <v>134110</v>
          </cell>
          <cell r="G524">
            <v>804660</v>
          </cell>
        </row>
        <row r="525">
          <cell r="A525" t="str">
            <v>-3</v>
          </cell>
          <cell r="B525" t="str">
            <v>레일포스트</v>
          </cell>
          <cell r="C525" t="str">
            <v>(Φ139.8x4.5x2200)</v>
          </cell>
          <cell r="D525">
            <v>3</v>
          </cell>
          <cell r="E525" t="str">
            <v>EA</v>
          </cell>
          <cell r="F525">
            <v>51445</v>
          </cell>
          <cell r="G525">
            <v>154335</v>
          </cell>
        </row>
        <row r="526">
          <cell r="A526" t="str">
            <v>5.07</v>
          </cell>
          <cell r="B526" t="str">
            <v>낙석방지책</v>
          </cell>
          <cell r="C526" t="str">
            <v>(표준구간,H=2.5 M)</v>
          </cell>
          <cell r="D526">
            <v>205</v>
          </cell>
          <cell r="E526" t="str">
            <v>경간</v>
          </cell>
          <cell r="F526">
            <v>229260</v>
          </cell>
          <cell r="G526">
            <v>46998300</v>
          </cell>
        </row>
        <row r="527">
          <cell r="A527" t="str">
            <v>5.08</v>
          </cell>
          <cell r="B527" t="str">
            <v>미끄럼방지포장</v>
          </cell>
          <cell r="D527">
            <v>1680</v>
          </cell>
          <cell r="E527" t="str">
            <v>M2</v>
          </cell>
          <cell r="F527">
            <v>37952</v>
          </cell>
          <cell r="G527">
            <v>63759360</v>
          </cell>
        </row>
        <row r="528">
          <cell r="A528" t="str">
            <v>5.09</v>
          </cell>
          <cell r="F528">
            <v>0</v>
          </cell>
        </row>
        <row r="529">
          <cell r="A529" t="str">
            <v>a</v>
          </cell>
          <cell r="B529" t="str">
            <v>가로수식재</v>
          </cell>
          <cell r="C529" t="str">
            <v>느티나무 H3.0xR12</v>
          </cell>
          <cell r="D529">
            <v>1132</v>
          </cell>
          <cell r="E529" t="str">
            <v>주</v>
          </cell>
          <cell r="F529">
            <v>192681</v>
          </cell>
          <cell r="G529">
            <v>218114892</v>
          </cell>
        </row>
        <row r="530">
          <cell r="A530" t="str">
            <v>b</v>
          </cell>
          <cell r="B530" t="str">
            <v>녹지대 가로수식재</v>
          </cell>
          <cell r="C530" t="str">
            <v>둥근소나무 H1.2xW1.5</v>
          </cell>
          <cell r="D530">
            <v>356</v>
          </cell>
          <cell r="E530" t="str">
            <v>주</v>
          </cell>
          <cell r="F530">
            <v>261186</v>
          </cell>
          <cell r="G530">
            <v>92982216</v>
          </cell>
        </row>
        <row r="531">
          <cell r="A531" t="str">
            <v>5.10</v>
          </cell>
          <cell r="F531">
            <v>0</v>
          </cell>
        </row>
        <row r="532">
          <cell r="A532" t="str">
            <v>a</v>
          </cell>
          <cell r="B532" t="str">
            <v>방음벽 기초</v>
          </cell>
          <cell r="D532">
            <v>380</v>
          </cell>
          <cell r="E532" t="str">
            <v>M</v>
          </cell>
          <cell r="F532">
            <v>245484</v>
          </cell>
          <cell r="G532">
            <v>93283920</v>
          </cell>
        </row>
        <row r="533">
          <cell r="A533" t="str">
            <v>b</v>
          </cell>
          <cell r="B533" t="str">
            <v>방음벽설치(토공용)</v>
          </cell>
          <cell r="C533" t="str">
            <v>(흡음형,H=2.0 M)</v>
          </cell>
          <cell r="D533">
            <v>380</v>
          </cell>
          <cell r="E533" t="str">
            <v>M</v>
          </cell>
          <cell r="F533">
            <v>258250</v>
          </cell>
          <cell r="G533">
            <v>98135000</v>
          </cell>
        </row>
        <row r="534">
          <cell r="A534" t="str">
            <v>5.11</v>
          </cell>
          <cell r="B534" t="str">
            <v>세륜시설</v>
          </cell>
          <cell r="C534" t="str">
            <v>(간이식)</v>
          </cell>
          <cell r="D534">
            <v>4</v>
          </cell>
          <cell r="E534" t="str">
            <v>개소</v>
          </cell>
          <cell r="F534">
            <v>4433844</v>
          </cell>
          <cell r="G534">
            <v>17735376</v>
          </cell>
        </row>
        <row r="535">
          <cell r="A535" t="str">
            <v>5.12</v>
          </cell>
          <cell r="B535" t="str">
            <v>비산방지망</v>
          </cell>
          <cell r="D535">
            <v>120</v>
          </cell>
          <cell r="E535" t="str">
            <v>M</v>
          </cell>
          <cell r="F535">
            <v>33644</v>
          </cell>
          <cell r="G535">
            <v>4037280</v>
          </cell>
        </row>
        <row r="536">
          <cell r="A536" t="str">
            <v>5.13</v>
          </cell>
          <cell r="B536" t="str">
            <v>준공표지석</v>
          </cell>
          <cell r="D536">
            <v>2</v>
          </cell>
          <cell r="E536" t="str">
            <v>EA</v>
          </cell>
          <cell r="F536">
            <v>1048358</v>
          </cell>
          <cell r="G536">
            <v>2096716</v>
          </cell>
        </row>
        <row r="537">
          <cell r="A537" t="str">
            <v>5.14</v>
          </cell>
          <cell r="B537" t="str">
            <v>가설건물</v>
          </cell>
          <cell r="F537">
            <v>0</v>
          </cell>
        </row>
        <row r="538">
          <cell r="A538" t="str">
            <v>a</v>
          </cell>
          <cell r="B538" t="str">
            <v>가설사무실</v>
          </cell>
          <cell r="C538" t="str">
            <v>(사무실,창고,숙소)</v>
          </cell>
          <cell r="D538">
            <v>36</v>
          </cell>
          <cell r="E538" t="str">
            <v>개월</v>
          </cell>
          <cell r="F538">
            <v>1907336</v>
          </cell>
          <cell r="G538">
            <v>68664096</v>
          </cell>
        </row>
        <row r="539">
          <cell r="A539" t="str">
            <v>b</v>
          </cell>
          <cell r="B539" t="str">
            <v>가설건물</v>
          </cell>
          <cell r="C539" t="str">
            <v>(시험실,작업소)</v>
          </cell>
          <cell r="D539">
            <v>36</v>
          </cell>
          <cell r="E539" t="str">
            <v>개월</v>
          </cell>
          <cell r="F539">
            <v>788849</v>
          </cell>
          <cell r="G539">
            <v>28398564</v>
          </cell>
        </row>
        <row r="540">
          <cell r="A540" t="str">
            <v>5.15</v>
          </cell>
          <cell r="B540" t="str">
            <v>시 험 비</v>
          </cell>
          <cell r="C540" t="str">
            <v>(관리+선정)</v>
          </cell>
          <cell r="D540">
            <v>1</v>
          </cell>
          <cell r="E540" t="str">
            <v>식</v>
          </cell>
          <cell r="F540">
            <v>57660000</v>
          </cell>
          <cell r="G540">
            <v>57660000</v>
          </cell>
        </row>
        <row r="541">
          <cell r="A541" t="str">
            <v>5.16</v>
          </cell>
          <cell r="B541" t="str">
            <v>안전관리비</v>
          </cell>
          <cell r="D541">
            <v>1</v>
          </cell>
          <cell r="E541" t="str">
            <v>식</v>
          </cell>
          <cell r="F541">
            <v>23088407</v>
          </cell>
          <cell r="G541">
            <v>23088407</v>
          </cell>
        </row>
        <row r="542">
          <cell r="A542" t="str">
            <v>5.17</v>
          </cell>
          <cell r="B542" t="str">
            <v>중기운반비</v>
          </cell>
          <cell r="D542">
            <v>1</v>
          </cell>
          <cell r="E542" t="str">
            <v>식</v>
          </cell>
          <cell r="F542">
            <v>2852069</v>
          </cell>
          <cell r="G542">
            <v>2852069</v>
          </cell>
        </row>
        <row r="543">
          <cell r="A543" t="str">
            <v>5.18</v>
          </cell>
          <cell r="B543" t="str">
            <v>확인보링비</v>
          </cell>
          <cell r="D543">
            <v>1</v>
          </cell>
          <cell r="E543" t="str">
            <v>식</v>
          </cell>
          <cell r="F543">
            <v>6852284</v>
          </cell>
          <cell r="G543">
            <v>6852284</v>
          </cell>
        </row>
        <row r="544">
          <cell r="A544" t="str">
            <v>5.19</v>
          </cell>
          <cell r="F544">
            <v>0</v>
          </cell>
        </row>
        <row r="545">
          <cell r="A545" t="str">
            <v>a</v>
          </cell>
          <cell r="B545" t="str">
            <v>준공도서작성비</v>
          </cell>
          <cell r="C545" t="str">
            <v>(양촌교)</v>
          </cell>
          <cell r="D545">
            <v>1</v>
          </cell>
          <cell r="E545" t="str">
            <v>식</v>
          </cell>
          <cell r="F545">
            <v>925000</v>
          </cell>
          <cell r="G545">
            <v>925000</v>
          </cell>
        </row>
        <row r="546">
          <cell r="A546" t="str">
            <v>b</v>
          </cell>
          <cell r="B546" t="str">
            <v>준공도서작성비</v>
          </cell>
          <cell r="C546" t="str">
            <v>(지북대교)</v>
          </cell>
          <cell r="D546">
            <v>1</v>
          </cell>
          <cell r="E546" t="str">
            <v>식</v>
          </cell>
          <cell r="F546">
            <v>1617500</v>
          </cell>
          <cell r="G546">
            <v>1617500</v>
          </cell>
        </row>
        <row r="547">
          <cell r="A547" t="str">
            <v>5.20</v>
          </cell>
          <cell r="B547" t="str">
            <v>지장가옥철거</v>
          </cell>
          <cell r="D547">
            <v>36</v>
          </cell>
          <cell r="E547" t="str">
            <v>M3</v>
          </cell>
          <cell r="F547">
            <v>8797</v>
          </cell>
          <cell r="G547">
            <v>316692</v>
          </cell>
        </row>
        <row r="548">
          <cell r="A548" t="str">
            <v>5.21</v>
          </cell>
          <cell r="B548" t="str">
            <v>자재운반비</v>
          </cell>
          <cell r="F548">
            <v>0</v>
          </cell>
        </row>
        <row r="549">
          <cell r="A549" t="str">
            <v>a</v>
          </cell>
          <cell r="B549" t="str">
            <v>철근운반</v>
          </cell>
          <cell r="D549">
            <v>2858.4079999999999</v>
          </cell>
          <cell r="E549" t="str">
            <v>Ton</v>
          </cell>
          <cell r="F549">
            <v>20756</v>
          </cell>
          <cell r="G549">
            <v>59329116</v>
          </cell>
        </row>
        <row r="550">
          <cell r="A550" t="str">
            <v>b</v>
          </cell>
          <cell r="B550" t="str">
            <v>시멘트운반</v>
          </cell>
          <cell r="C550" t="str">
            <v>(40 Kg/ⓐ)</v>
          </cell>
          <cell r="D550">
            <v>1034</v>
          </cell>
          <cell r="E550" t="str">
            <v>대</v>
          </cell>
          <cell r="F550">
            <v>471</v>
          </cell>
          <cell r="G550">
            <v>487014</v>
          </cell>
        </row>
        <row r="551">
          <cell r="A551" t="str">
            <v>c</v>
          </cell>
          <cell r="B551" t="str">
            <v>아스팔트운반</v>
          </cell>
          <cell r="C551" t="str">
            <v>(RSC-4, MC-1)</v>
          </cell>
          <cell r="D551">
            <v>885</v>
          </cell>
          <cell r="E551" t="str">
            <v>D/M</v>
          </cell>
          <cell r="F551">
            <v>2088</v>
          </cell>
          <cell r="G551">
            <v>1847880</v>
          </cell>
        </row>
        <row r="552">
          <cell r="A552" t="str">
            <v>d</v>
          </cell>
          <cell r="F552">
            <v>0</v>
          </cell>
        </row>
        <row r="553">
          <cell r="A553" t="str">
            <v>-1</v>
          </cell>
          <cell r="B553" t="str">
            <v>V.R관 운반</v>
          </cell>
          <cell r="C553" t="str">
            <v>(도착도,D 300 m/m)</v>
          </cell>
          <cell r="D553">
            <v>669</v>
          </cell>
          <cell r="E553" t="str">
            <v>본</v>
          </cell>
          <cell r="F553">
            <v>468</v>
          </cell>
          <cell r="G553">
            <v>313092</v>
          </cell>
        </row>
        <row r="554">
          <cell r="A554" t="str">
            <v>-2</v>
          </cell>
          <cell r="B554" t="str">
            <v>V.R관 운반</v>
          </cell>
          <cell r="C554" t="str">
            <v>(도착도,D 500 m/m)</v>
          </cell>
          <cell r="D554">
            <v>288</v>
          </cell>
          <cell r="E554" t="str">
            <v>본</v>
          </cell>
          <cell r="F554">
            <v>1068</v>
          </cell>
          <cell r="G554">
            <v>307584</v>
          </cell>
        </row>
        <row r="555">
          <cell r="A555" t="str">
            <v>-3</v>
          </cell>
          <cell r="B555" t="str">
            <v>V.R관 운반</v>
          </cell>
          <cell r="C555" t="str">
            <v>(도착도,D 600 m/m)</v>
          </cell>
          <cell r="D555">
            <v>3397</v>
          </cell>
          <cell r="E555" t="str">
            <v>본</v>
          </cell>
          <cell r="F555">
            <v>1367</v>
          </cell>
          <cell r="G555">
            <v>4643699</v>
          </cell>
        </row>
        <row r="556">
          <cell r="A556" t="str">
            <v>-4</v>
          </cell>
          <cell r="B556" t="str">
            <v>V.R관 운반</v>
          </cell>
          <cell r="C556" t="str">
            <v>(도착도,D 800 m/m)</v>
          </cell>
          <cell r="D556">
            <v>284</v>
          </cell>
          <cell r="E556" t="str">
            <v>본</v>
          </cell>
          <cell r="F556">
            <v>2268</v>
          </cell>
          <cell r="G556">
            <v>644112</v>
          </cell>
        </row>
        <row r="557">
          <cell r="A557" t="str">
            <v>-5</v>
          </cell>
          <cell r="B557" t="str">
            <v>V.R관 운반</v>
          </cell>
          <cell r="C557" t="str">
            <v>(도착도,D 1000 m/m)</v>
          </cell>
          <cell r="D557">
            <v>405</v>
          </cell>
          <cell r="E557" t="str">
            <v>본</v>
          </cell>
          <cell r="F557">
            <v>3181</v>
          </cell>
          <cell r="G557">
            <v>1288305</v>
          </cell>
        </row>
        <row r="558">
          <cell r="A558" t="str">
            <v>5.22</v>
          </cell>
          <cell r="B558" t="str">
            <v>H-PILE 운반</v>
          </cell>
          <cell r="C558" t="str">
            <v>(300x300x10x15)</v>
          </cell>
          <cell r="D558">
            <v>1</v>
          </cell>
          <cell r="E558" t="str">
            <v>Ton</v>
          </cell>
          <cell r="F558">
            <v>15895</v>
          </cell>
          <cell r="G558">
            <v>15895</v>
          </cell>
        </row>
        <row r="559">
          <cell r="A559" t="str">
            <v>5.23</v>
          </cell>
          <cell r="B559" t="str">
            <v>공 제 대</v>
          </cell>
          <cell r="C559" t="str">
            <v>고  철</v>
          </cell>
          <cell r="D559">
            <v>416.22699999999998</v>
          </cell>
          <cell r="E559" t="str">
            <v>TON</v>
          </cell>
          <cell r="F559">
            <v>-70000</v>
          </cell>
          <cell r="G559">
            <v>-29135890</v>
          </cell>
        </row>
        <row r="560">
          <cell r="F560">
            <v>0</v>
          </cell>
        </row>
        <row r="561">
          <cell r="A561" t="str">
            <v>6.</v>
          </cell>
          <cell r="B561" t="str">
            <v>폐기물처리비</v>
          </cell>
          <cell r="D561">
            <v>170</v>
          </cell>
          <cell r="E561" t="str">
            <v>M3</v>
          </cell>
          <cell r="F561">
            <v>53357</v>
          </cell>
          <cell r="G561">
            <v>9070690</v>
          </cell>
        </row>
        <row r="562">
          <cell r="F562">
            <v>0</v>
          </cell>
        </row>
        <row r="563">
          <cell r="A563" t="str">
            <v>7.</v>
          </cell>
          <cell r="B563" t="str">
            <v>자 재 대</v>
          </cell>
          <cell r="F563">
            <v>0</v>
          </cell>
          <cell r="G563">
            <v>4171085087</v>
          </cell>
        </row>
        <row r="564">
          <cell r="A564" t="str">
            <v>7.01</v>
          </cell>
          <cell r="F564">
            <v>0</v>
          </cell>
        </row>
        <row r="565">
          <cell r="A565" t="str">
            <v>a</v>
          </cell>
          <cell r="F565">
            <v>0</v>
          </cell>
        </row>
        <row r="566">
          <cell r="A566" t="str">
            <v>-1</v>
          </cell>
          <cell r="B566" t="str">
            <v>강판(SM 490B)</v>
          </cell>
          <cell r="C566" t="str">
            <v>T=10 m/m</v>
          </cell>
          <cell r="D566">
            <v>293.09899999999999</v>
          </cell>
          <cell r="E566" t="str">
            <v>TON</v>
          </cell>
          <cell r="F566">
            <v>387100</v>
          </cell>
          <cell r="G566">
            <v>113458622</v>
          </cell>
        </row>
        <row r="567">
          <cell r="A567" t="str">
            <v>-2</v>
          </cell>
          <cell r="B567" t="str">
            <v>강판(SM 490B)</v>
          </cell>
          <cell r="C567" t="str">
            <v>T=12 m/m</v>
          </cell>
          <cell r="D567">
            <v>797.98199999999997</v>
          </cell>
          <cell r="E567" t="str">
            <v>TON</v>
          </cell>
          <cell r="F567">
            <v>387100</v>
          </cell>
          <cell r="G567">
            <v>308898832</v>
          </cell>
        </row>
        <row r="568">
          <cell r="A568" t="str">
            <v>-3</v>
          </cell>
          <cell r="B568" t="str">
            <v>강판(SM 490B)</v>
          </cell>
          <cell r="C568" t="str">
            <v>T=14 m/m</v>
          </cell>
          <cell r="D568">
            <v>568.79200000000003</v>
          </cell>
          <cell r="E568" t="str">
            <v>TON</v>
          </cell>
          <cell r="F568">
            <v>387100</v>
          </cell>
          <cell r="G568">
            <v>220179383</v>
          </cell>
        </row>
        <row r="569">
          <cell r="A569" t="str">
            <v>-4</v>
          </cell>
          <cell r="B569" t="str">
            <v>강판(SM 490B)</v>
          </cell>
          <cell r="C569" t="str">
            <v>T=16 m/m</v>
          </cell>
          <cell r="D569">
            <v>347.459</v>
          </cell>
          <cell r="E569" t="str">
            <v>TON</v>
          </cell>
          <cell r="F569">
            <v>387100</v>
          </cell>
          <cell r="G569">
            <v>134501378</v>
          </cell>
        </row>
        <row r="570">
          <cell r="A570" t="str">
            <v>-5</v>
          </cell>
          <cell r="B570" t="str">
            <v>강판(SM 490B)</v>
          </cell>
          <cell r="C570" t="str">
            <v>T=18 m/m</v>
          </cell>
          <cell r="D570">
            <v>188.95400000000001</v>
          </cell>
          <cell r="E570" t="str">
            <v>TON</v>
          </cell>
          <cell r="F570">
            <v>387100</v>
          </cell>
          <cell r="G570">
            <v>73144093</v>
          </cell>
        </row>
        <row r="571">
          <cell r="A571" t="str">
            <v>-6</v>
          </cell>
          <cell r="B571" t="str">
            <v>강판(SM 490B)</v>
          </cell>
          <cell r="C571" t="str">
            <v>T=20 m/m</v>
          </cell>
          <cell r="D571">
            <v>140.81299999999999</v>
          </cell>
          <cell r="E571" t="str">
            <v>TON</v>
          </cell>
          <cell r="F571">
            <v>387100</v>
          </cell>
          <cell r="G571">
            <v>54508712</v>
          </cell>
        </row>
        <row r="572">
          <cell r="A572" t="str">
            <v>-7</v>
          </cell>
          <cell r="B572" t="str">
            <v>강판(SM 490B)</v>
          </cell>
          <cell r="C572" t="str">
            <v>T=24 m/m</v>
          </cell>
          <cell r="D572">
            <v>40.921999999999997</v>
          </cell>
          <cell r="E572" t="str">
            <v>TON</v>
          </cell>
          <cell r="F572">
            <v>391800</v>
          </cell>
          <cell r="G572">
            <v>16033239</v>
          </cell>
        </row>
        <row r="573">
          <cell r="A573" t="str">
            <v>-8</v>
          </cell>
          <cell r="B573" t="str">
            <v>강판(SM 490B)</v>
          </cell>
          <cell r="C573" t="str">
            <v>T=26 m/m</v>
          </cell>
          <cell r="D573">
            <v>24.245999999999999</v>
          </cell>
          <cell r="E573" t="str">
            <v>TON</v>
          </cell>
          <cell r="F573">
            <v>400500</v>
          </cell>
          <cell r="G573">
            <v>9710523</v>
          </cell>
        </row>
        <row r="574">
          <cell r="A574" t="str">
            <v>-9</v>
          </cell>
          <cell r="B574" t="str">
            <v>강판(SM 490B)</v>
          </cell>
          <cell r="C574" t="str">
            <v>T=30 m/m</v>
          </cell>
          <cell r="D574">
            <v>0.54300000000000004</v>
          </cell>
          <cell r="E574" t="str">
            <v>TON</v>
          </cell>
          <cell r="F574">
            <v>400500</v>
          </cell>
          <cell r="G574">
            <v>217471</v>
          </cell>
        </row>
        <row r="575">
          <cell r="A575" t="str">
            <v>-10</v>
          </cell>
          <cell r="B575" t="str">
            <v>강판(SM 490B)</v>
          </cell>
          <cell r="C575" t="str">
            <v>T=37 m/m</v>
          </cell>
          <cell r="D575">
            <v>1.2829999999999999</v>
          </cell>
          <cell r="E575" t="str">
            <v>TON</v>
          </cell>
          <cell r="F575">
            <v>406100</v>
          </cell>
          <cell r="G575">
            <v>521026</v>
          </cell>
        </row>
        <row r="576">
          <cell r="A576" t="str">
            <v>-11</v>
          </cell>
          <cell r="B576" t="str">
            <v>강판(SM 490B)</v>
          </cell>
          <cell r="C576" t="str">
            <v>T=40 m/m</v>
          </cell>
          <cell r="D576">
            <v>0.72399999999999998</v>
          </cell>
          <cell r="E576" t="str">
            <v>TON</v>
          </cell>
          <cell r="F576">
            <v>420300</v>
          </cell>
          <cell r="G576">
            <v>304297</v>
          </cell>
        </row>
        <row r="577">
          <cell r="A577" t="str">
            <v>-12</v>
          </cell>
          <cell r="B577" t="str">
            <v>강판(SM 490B)</v>
          </cell>
          <cell r="C577" t="str">
            <v>T=45 m/m</v>
          </cell>
          <cell r="D577">
            <v>6.6479999999999997</v>
          </cell>
          <cell r="E577" t="str">
            <v>TON</v>
          </cell>
          <cell r="F577">
            <v>420300</v>
          </cell>
          <cell r="G577">
            <v>2794154</v>
          </cell>
        </row>
        <row r="578">
          <cell r="A578" t="str">
            <v>b</v>
          </cell>
          <cell r="F578">
            <v>0</v>
          </cell>
        </row>
        <row r="579">
          <cell r="A579" t="str">
            <v>-1</v>
          </cell>
          <cell r="B579" t="str">
            <v>강판(SM 400B)</v>
          </cell>
          <cell r="C579" t="str">
            <v>T=10 m/m</v>
          </cell>
          <cell r="D579">
            <v>301.96499999999997</v>
          </cell>
          <cell r="E579" t="str">
            <v>TON</v>
          </cell>
          <cell r="F579">
            <v>366100</v>
          </cell>
          <cell r="G579">
            <v>110549386</v>
          </cell>
        </row>
        <row r="580">
          <cell r="A580" t="str">
            <v>-2</v>
          </cell>
          <cell r="B580" t="str">
            <v>강판(SM 400B)</v>
          </cell>
          <cell r="C580" t="str">
            <v>T=12 m/m</v>
          </cell>
          <cell r="D580">
            <v>372.11200000000002</v>
          </cell>
          <cell r="E580" t="str">
            <v>TON</v>
          </cell>
          <cell r="F580">
            <v>366100</v>
          </cell>
          <cell r="G580">
            <v>136230203</v>
          </cell>
        </row>
        <row r="581">
          <cell r="A581" t="str">
            <v>-3</v>
          </cell>
          <cell r="B581" t="str">
            <v>강판(SM 400B)</v>
          </cell>
          <cell r="C581" t="str">
            <v>T=16 m/m</v>
          </cell>
          <cell r="D581">
            <v>72.665999999999997</v>
          </cell>
          <cell r="E581" t="str">
            <v>TON</v>
          </cell>
          <cell r="F581">
            <v>366100</v>
          </cell>
          <cell r="G581">
            <v>26603022</v>
          </cell>
        </row>
        <row r="582">
          <cell r="A582" t="str">
            <v>-4</v>
          </cell>
          <cell r="B582" t="str">
            <v>강판(SM 400B)</v>
          </cell>
          <cell r="C582" t="str">
            <v>T=18 m/m</v>
          </cell>
          <cell r="D582">
            <v>36.377000000000002</v>
          </cell>
          <cell r="E582" t="str">
            <v>TON</v>
          </cell>
          <cell r="F582">
            <v>366100</v>
          </cell>
          <cell r="G582">
            <v>13317619</v>
          </cell>
        </row>
        <row r="583">
          <cell r="A583" t="str">
            <v>-5</v>
          </cell>
          <cell r="B583" t="str">
            <v>강판(SM 400B)</v>
          </cell>
          <cell r="C583" t="str">
            <v>T=22 m/m</v>
          </cell>
          <cell r="D583">
            <v>20.742000000000001</v>
          </cell>
          <cell r="E583" t="str">
            <v>TON</v>
          </cell>
          <cell r="F583">
            <v>370800</v>
          </cell>
          <cell r="G583">
            <v>7691133</v>
          </cell>
        </row>
        <row r="584">
          <cell r="A584" t="str">
            <v>7.02</v>
          </cell>
          <cell r="B584" t="str">
            <v>시 멘 트</v>
          </cell>
          <cell r="C584" t="str">
            <v>(40 Kg/ⓐ)</v>
          </cell>
          <cell r="D584">
            <v>1033</v>
          </cell>
          <cell r="E584" t="str">
            <v>대</v>
          </cell>
          <cell r="F584">
            <v>2083</v>
          </cell>
          <cell r="G584">
            <v>2151739</v>
          </cell>
        </row>
        <row r="585">
          <cell r="A585" t="str">
            <v>7.03</v>
          </cell>
          <cell r="F585">
            <v>0</v>
          </cell>
        </row>
        <row r="586">
          <cell r="A586" t="str">
            <v>a</v>
          </cell>
          <cell r="B586" t="str">
            <v>동상방지층재</v>
          </cell>
          <cell r="C586" t="str">
            <v>(Φ75 m/m 이하)</v>
          </cell>
          <cell r="D586">
            <v>85038</v>
          </cell>
          <cell r="E586" t="str">
            <v>M3</v>
          </cell>
          <cell r="F586">
            <v>6500</v>
          </cell>
          <cell r="G586">
            <v>552747000</v>
          </cell>
        </row>
        <row r="587">
          <cell r="A587" t="str">
            <v>b</v>
          </cell>
          <cell r="B587" t="str">
            <v>보조기층재</v>
          </cell>
          <cell r="C587" t="str">
            <v>(Φ40 m/m 이하)</v>
          </cell>
          <cell r="D587">
            <v>48041</v>
          </cell>
          <cell r="E587" t="str">
            <v>M3</v>
          </cell>
          <cell r="F587">
            <v>6000</v>
          </cell>
          <cell r="G587">
            <v>288246000</v>
          </cell>
        </row>
        <row r="588">
          <cell r="A588" t="str">
            <v>7.04</v>
          </cell>
          <cell r="B588" t="str">
            <v>아스팔트</v>
          </cell>
          <cell r="F588">
            <v>0</v>
          </cell>
        </row>
        <row r="589">
          <cell r="A589" t="str">
            <v>a</v>
          </cell>
          <cell r="B589" t="str">
            <v>아스팔트</v>
          </cell>
          <cell r="C589" t="str">
            <v>(RSC-4)</v>
          </cell>
          <cell r="D589">
            <v>404</v>
          </cell>
          <cell r="E589" t="str">
            <v>D/M</v>
          </cell>
          <cell r="F589">
            <v>52000</v>
          </cell>
          <cell r="G589">
            <v>21008000</v>
          </cell>
        </row>
        <row r="590">
          <cell r="A590" t="str">
            <v>b</v>
          </cell>
          <cell r="B590" t="str">
            <v>아스팔트</v>
          </cell>
          <cell r="C590" t="str">
            <v>(MC-1)</v>
          </cell>
          <cell r="D590">
            <v>481</v>
          </cell>
          <cell r="E590" t="str">
            <v>D/M</v>
          </cell>
          <cell r="F590">
            <v>58000</v>
          </cell>
          <cell r="G590">
            <v>27898000</v>
          </cell>
        </row>
        <row r="591">
          <cell r="A591" t="str">
            <v>7.05</v>
          </cell>
          <cell r="F591">
            <v>0</v>
          </cell>
        </row>
        <row r="592">
          <cell r="A592" t="str">
            <v>a</v>
          </cell>
          <cell r="B592" t="str">
            <v>보차도경계석(직선부)</v>
          </cell>
          <cell r="C592" t="str">
            <v>(200x300x1000)</v>
          </cell>
          <cell r="D592">
            <v>9114</v>
          </cell>
          <cell r="E592" t="str">
            <v>EA</v>
          </cell>
          <cell r="F592">
            <v>32163</v>
          </cell>
          <cell r="G592">
            <v>293133582</v>
          </cell>
        </row>
        <row r="593">
          <cell r="A593" t="str">
            <v>b</v>
          </cell>
          <cell r="B593" t="str">
            <v>보차도경계석(횡단용)</v>
          </cell>
          <cell r="C593" t="str">
            <v>(200x100x1000)</v>
          </cell>
          <cell r="D593">
            <v>395</v>
          </cell>
          <cell r="E593" t="str">
            <v>EA</v>
          </cell>
          <cell r="F593">
            <v>13254</v>
          </cell>
          <cell r="G593">
            <v>5235330</v>
          </cell>
        </row>
        <row r="594">
          <cell r="A594" t="str">
            <v>c</v>
          </cell>
          <cell r="B594" t="str">
            <v>보차도경계석(횡단용)</v>
          </cell>
          <cell r="C594" t="str">
            <v>(200x300(100)x1000)</v>
          </cell>
          <cell r="D594">
            <v>146</v>
          </cell>
          <cell r="E594" t="str">
            <v>EA</v>
          </cell>
          <cell r="F594">
            <v>31954</v>
          </cell>
          <cell r="G594">
            <v>4665284</v>
          </cell>
        </row>
        <row r="595">
          <cell r="A595" t="str">
            <v>d</v>
          </cell>
          <cell r="B595" t="str">
            <v>보차도경계석(곡선부)</v>
          </cell>
          <cell r="C595" t="str">
            <v>(200x100x1000)</v>
          </cell>
          <cell r="D595">
            <v>156</v>
          </cell>
          <cell r="E595" t="str">
            <v>EA</v>
          </cell>
          <cell r="F595">
            <v>19018</v>
          </cell>
          <cell r="G595">
            <v>2966808</v>
          </cell>
        </row>
        <row r="596">
          <cell r="A596" t="str">
            <v>7.06</v>
          </cell>
          <cell r="B596" t="str">
            <v>도로경계석</v>
          </cell>
          <cell r="C596" t="str">
            <v>(150x150x1000)</v>
          </cell>
          <cell r="D596">
            <v>9883</v>
          </cell>
          <cell r="E596" t="str">
            <v>EA</v>
          </cell>
          <cell r="F596">
            <v>2200</v>
          </cell>
          <cell r="G596">
            <v>21742600</v>
          </cell>
        </row>
        <row r="597">
          <cell r="A597" t="str">
            <v>7.07</v>
          </cell>
          <cell r="F597">
            <v>0</v>
          </cell>
        </row>
        <row r="598">
          <cell r="A598" t="str">
            <v>a</v>
          </cell>
          <cell r="B598" t="str">
            <v>소형고압블럭(적색)</v>
          </cell>
          <cell r="C598" t="str">
            <v>(U 형,T=60 m/m)</v>
          </cell>
          <cell r="D598">
            <v>21250</v>
          </cell>
          <cell r="E598" t="str">
            <v>㎡</v>
          </cell>
          <cell r="F598">
            <v>8500</v>
          </cell>
          <cell r="G598">
            <v>180625000</v>
          </cell>
        </row>
        <row r="599">
          <cell r="A599" t="str">
            <v>b</v>
          </cell>
          <cell r="B599" t="str">
            <v>소형고압블럭(회색)</v>
          </cell>
          <cell r="C599" t="str">
            <v>(U 형,T=60 m/m)</v>
          </cell>
          <cell r="D599">
            <v>21250</v>
          </cell>
          <cell r="E599" t="str">
            <v>㎡</v>
          </cell>
          <cell r="F599">
            <v>6000</v>
          </cell>
          <cell r="G599">
            <v>127500000</v>
          </cell>
        </row>
        <row r="600">
          <cell r="A600" t="str">
            <v>c</v>
          </cell>
          <cell r="B600" t="str">
            <v>소형고압블럭(점자)</v>
          </cell>
          <cell r="C600" t="str">
            <v>(220x110x60)</v>
          </cell>
          <cell r="D600">
            <v>2211</v>
          </cell>
          <cell r="E600" t="str">
            <v>㎡</v>
          </cell>
          <cell r="F600">
            <v>11500</v>
          </cell>
          <cell r="G600">
            <v>25426500</v>
          </cell>
        </row>
        <row r="601">
          <cell r="A601" t="str">
            <v>7.08</v>
          </cell>
          <cell r="B601" t="str">
            <v>진동전압철근콘크리트</v>
          </cell>
          <cell r="C601" t="str">
            <v>관(V.R관)</v>
          </cell>
          <cell r="F601">
            <v>0</v>
          </cell>
        </row>
        <row r="602">
          <cell r="A602" t="str">
            <v>a</v>
          </cell>
          <cell r="B602" t="str">
            <v>진동및전압관(도착도)</v>
          </cell>
          <cell r="C602" t="str">
            <v>(D= 300 m/m)</v>
          </cell>
          <cell r="D602">
            <v>669</v>
          </cell>
          <cell r="E602" t="str">
            <v>본</v>
          </cell>
          <cell r="F602">
            <v>41390</v>
          </cell>
          <cell r="G602">
            <v>27689910</v>
          </cell>
        </row>
        <row r="603">
          <cell r="A603" t="str">
            <v>b</v>
          </cell>
          <cell r="B603" t="str">
            <v>진동및전압관(도착도)</v>
          </cell>
          <cell r="C603" t="str">
            <v>(D= 500 m/m)</v>
          </cell>
          <cell r="D603">
            <v>288</v>
          </cell>
          <cell r="E603" t="str">
            <v>본</v>
          </cell>
          <cell r="F603">
            <v>61975</v>
          </cell>
          <cell r="G603">
            <v>17848800</v>
          </cell>
        </row>
        <row r="604">
          <cell r="A604" t="str">
            <v>c</v>
          </cell>
          <cell r="B604" t="str">
            <v>진동및전압관(도착도)</v>
          </cell>
          <cell r="C604" t="str">
            <v>(D= 600 m/m)</v>
          </cell>
          <cell r="D604">
            <v>3397</v>
          </cell>
          <cell r="E604" t="str">
            <v>본</v>
          </cell>
          <cell r="F604">
            <v>82860</v>
          </cell>
          <cell r="G604">
            <v>281475420</v>
          </cell>
        </row>
        <row r="605">
          <cell r="A605" t="str">
            <v>d</v>
          </cell>
          <cell r="B605" t="str">
            <v>진동및전압관(도착도)</v>
          </cell>
          <cell r="C605" t="str">
            <v>(D= 800 m/m)</v>
          </cell>
          <cell r="D605">
            <v>284</v>
          </cell>
          <cell r="E605" t="str">
            <v>본</v>
          </cell>
          <cell r="F605">
            <v>143970</v>
          </cell>
          <cell r="G605">
            <v>40887480</v>
          </cell>
        </row>
        <row r="606">
          <cell r="A606" t="str">
            <v>e</v>
          </cell>
          <cell r="B606" t="str">
            <v>진동및전압관(도착도)</v>
          </cell>
          <cell r="C606" t="str">
            <v>(D=1000 m/m)</v>
          </cell>
          <cell r="D606">
            <v>405</v>
          </cell>
          <cell r="E606" t="str">
            <v>본</v>
          </cell>
          <cell r="F606">
            <v>236210</v>
          </cell>
          <cell r="G606">
            <v>95665050</v>
          </cell>
        </row>
        <row r="607">
          <cell r="A607" t="str">
            <v>7.09</v>
          </cell>
          <cell r="B607" t="str">
            <v>흄   관</v>
          </cell>
          <cell r="C607" t="str">
            <v>D=1000 m/m</v>
          </cell>
          <cell r="D607">
            <v>157</v>
          </cell>
          <cell r="E607" t="str">
            <v>본</v>
          </cell>
          <cell r="F607">
            <v>163145</v>
          </cell>
          <cell r="G607">
            <v>25613765</v>
          </cell>
        </row>
        <row r="608">
          <cell r="A608" t="str">
            <v>7.10</v>
          </cell>
          <cell r="B608" t="str">
            <v>맨홀뚜껑(주철)</v>
          </cell>
          <cell r="C608" t="str">
            <v>(Φ648 m/m 높이조절)</v>
          </cell>
          <cell r="D608">
            <v>196</v>
          </cell>
          <cell r="E608" t="str">
            <v>조</v>
          </cell>
          <cell r="F608">
            <v>70000</v>
          </cell>
          <cell r="G608">
            <v>13720000</v>
          </cell>
        </row>
        <row r="609">
          <cell r="A609" t="str">
            <v>7.11</v>
          </cell>
          <cell r="F609">
            <v>0</v>
          </cell>
        </row>
        <row r="610">
          <cell r="A610" t="str">
            <v>a</v>
          </cell>
          <cell r="B610" t="str">
            <v>스틸그레이팅</v>
          </cell>
          <cell r="C610" t="str">
            <v>(700x1000x70)</v>
          </cell>
          <cell r="D610">
            <v>36</v>
          </cell>
          <cell r="E610" t="str">
            <v>조</v>
          </cell>
          <cell r="F610">
            <v>111800</v>
          </cell>
          <cell r="G610">
            <v>4024800</v>
          </cell>
        </row>
        <row r="611">
          <cell r="A611" t="str">
            <v>b</v>
          </cell>
          <cell r="B611" t="str">
            <v>스틸그레이팅</v>
          </cell>
          <cell r="C611" t="str">
            <v>(1190x1390x70)</v>
          </cell>
          <cell r="D611">
            <v>7</v>
          </cell>
          <cell r="E611" t="str">
            <v>조</v>
          </cell>
          <cell r="F611">
            <v>133000</v>
          </cell>
          <cell r="G611">
            <v>931000</v>
          </cell>
        </row>
        <row r="612">
          <cell r="A612" t="str">
            <v>c</v>
          </cell>
          <cell r="B612" t="str">
            <v>스틸그레이팅</v>
          </cell>
          <cell r="C612" t="str">
            <v>(500x395x50)</v>
          </cell>
          <cell r="D612">
            <v>403</v>
          </cell>
          <cell r="E612" t="str">
            <v>조</v>
          </cell>
          <cell r="F612">
            <v>21870</v>
          </cell>
          <cell r="G612">
            <v>8813610</v>
          </cell>
        </row>
        <row r="613">
          <cell r="A613" t="str">
            <v>d</v>
          </cell>
          <cell r="B613" t="str">
            <v>스틸그레이팅</v>
          </cell>
          <cell r="C613" t="str">
            <v>(1130x430x75)</v>
          </cell>
          <cell r="D613">
            <v>17</v>
          </cell>
          <cell r="E613" t="str">
            <v>조</v>
          </cell>
          <cell r="F613">
            <v>106600</v>
          </cell>
          <cell r="G613">
            <v>1812200</v>
          </cell>
        </row>
        <row r="614">
          <cell r="A614" t="str">
            <v>7.12</v>
          </cell>
          <cell r="B614" t="str">
            <v>H-형강</v>
          </cell>
          <cell r="C614" t="str">
            <v>(300x300x10x15)</v>
          </cell>
          <cell r="D614">
            <v>21</v>
          </cell>
          <cell r="E614" t="str">
            <v>TON</v>
          </cell>
          <cell r="F614">
            <v>393500</v>
          </cell>
          <cell r="G614">
            <v>8263500</v>
          </cell>
        </row>
        <row r="615">
          <cell r="A615" t="str">
            <v>7.13</v>
          </cell>
          <cell r="B615" t="str">
            <v>강관 PILE</v>
          </cell>
          <cell r="C615" t="str">
            <v>Φ508.8 x 12 t</v>
          </cell>
          <cell r="D615">
            <v>5643</v>
          </cell>
          <cell r="E615" t="str">
            <v>M</v>
          </cell>
          <cell r="F615">
            <v>60140</v>
          </cell>
          <cell r="G615">
            <v>339370020</v>
          </cell>
        </row>
        <row r="616">
          <cell r="A616" t="str">
            <v>7.14</v>
          </cell>
          <cell r="B616" t="str">
            <v>가로수보호덮개</v>
          </cell>
          <cell r="C616" t="str">
            <v>(1200x900)</v>
          </cell>
          <cell r="D616">
            <v>1132</v>
          </cell>
          <cell r="E616" t="str">
            <v>SET</v>
          </cell>
          <cell r="F616">
            <v>132603</v>
          </cell>
          <cell r="G616">
            <v>150106596</v>
          </cell>
        </row>
        <row r="617">
          <cell r="A617" t="str">
            <v>7.15</v>
          </cell>
          <cell r="F617">
            <v>0</v>
          </cell>
        </row>
        <row r="618">
          <cell r="A618" t="str">
            <v>a</v>
          </cell>
          <cell r="B618" t="str">
            <v>교좌장치(일방향)</v>
          </cell>
          <cell r="C618" t="str">
            <v>(SPHERICAL,200 Ton)</v>
          </cell>
          <cell r="D618">
            <v>4</v>
          </cell>
          <cell r="E618" t="str">
            <v>EA</v>
          </cell>
          <cell r="F618">
            <v>2189000</v>
          </cell>
          <cell r="G618">
            <v>8756000</v>
          </cell>
        </row>
        <row r="619">
          <cell r="A619" t="str">
            <v>b</v>
          </cell>
          <cell r="B619" t="str">
            <v>교좌장치(양방향)</v>
          </cell>
          <cell r="C619" t="str">
            <v>(SPHERICAL,200 Ton)</v>
          </cell>
          <cell r="D619">
            <v>12</v>
          </cell>
          <cell r="E619" t="str">
            <v>EA</v>
          </cell>
          <cell r="F619">
            <v>2129000</v>
          </cell>
          <cell r="G619">
            <v>25548000</v>
          </cell>
        </row>
        <row r="620">
          <cell r="A620" t="str">
            <v>c</v>
          </cell>
          <cell r="B620" t="str">
            <v>교좌장치(일방향)</v>
          </cell>
          <cell r="C620" t="str">
            <v>(SPHERICAL,250 Ton)</v>
          </cell>
          <cell r="D620">
            <v>8</v>
          </cell>
          <cell r="E620" t="str">
            <v>EA</v>
          </cell>
          <cell r="F620">
            <v>3610000</v>
          </cell>
          <cell r="G620">
            <v>28880000</v>
          </cell>
        </row>
        <row r="621">
          <cell r="A621" t="str">
            <v>d</v>
          </cell>
          <cell r="B621" t="str">
            <v>교좌장치(양방향)</v>
          </cell>
          <cell r="C621" t="str">
            <v>(SPHERICAL,250 Ton)</v>
          </cell>
          <cell r="D621">
            <v>12</v>
          </cell>
          <cell r="E621" t="str">
            <v>EA</v>
          </cell>
          <cell r="F621">
            <v>2492000</v>
          </cell>
          <cell r="G621">
            <v>29904000</v>
          </cell>
        </row>
        <row r="622">
          <cell r="A622" t="str">
            <v>e</v>
          </cell>
          <cell r="B622" t="str">
            <v>교좌장치(고정단)</v>
          </cell>
          <cell r="C622" t="str">
            <v>(SPHERICAL,400 Ton)</v>
          </cell>
          <cell r="D622">
            <v>6</v>
          </cell>
          <cell r="E622" t="str">
            <v>EA</v>
          </cell>
          <cell r="F622">
            <v>6207000</v>
          </cell>
          <cell r="G622">
            <v>37242000</v>
          </cell>
        </row>
        <row r="623">
          <cell r="A623" t="str">
            <v>f</v>
          </cell>
          <cell r="B623" t="str">
            <v>교좌장치(일방향)</v>
          </cell>
          <cell r="C623" t="str">
            <v>(SPHERICAL,400 Ton)</v>
          </cell>
          <cell r="D623">
            <v>24</v>
          </cell>
          <cell r="E623" t="str">
            <v>EA</v>
          </cell>
          <cell r="F623">
            <v>6532000</v>
          </cell>
          <cell r="G623">
            <v>156768000</v>
          </cell>
        </row>
        <row r="624">
          <cell r="A624" t="str">
            <v>g</v>
          </cell>
          <cell r="B624" t="str">
            <v>교좌장치(양방향)</v>
          </cell>
          <cell r="C624" t="str">
            <v>(SPHERICAL,400 Ton)</v>
          </cell>
          <cell r="D624">
            <v>22</v>
          </cell>
          <cell r="E624" t="str">
            <v>EA</v>
          </cell>
          <cell r="F624">
            <v>3898000</v>
          </cell>
          <cell r="G624">
            <v>85756000</v>
          </cell>
        </row>
      </sheetData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입찰안"/>
      <sheetName val="기본단가표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하수급견적대비"/>
      <sheetName val="입찰참가보고"/>
      <sheetName val="실행갑지"/>
      <sheetName val="내역갑지"/>
      <sheetName val="내역"/>
      <sheetName val="실행철강하도"/>
    </sheetNames>
    <sheetDataSet>
      <sheetData sheetId="0" refreshError="1">
        <row r="2">
          <cell r="A2" t="str">
            <v xml:space="preserve"> </v>
          </cell>
          <cell r="B2" t="str">
            <v xml:space="preserve"> </v>
          </cell>
          <cell r="C2" t="str">
            <v xml:space="preserve"> </v>
          </cell>
          <cell r="D2" t="str">
            <v xml:space="preserve"> </v>
          </cell>
          <cell r="E2" t="str">
            <v>단  가</v>
          </cell>
          <cell r="F2" t="str">
            <v>금  액</v>
          </cell>
          <cell r="G2" t="str">
            <v>단   가</v>
          </cell>
          <cell r="I2" t="str">
            <v>단   가</v>
          </cell>
          <cell r="J2" t="str">
            <v>금    액</v>
          </cell>
          <cell r="K2" t="str">
            <v>설계대비</v>
          </cell>
          <cell r="L2" t="str">
            <v>단  가</v>
          </cell>
          <cell r="M2" t="str">
            <v>금  액</v>
          </cell>
        </row>
        <row r="3">
          <cell r="J3" t="str">
            <v xml:space="preserve"> </v>
          </cell>
        </row>
        <row r="4">
          <cell r="A4">
            <v>1</v>
          </cell>
          <cell r="B4" t="str">
            <v>토  공</v>
          </cell>
          <cell r="M4" t="str">
            <v xml:space="preserve"> </v>
          </cell>
        </row>
        <row r="6">
          <cell r="A6">
            <v>1.01</v>
          </cell>
          <cell r="B6" t="str">
            <v>기존구조물철거공</v>
          </cell>
          <cell r="M6" t="str">
            <v xml:space="preserve"> </v>
          </cell>
        </row>
        <row r="7">
          <cell r="A7" t="str">
            <v>a</v>
          </cell>
          <cell r="B7" t="str">
            <v>무근 콘크리트 깨기</v>
          </cell>
          <cell r="C7" t="str">
            <v>m3</v>
          </cell>
          <cell r="D7">
            <v>259</v>
          </cell>
          <cell r="E7">
            <v>23000</v>
          </cell>
          <cell r="F7">
            <v>5957000</v>
          </cell>
          <cell r="G7">
            <v>15700</v>
          </cell>
          <cell r="H7">
            <v>0</v>
          </cell>
          <cell r="I7">
            <v>15700</v>
          </cell>
          <cell r="J7">
            <v>4066300</v>
          </cell>
          <cell r="K7">
            <v>0.68260869565217386</v>
          </cell>
          <cell r="L7">
            <v>12000</v>
          </cell>
          <cell r="M7">
            <v>3108000</v>
          </cell>
        </row>
        <row r="8">
          <cell r="A8" t="str">
            <v>b</v>
          </cell>
          <cell r="B8" t="str">
            <v>철근 콘크리트 깨기</v>
          </cell>
          <cell r="C8" t="str">
            <v>m3</v>
          </cell>
          <cell r="D8">
            <v>748</v>
          </cell>
          <cell r="E8">
            <v>33074</v>
          </cell>
          <cell r="F8">
            <v>24739352</v>
          </cell>
          <cell r="G8">
            <v>26580</v>
          </cell>
          <cell r="H8">
            <v>0</v>
          </cell>
          <cell r="I8">
            <v>26580</v>
          </cell>
          <cell r="J8">
            <v>19881840</v>
          </cell>
          <cell r="K8">
            <v>0.80365241579488422</v>
          </cell>
          <cell r="L8">
            <v>15000</v>
          </cell>
          <cell r="M8">
            <v>11220000</v>
          </cell>
        </row>
        <row r="9">
          <cell r="A9" t="str">
            <v>c</v>
          </cell>
          <cell r="B9" t="str">
            <v>석축헐기</v>
          </cell>
          <cell r="C9" t="str">
            <v>m2</v>
          </cell>
          <cell r="D9">
            <v>240</v>
          </cell>
          <cell r="E9">
            <v>14531</v>
          </cell>
          <cell r="F9">
            <v>3487440</v>
          </cell>
          <cell r="G9">
            <v>10920</v>
          </cell>
          <cell r="H9">
            <v>0</v>
          </cell>
          <cell r="I9">
            <v>10920</v>
          </cell>
          <cell r="J9">
            <v>2620800</v>
          </cell>
          <cell r="K9">
            <v>0.75149679994494534</v>
          </cell>
          <cell r="L9">
            <v>8000</v>
          </cell>
          <cell r="M9">
            <v>1920000</v>
          </cell>
        </row>
        <row r="10">
          <cell r="A10" t="str">
            <v>d</v>
          </cell>
          <cell r="B10" t="str">
            <v>기존포장끼기</v>
          </cell>
          <cell r="C10" t="str">
            <v xml:space="preserve"> </v>
          </cell>
          <cell r="D10" t="str">
            <v xml:space="preserve"> 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M10">
            <v>0</v>
          </cell>
        </row>
        <row r="11">
          <cell r="A11" t="str">
            <v>d-1</v>
          </cell>
          <cell r="B11" t="str">
            <v>콘크리트 포장</v>
          </cell>
          <cell r="C11" t="str">
            <v>m3</v>
          </cell>
          <cell r="D11">
            <v>250</v>
          </cell>
          <cell r="E11">
            <v>18001</v>
          </cell>
          <cell r="F11">
            <v>4500250</v>
          </cell>
          <cell r="G11">
            <v>16800</v>
          </cell>
          <cell r="H11">
            <v>0</v>
          </cell>
          <cell r="I11">
            <v>16800</v>
          </cell>
          <cell r="J11">
            <v>4200000</v>
          </cell>
          <cell r="K11">
            <v>0.93328148436197989</v>
          </cell>
          <cell r="L11">
            <v>8000</v>
          </cell>
          <cell r="M11">
            <v>2000000</v>
          </cell>
        </row>
        <row r="12">
          <cell r="A12" t="str">
            <v>d-2</v>
          </cell>
          <cell r="B12" t="str">
            <v>아스팔트 포장</v>
          </cell>
          <cell r="C12" t="str">
            <v>m3</v>
          </cell>
          <cell r="D12">
            <v>29</v>
          </cell>
          <cell r="E12">
            <v>14814</v>
          </cell>
          <cell r="F12">
            <v>429606</v>
          </cell>
          <cell r="G12">
            <v>14260</v>
          </cell>
          <cell r="H12">
            <v>0</v>
          </cell>
          <cell r="I12">
            <v>14260</v>
          </cell>
          <cell r="J12">
            <v>413540</v>
          </cell>
          <cell r="K12">
            <v>0.96260294316187389</v>
          </cell>
          <cell r="L12">
            <v>8000</v>
          </cell>
          <cell r="M12">
            <v>232000</v>
          </cell>
        </row>
        <row r="13">
          <cell r="A13" t="str">
            <v>e</v>
          </cell>
          <cell r="B13" t="str">
            <v>기계절단공</v>
          </cell>
          <cell r="C13" t="str">
            <v xml:space="preserve"> </v>
          </cell>
          <cell r="D13" t="str">
            <v xml:space="preserve"> </v>
          </cell>
          <cell r="G13" t="str">
            <v xml:space="preserve"> </v>
          </cell>
          <cell r="H13">
            <v>0</v>
          </cell>
          <cell r="I13" t="str">
            <v xml:space="preserve"> </v>
          </cell>
          <cell r="J13">
            <v>0</v>
          </cell>
          <cell r="K13">
            <v>0</v>
          </cell>
          <cell r="M13">
            <v>0</v>
          </cell>
        </row>
        <row r="14">
          <cell r="A14" t="str">
            <v>e-1</v>
          </cell>
          <cell r="B14" t="str">
            <v>콘크리트</v>
          </cell>
          <cell r="C14" t="str">
            <v>m</v>
          </cell>
          <cell r="D14">
            <v>10</v>
          </cell>
          <cell r="E14">
            <v>1290</v>
          </cell>
          <cell r="F14">
            <v>12900</v>
          </cell>
          <cell r="G14">
            <v>1660</v>
          </cell>
          <cell r="H14">
            <v>0</v>
          </cell>
          <cell r="I14">
            <v>1660</v>
          </cell>
          <cell r="J14">
            <v>16600</v>
          </cell>
          <cell r="K14">
            <v>1.2868217054263567</v>
          </cell>
          <cell r="L14">
            <v>1500</v>
          </cell>
          <cell r="M14">
            <v>15000</v>
          </cell>
        </row>
        <row r="15">
          <cell r="A15" t="str">
            <v>e-2</v>
          </cell>
          <cell r="B15" t="str">
            <v>아스콘</v>
          </cell>
          <cell r="C15" t="str">
            <v>m</v>
          </cell>
          <cell r="D15">
            <v>1480</v>
          </cell>
          <cell r="E15">
            <v>1149</v>
          </cell>
          <cell r="F15">
            <v>1700520</v>
          </cell>
          <cell r="G15">
            <v>1300</v>
          </cell>
          <cell r="H15">
            <v>0</v>
          </cell>
          <cell r="I15">
            <v>1300</v>
          </cell>
          <cell r="J15">
            <v>1924000</v>
          </cell>
          <cell r="K15">
            <v>1.1314186248912097</v>
          </cell>
          <cell r="L15">
            <v>1500</v>
          </cell>
          <cell r="M15">
            <v>2220000</v>
          </cell>
        </row>
        <row r="16">
          <cell r="A16">
            <v>1.02</v>
          </cell>
          <cell r="B16" t="str">
            <v>토사다이크 축조공</v>
          </cell>
          <cell r="C16" t="str">
            <v>m3</v>
          </cell>
          <cell r="D16">
            <v>4027</v>
          </cell>
          <cell r="E16">
            <v>2231</v>
          </cell>
          <cell r="F16">
            <v>8984237</v>
          </cell>
          <cell r="G16">
            <v>2800</v>
          </cell>
          <cell r="H16">
            <v>0</v>
          </cell>
          <cell r="I16">
            <v>2800</v>
          </cell>
          <cell r="J16">
            <v>11275600</v>
          </cell>
          <cell r="K16">
            <v>1.2550425818018827</v>
          </cell>
          <cell r="L16">
            <v>500</v>
          </cell>
          <cell r="M16">
            <v>2013500</v>
          </cell>
        </row>
        <row r="17">
          <cell r="A17">
            <v>1.03</v>
          </cell>
          <cell r="B17" t="str">
            <v>탑구간 표토 제거공</v>
          </cell>
          <cell r="C17" t="str">
            <v>m2</v>
          </cell>
          <cell r="D17">
            <v>23468</v>
          </cell>
          <cell r="E17">
            <v>146</v>
          </cell>
          <cell r="F17">
            <v>3426328</v>
          </cell>
          <cell r="G17">
            <v>150</v>
          </cell>
          <cell r="H17">
            <v>0</v>
          </cell>
          <cell r="I17">
            <v>150</v>
          </cell>
          <cell r="J17">
            <v>3520200</v>
          </cell>
          <cell r="K17">
            <v>1.0273972602739727</v>
          </cell>
          <cell r="L17">
            <v>150</v>
          </cell>
          <cell r="M17">
            <v>3520200</v>
          </cell>
        </row>
        <row r="18">
          <cell r="A18">
            <v>1.04</v>
          </cell>
          <cell r="B18" t="str">
            <v>벌개 제근공</v>
          </cell>
          <cell r="C18" t="str">
            <v>m3</v>
          </cell>
          <cell r="D18">
            <v>660881</v>
          </cell>
          <cell r="E18">
            <v>171</v>
          </cell>
          <cell r="F18">
            <v>113010651</v>
          </cell>
          <cell r="G18">
            <v>370</v>
          </cell>
          <cell r="H18">
            <v>0</v>
          </cell>
          <cell r="I18">
            <v>370</v>
          </cell>
          <cell r="J18">
            <v>244525970</v>
          </cell>
          <cell r="K18">
            <v>2.1637426900584797</v>
          </cell>
          <cell r="L18">
            <v>150</v>
          </cell>
          <cell r="M18">
            <v>99132150</v>
          </cell>
        </row>
        <row r="19">
          <cell r="A19">
            <v>1.05</v>
          </cell>
          <cell r="B19" t="str">
            <v>깍기공</v>
          </cell>
          <cell r="C19" t="str">
            <v xml:space="preserve"> </v>
          </cell>
          <cell r="D19" t="str">
            <v xml:space="preserve"> </v>
          </cell>
          <cell r="G19" t="str">
            <v xml:space="preserve"> </v>
          </cell>
          <cell r="H19">
            <v>0</v>
          </cell>
          <cell r="I19" t="str">
            <v xml:space="preserve"> </v>
          </cell>
          <cell r="J19">
            <v>0</v>
          </cell>
          <cell r="K19">
            <v>0</v>
          </cell>
          <cell r="M19">
            <v>0</v>
          </cell>
        </row>
        <row r="20">
          <cell r="A20" t="str">
            <v>a</v>
          </cell>
          <cell r="B20" t="str">
            <v>토 사</v>
          </cell>
          <cell r="C20" t="str">
            <v>m3</v>
          </cell>
          <cell r="D20">
            <v>1530106</v>
          </cell>
          <cell r="E20">
            <v>483</v>
          </cell>
          <cell r="F20">
            <v>739041198</v>
          </cell>
          <cell r="G20">
            <v>400</v>
          </cell>
          <cell r="H20">
            <v>0</v>
          </cell>
          <cell r="I20">
            <v>400</v>
          </cell>
          <cell r="J20">
            <v>612042400</v>
          </cell>
          <cell r="K20">
            <v>0.82815734989648038</v>
          </cell>
          <cell r="L20">
            <v>400</v>
          </cell>
          <cell r="M20">
            <v>612042400</v>
          </cell>
        </row>
        <row r="21">
          <cell r="A21" t="str">
            <v>b</v>
          </cell>
          <cell r="B21" t="str">
            <v>리핑암</v>
          </cell>
          <cell r="C21" t="str">
            <v>m3</v>
          </cell>
          <cell r="D21">
            <v>1539857</v>
          </cell>
          <cell r="E21">
            <v>894</v>
          </cell>
          <cell r="F21">
            <v>1376632158</v>
          </cell>
          <cell r="G21">
            <v>680</v>
          </cell>
          <cell r="H21">
            <v>0</v>
          </cell>
          <cell r="I21">
            <v>680</v>
          </cell>
          <cell r="J21">
            <v>1047102760</v>
          </cell>
          <cell r="K21">
            <v>0.76062639821029088</v>
          </cell>
          <cell r="L21">
            <v>700</v>
          </cell>
          <cell r="M21">
            <v>1077899900</v>
          </cell>
        </row>
        <row r="22">
          <cell r="A22" t="str">
            <v>c</v>
          </cell>
          <cell r="B22" t="str">
            <v>발파암</v>
          </cell>
          <cell r="C22" t="str">
            <v>m3</v>
          </cell>
          <cell r="D22" t="str">
            <v xml:space="preserve"> </v>
          </cell>
          <cell r="G22" t="str">
            <v xml:space="preserve"> </v>
          </cell>
          <cell r="H22">
            <v>0</v>
          </cell>
          <cell r="I22" t="str">
            <v xml:space="preserve"> </v>
          </cell>
          <cell r="J22">
            <v>0</v>
          </cell>
          <cell r="K22">
            <v>0</v>
          </cell>
          <cell r="M22">
            <v>0</v>
          </cell>
        </row>
        <row r="23">
          <cell r="A23" t="str">
            <v>c-1</v>
          </cell>
          <cell r="B23" t="str">
            <v>신 설 (발파 100%)</v>
          </cell>
          <cell r="C23" t="str">
            <v>m3</v>
          </cell>
          <cell r="D23">
            <v>759008</v>
          </cell>
          <cell r="E23">
            <v>8543</v>
          </cell>
          <cell r="F23">
            <v>6484205344</v>
          </cell>
          <cell r="G23">
            <v>5200</v>
          </cell>
          <cell r="H23">
            <v>0</v>
          </cell>
          <cell r="I23">
            <v>5200</v>
          </cell>
          <cell r="J23">
            <v>3946841600</v>
          </cell>
          <cell r="K23">
            <v>0.60868547348706548</v>
          </cell>
          <cell r="L23">
            <v>3700</v>
          </cell>
          <cell r="M23">
            <v>2808329600</v>
          </cell>
        </row>
        <row r="24">
          <cell r="A24" t="str">
            <v>c-3</v>
          </cell>
          <cell r="B24" t="str">
            <v>미진동 발파</v>
          </cell>
          <cell r="C24" t="str">
            <v>m3</v>
          </cell>
          <cell r="D24">
            <v>48264</v>
          </cell>
          <cell r="E24">
            <v>18641</v>
          </cell>
          <cell r="F24">
            <v>899689224</v>
          </cell>
          <cell r="G24">
            <v>15000</v>
          </cell>
          <cell r="H24">
            <v>0</v>
          </cell>
          <cell r="I24">
            <v>15000</v>
          </cell>
          <cell r="J24">
            <v>723960000</v>
          </cell>
          <cell r="K24">
            <v>0.80467786062979452</v>
          </cell>
          <cell r="L24">
            <v>13000</v>
          </cell>
          <cell r="M24">
            <v>627432000</v>
          </cell>
        </row>
        <row r="25">
          <cell r="A25">
            <v>1.06</v>
          </cell>
          <cell r="B25" t="str">
            <v>운 반 공</v>
          </cell>
          <cell r="C25" t="str">
            <v xml:space="preserve"> </v>
          </cell>
          <cell r="D25" t="str">
            <v xml:space="preserve"> </v>
          </cell>
          <cell r="G25" t="str">
            <v xml:space="preserve"> </v>
          </cell>
          <cell r="H25">
            <v>0</v>
          </cell>
          <cell r="I25" t="str">
            <v xml:space="preserve"> </v>
          </cell>
          <cell r="J25">
            <v>0</v>
          </cell>
          <cell r="K25">
            <v>0</v>
          </cell>
          <cell r="M25">
            <v>0</v>
          </cell>
        </row>
        <row r="26">
          <cell r="A26" t="str">
            <v>a</v>
          </cell>
          <cell r="B26" t="str">
            <v>토 사</v>
          </cell>
          <cell r="G26" t="str">
            <v xml:space="preserve"> </v>
          </cell>
          <cell r="H26">
            <v>0</v>
          </cell>
          <cell r="I26" t="str">
            <v xml:space="preserve"> </v>
          </cell>
          <cell r="J26">
            <v>0</v>
          </cell>
          <cell r="K26">
            <v>0</v>
          </cell>
          <cell r="M26">
            <v>0</v>
          </cell>
        </row>
        <row r="27">
          <cell r="A27" t="str">
            <v>a-1</v>
          </cell>
          <cell r="B27" t="str">
            <v>무 대</v>
          </cell>
          <cell r="C27" t="str">
            <v>m3</v>
          </cell>
          <cell r="D27">
            <v>210249</v>
          </cell>
          <cell r="G27" t="str">
            <v xml:space="preserve"> </v>
          </cell>
          <cell r="H27">
            <v>0</v>
          </cell>
          <cell r="I27" t="str">
            <v xml:space="preserve"> </v>
          </cell>
          <cell r="J27">
            <v>0</v>
          </cell>
          <cell r="K27">
            <v>0</v>
          </cell>
          <cell r="M27">
            <v>0</v>
          </cell>
        </row>
        <row r="28">
          <cell r="A28" t="str">
            <v>a-2</v>
          </cell>
          <cell r="B28" t="str">
            <v>도우져</v>
          </cell>
          <cell r="C28" t="str">
            <v>m3</v>
          </cell>
          <cell r="D28">
            <v>78377</v>
          </cell>
          <cell r="E28">
            <v>404</v>
          </cell>
          <cell r="F28">
            <v>31664308</v>
          </cell>
          <cell r="G28">
            <v>350</v>
          </cell>
          <cell r="H28">
            <v>0</v>
          </cell>
          <cell r="I28">
            <v>350</v>
          </cell>
          <cell r="J28">
            <v>27431950</v>
          </cell>
          <cell r="K28">
            <v>0.86633663366336633</v>
          </cell>
          <cell r="L28">
            <v>500</v>
          </cell>
          <cell r="M28">
            <v>39188500</v>
          </cell>
        </row>
        <row r="29">
          <cell r="A29" t="str">
            <v>a-3</v>
          </cell>
          <cell r="B29" t="str">
            <v>덤프트럭</v>
          </cell>
          <cell r="C29" t="str">
            <v>m3</v>
          </cell>
          <cell r="D29">
            <v>1305448</v>
          </cell>
          <cell r="E29">
            <v>1557</v>
          </cell>
          <cell r="F29">
            <v>2032582536</v>
          </cell>
          <cell r="G29">
            <v>1220</v>
          </cell>
          <cell r="H29">
            <v>0</v>
          </cell>
          <cell r="I29">
            <v>1220</v>
          </cell>
          <cell r="J29">
            <v>1592646560</v>
          </cell>
          <cell r="K29">
            <v>0.78355812459858698</v>
          </cell>
          <cell r="L29">
            <v>1100</v>
          </cell>
          <cell r="M29">
            <v>1435992800</v>
          </cell>
        </row>
        <row r="30">
          <cell r="A30" t="str">
            <v>b</v>
          </cell>
          <cell r="B30" t="str">
            <v>리핑암</v>
          </cell>
          <cell r="C30" t="str">
            <v xml:space="preserve"> </v>
          </cell>
          <cell r="D30" t="str">
            <v xml:space="preserve"> </v>
          </cell>
          <cell r="G30" t="str">
            <v xml:space="preserve"> </v>
          </cell>
          <cell r="H30">
            <v>0</v>
          </cell>
          <cell r="I30" t="str">
            <v xml:space="preserve"> </v>
          </cell>
          <cell r="J30">
            <v>0</v>
          </cell>
          <cell r="K30">
            <v>0</v>
          </cell>
          <cell r="M30">
            <v>0</v>
          </cell>
        </row>
        <row r="31">
          <cell r="A31" t="str">
            <v>b-1</v>
          </cell>
          <cell r="B31" t="str">
            <v>무 대</v>
          </cell>
          <cell r="C31" t="str">
            <v>m3</v>
          </cell>
          <cell r="D31">
            <v>81606</v>
          </cell>
          <cell r="G31" t="str">
            <v xml:space="preserve"> </v>
          </cell>
          <cell r="H31">
            <v>0</v>
          </cell>
          <cell r="I31" t="str">
            <v xml:space="preserve"> </v>
          </cell>
          <cell r="J31">
            <v>0</v>
          </cell>
          <cell r="K31">
            <v>0</v>
          </cell>
          <cell r="M31">
            <v>0</v>
          </cell>
        </row>
        <row r="32">
          <cell r="A32" t="str">
            <v>b-2</v>
          </cell>
          <cell r="B32" t="str">
            <v>도우져</v>
          </cell>
          <cell r="C32" t="str">
            <v>m3</v>
          </cell>
          <cell r="D32">
            <v>37744</v>
          </cell>
          <cell r="E32">
            <v>680</v>
          </cell>
          <cell r="F32">
            <v>25665920</v>
          </cell>
          <cell r="G32">
            <v>440</v>
          </cell>
          <cell r="H32">
            <v>0</v>
          </cell>
          <cell r="I32">
            <v>440</v>
          </cell>
          <cell r="J32">
            <v>16607360</v>
          </cell>
          <cell r="K32">
            <v>0.6470588235294118</v>
          </cell>
          <cell r="L32">
            <v>700</v>
          </cell>
          <cell r="M32">
            <v>26420800</v>
          </cell>
        </row>
        <row r="33">
          <cell r="A33" t="str">
            <v>b-3</v>
          </cell>
          <cell r="B33" t="str">
            <v>덤프트럭</v>
          </cell>
          <cell r="C33" t="str">
            <v>m3</v>
          </cell>
          <cell r="D33">
            <v>1430919</v>
          </cell>
          <cell r="E33">
            <v>2650</v>
          </cell>
          <cell r="F33">
            <v>3791935350</v>
          </cell>
          <cell r="G33">
            <v>1460</v>
          </cell>
          <cell r="H33">
            <v>0</v>
          </cell>
          <cell r="I33">
            <v>1460</v>
          </cell>
          <cell r="J33">
            <v>2089141740</v>
          </cell>
          <cell r="K33">
            <v>0.55094339622641508</v>
          </cell>
          <cell r="L33">
            <v>1400</v>
          </cell>
          <cell r="M33">
            <v>2003286600</v>
          </cell>
        </row>
        <row r="34">
          <cell r="A34" t="str">
            <v>c</v>
          </cell>
          <cell r="B34" t="str">
            <v>발파암</v>
          </cell>
          <cell r="C34" t="str">
            <v xml:space="preserve"> </v>
          </cell>
          <cell r="G34" t="str">
            <v xml:space="preserve"> </v>
          </cell>
          <cell r="H34">
            <v>0</v>
          </cell>
          <cell r="I34" t="str">
            <v xml:space="preserve"> </v>
          </cell>
          <cell r="J34">
            <v>0</v>
          </cell>
          <cell r="K34">
            <v>0</v>
          </cell>
          <cell r="M34">
            <v>0</v>
          </cell>
        </row>
        <row r="35">
          <cell r="A35" t="str">
            <v>c-1</v>
          </cell>
          <cell r="B35" t="str">
            <v>무 대</v>
          </cell>
          <cell r="C35" t="str">
            <v>m3</v>
          </cell>
          <cell r="D35">
            <v>15205</v>
          </cell>
          <cell r="G35" t="str">
            <v xml:space="preserve"> </v>
          </cell>
          <cell r="H35">
            <v>0</v>
          </cell>
          <cell r="I35" t="str">
            <v xml:space="preserve"> </v>
          </cell>
          <cell r="J35">
            <v>0</v>
          </cell>
          <cell r="K35">
            <v>0</v>
          </cell>
          <cell r="L35">
            <v>900</v>
          </cell>
          <cell r="M35">
            <v>13684500</v>
          </cell>
        </row>
        <row r="36">
          <cell r="A36" t="str">
            <v>c-2</v>
          </cell>
          <cell r="B36" t="str">
            <v>도우져</v>
          </cell>
          <cell r="C36" t="str">
            <v>m3</v>
          </cell>
          <cell r="D36">
            <v>16660</v>
          </cell>
          <cell r="E36">
            <v>1160</v>
          </cell>
          <cell r="F36">
            <v>19325600</v>
          </cell>
          <cell r="G36">
            <v>980</v>
          </cell>
          <cell r="H36">
            <v>0</v>
          </cell>
          <cell r="I36">
            <v>980</v>
          </cell>
          <cell r="J36">
            <v>16326800</v>
          </cell>
          <cell r="K36">
            <v>0.84482758620689657</v>
          </cell>
          <cell r="L36">
            <v>1800</v>
          </cell>
          <cell r="M36">
            <v>29988000</v>
          </cell>
        </row>
        <row r="37">
          <cell r="A37" t="str">
            <v>c-3</v>
          </cell>
          <cell r="B37" t="str">
            <v>덤프트럭</v>
          </cell>
          <cell r="C37" t="str">
            <v>m3</v>
          </cell>
          <cell r="D37">
            <v>459412</v>
          </cell>
          <cell r="E37">
            <v>4534</v>
          </cell>
          <cell r="F37">
            <v>2082974008</v>
          </cell>
          <cell r="G37">
            <v>2450</v>
          </cell>
          <cell r="H37">
            <v>0</v>
          </cell>
          <cell r="I37">
            <v>2450</v>
          </cell>
          <cell r="J37">
            <v>1125559400</v>
          </cell>
          <cell r="K37">
            <v>0.54036171151301282</v>
          </cell>
          <cell r="L37">
            <v>2500</v>
          </cell>
          <cell r="M37">
            <v>1148530000</v>
          </cell>
        </row>
        <row r="38">
          <cell r="A38" t="str">
            <v>e</v>
          </cell>
          <cell r="B38" t="str">
            <v>사 토</v>
          </cell>
          <cell r="C38" t="str">
            <v xml:space="preserve"> </v>
          </cell>
          <cell r="G38" t="str">
            <v xml:space="preserve"> </v>
          </cell>
          <cell r="H38">
            <v>0</v>
          </cell>
          <cell r="I38" t="str">
            <v xml:space="preserve"> </v>
          </cell>
          <cell r="J38">
            <v>0</v>
          </cell>
          <cell r="K38">
            <v>0</v>
          </cell>
          <cell r="M38">
            <v>0</v>
          </cell>
        </row>
        <row r="39">
          <cell r="A39" t="str">
            <v>e-1</v>
          </cell>
          <cell r="B39" t="str">
            <v>토 사</v>
          </cell>
          <cell r="C39" t="str">
            <v>m3</v>
          </cell>
          <cell r="D39">
            <v>38927</v>
          </cell>
          <cell r="E39">
            <v>1871</v>
          </cell>
          <cell r="F39">
            <v>72832417</v>
          </cell>
          <cell r="G39">
            <v>1700</v>
          </cell>
          <cell r="H39">
            <v>0</v>
          </cell>
          <cell r="I39">
            <v>1700</v>
          </cell>
          <cell r="J39">
            <v>66175900</v>
          </cell>
          <cell r="K39">
            <v>0.9086050240513095</v>
          </cell>
          <cell r="L39">
            <v>1500</v>
          </cell>
          <cell r="M39">
            <v>58390500</v>
          </cell>
        </row>
        <row r="40">
          <cell r="A40">
            <v>1.07</v>
          </cell>
          <cell r="B40" t="str">
            <v xml:space="preserve"> 성토 및 다짐공 </v>
          </cell>
          <cell r="C40" t="str">
            <v xml:space="preserve"> </v>
          </cell>
          <cell r="G40" t="str">
            <v xml:space="preserve"> </v>
          </cell>
          <cell r="H40">
            <v>0</v>
          </cell>
          <cell r="I40" t="str">
            <v xml:space="preserve"> </v>
          </cell>
          <cell r="J40">
            <v>0</v>
          </cell>
          <cell r="K40">
            <v>0</v>
          </cell>
          <cell r="M40">
            <v>0</v>
          </cell>
        </row>
        <row r="41">
          <cell r="A41" t="str">
            <v>a</v>
          </cell>
          <cell r="B41" t="str">
            <v>노 체</v>
          </cell>
          <cell r="C41" t="str">
            <v>m3</v>
          </cell>
          <cell r="D41">
            <v>3277310</v>
          </cell>
          <cell r="E41">
            <v>687</v>
          </cell>
          <cell r="F41">
            <v>2251511970</v>
          </cell>
          <cell r="G41">
            <v>600</v>
          </cell>
          <cell r="H41">
            <v>0</v>
          </cell>
          <cell r="I41">
            <v>600</v>
          </cell>
          <cell r="J41">
            <v>1966386000</v>
          </cell>
          <cell r="K41">
            <v>0.8733624454148472</v>
          </cell>
          <cell r="L41">
            <v>580</v>
          </cell>
          <cell r="M41">
            <v>1900839800</v>
          </cell>
        </row>
        <row r="42">
          <cell r="A42" t="str">
            <v>b</v>
          </cell>
          <cell r="B42" t="str">
            <v>노 상</v>
          </cell>
          <cell r="C42" t="str">
            <v>m3</v>
          </cell>
          <cell r="D42">
            <v>259605</v>
          </cell>
          <cell r="E42">
            <v>823</v>
          </cell>
          <cell r="F42">
            <v>213654915</v>
          </cell>
          <cell r="G42">
            <v>790</v>
          </cell>
          <cell r="H42">
            <v>0</v>
          </cell>
          <cell r="I42">
            <v>790</v>
          </cell>
          <cell r="J42">
            <v>205087950</v>
          </cell>
          <cell r="K42">
            <v>0.95990279465370598</v>
          </cell>
          <cell r="L42">
            <v>800</v>
          </cell>
          <cell r="M42">
            <v>207684000</v>
          </cell>
        </row>
        <row r="43">
          <cell r="A43" t="str">
            <v>c</v>
          </cell>
          <cell r="B43" t="str">
            <v>녹지대</v>
          </cell>
          <cell r="C43" t="str">
            <v>m3</v>
          </cell>
          <cell r="D43">
            <v>139579</v>
          </cell>
          <cell r="E43">
            <v>136</v>
          </cell>
          <cell r="F43">
            <v>18982744</v>
          </cell>
          <cell r="G43">
            <v>270</v>
          </cell>
          <cell r="H43">
            <v>0</v>
          </cell>
          <cell r="I43">
            <v>270</v>
          </cell>
          <cell r="J43">
            <v>37686330</v>
          </cell>
          <cell r="K43">
            <v>1.9852941176470589</v>
          </cell>
          <cell r="L43">
            <v>200</v>
          </cell>
          <cell r="M43">
            <v>27915800</v>
          </cell>
        </row>
        <row r="44">
          <cell r="A44">
            <v>1.08</v>
          </cell>
          <cell r="B44" t="str">
            <v>뒷채움 및 다짐공</v>
          </cell>
          <cell r="C44" t="str">
            <v>m3</v>
          </cell>
          <cell r="D44">
            <v>85063</v>
          </cell>
          <cell r="E44">
            <v>5061</v>
          </cell>
          <cell r="F44">
            <v>430503843</v>
          </cell>
          <cell r="G44">
            <v>5460</v>
          </cell>
          <cell r="H44">
            <v>0</v>
          </cell>
          <cell r="I44">
            <v>5460</v>
          </cell>
          <cell r="J44">
            <v>464443980</v>
          </cell>
          <cell r="K44">
            <v>1.0788381742738589</v>
          </cell>
          <cell r="L44">
            <v>3000</v>
          </cell>
          <cell r="M44">
            <v>255189000</v>
          </cell>
        </row>
        <row r="45">
          <cell r="A45">
            <v>1.0900000000000001</v>
          </cell>
          <cell r="B45" t="str">
            <v>노상 준비공</v>
          </cell>
          <cell r="C45" t="str">
            <v>m2</v>
          </cell>
          <cell r="D45">
            <v>132433</v>
          </cell>
          <cell r="E45">
            <v>33</v>
          </cell>
          <cell r="F45">
            <v>4370289</v>
          </cell>
          <cell r="G45">
            <v>60</v>
          </cell>
          <cell r="H45">
            <v>0</v>
          </cell>
          <cell r="I45">
            <v>60</v>
          </cell>
          <cell r="J45">
            <v>7945980</v>
          </cell>
          <cell r="K45">
            <v>1.8181818181818181</v>
          </cell>
          <cell r="L45">
            <v>200</v>
          </cell>
          <cell r="M45">
            <v>26486600</v>
          </cell>
        </row>
        <row r="46">
          <cell r="A46" t="str">
            <v>1.10</v>
          </cell>
          <cell r="B46" t="str">
            <v>범면 보호공</v>
          </cell>
          <cell r="C46" t="str">
            <v xml:space="preserve"> </v>
          </cell>
          <cell r="G46" t="str">
            <v xml:space="preserve"> </v>
          </cell>
          <cell r="H46">
            <v>0</v>
          </cell>
          <cell r="I46" t="str">
            <v xml:space="preserve"> </v>
          </cell>
          <cell r="J46">
            <v>0</v>
          </cell>
          <cell r="K46">
            <v>0</v>
          </cell>
          <cell r="M46">
            <v>0</v>
          </cell>
        </row>
        <row r="47">
          <cell r="A47" t="str">
            <v>a</v>
          </cell>
          <cell r="B47" t="str">
            <v xml:space="preserve"> 절토부</v>
          </cell>
          <cell r="C47" t="str">
            <v xml:space="preserve"> </v>
          </cell>
          <cell r="G47" t="str">
            <v xml:space="preserve"> </v>
          </cell>
          <cell r="H47">
            <v>0</v>
          </cell>
          <cell r="I47" t="str">
            <v xml:space="preserve"> </v>
          </cell>
          <cell r="J47">
            <v>0</v>
          </cell>
          <cell r="K47">
            <v>0</v>
          </cell>
          <cell r="M47">
            <v>0</v>
          </cell>
        </row>
        <row r="48">
          <cell r="A48" t="str">
            <v>a-2</v>
          </cell>
          <cell r="B48" t="str">
            <v>리핑암 면고르기</v>
          </cell>
          <cell r="C48" t="str">
            <v>m2</v>
          </cell>
          <cell r="D48">
            <v>117215</v>
          </cell>
          <cell r="E48">
            <v>2282</v>
          </cell>
          <cell r="F48">
            <v>267484630</v>
          </cell>
          <cell r="G48">
            <v>1160</v>
          </cell>
          <cell r="H48">
            <v>0</v>
          </cell>
          <cell r="I48">
            <v>1160</v>
          </cell>
          <cell r="J48">
            <v>135969400</v>
          </cell>
          <cell r="K48">
            <v>0.50832602979842245</v>
          </cell>
          <cell r="L48">
            <v>1200</v>
          </cell>
          <cell r="M48">
            <v>140658000</v>
          </cell>
        </row>
        <row r="49">
          <cell r="A49" t="str">
            <v>a-3</v>
          </cell>
          <cell r="B49" t="str">
            <v>발파암 면고르기</v>
          </cell>
          <cell r="C49" t="str">
            <v>m2</v>
          </cell>
          <cell r="D49">
            <v>57609</v>
          </cell>
          <cell r="E49">
            <v>5781</v>
          </cell>
          <cell r="F49">
            <v>333037629</v>
          </cell>
          <cell r="G49">
            <v>2710</v>
          </cell>
          <cell r="H49">
            <v>0</v>
          </cell>
          <cell r="I49">
            <v>2710</v>
          </cell>
          <cell r="J49">
            <v>156120390</v>
          </cell>
          <cell r="K49">
            <v>0.46877702819581385</v>
          </cell>
          <cell r="L49">
            <v>2000</v>
          </cell>
          <cell r="M49">
            <v>115218000</v>
          </cell>
        </row>
        <row r="50">
          <cell r="A50" t="str">
            <v>e</v>
          </cell>
          <cell r="B50" t="str">
            <v>공사중 범면 보호공</v>
          </cell>
          <cell r="C50" t="str">
            <v xml:space="preserve"> </v>
          </cell>
          <cell r="D50" t="str">
            <v xml:space="preserve"> </v>
          </cell>
          <cell r="G50">
            <v>0</v>
          </cell>
          <cell r="H50">
            <v>0</v>
          </cell>
          <cell r="J50">
            <v>0</v>
          </cell>
          <cell r="K50">
            <v>0</v>
          </cell>
          <cell r="M50">
            <v>0</v>
          </cell>
        </row>
        <row r="51">
          <cell r="A51" t="str">
            <v>e-1</v>
          </cell>
          <cell r="B51" t="str">
            <v>범면 가보호망</v>
          </cell>
          <cell r="C51" t="str">
            <v>식</v>
          </cell>
          <cell r="D51">
            <v>1</v>
          </cell>
          <cell r="F51">
            <v>31009201</v>
          </cell>
          <cell r="G51">
            <v>48704880</v>
          </cell>
          <cell r="H51">
            <v>0</v>
          </cell>
          <cell r="I51">
            <v>48704880</v>
          </cell>
          <cell r="J51">
            <v>48704880</v>
          </cell>
          <cell r="K51">
            <v>1.5706589795719019</v>
          </cell>
          <cell r="M51">
            <v>50000000</v>
          </cell>
        </row>
        <row r="52">
          <cell r="A52" t="str">
            <v>e-2</v>
          </cell>
          <cell r="B52" t="str">
            <v>가도수로</v>
          </cell>
          <cell r="C52" t="str">
            <v>식</v>
          </cell>
          <cell r="D52">
            <v>1</v>
          </cell>
          <cell r="F52">
            <v>1441244</v>
          </cell>
          <cell r="G52">
            <v>0</v>
          </cell>
          <cell r="H52">
            <v>0</v>
          </cell>
          <cell r="I52">
            <v>0</v>
          </cell>
          <cell r="J52">
            <v>5000000</v>
          </cell>
          <cell r="K52">
            <v>3.4692251971213759</v>
          </cell>
          <cell r="M52">
            <v>50000000</v>
          </cell>
        </row>
        <row r="53">
          <cell r="A53">
            <v>1.1100000000000001</v>
          </cell>
          <cell r="B53" t="str">
            <v>되메우기 및 다짐공</v>
          </cell>
          <cell r="C53" t="str">
            <v>m3</v>
          </cell>
          <cell r="D53">
            <v>12363</v>
          </cell>
          <cell r="E53">
            <v>3631</v>
          </cell>
          <cell r="F53">
            <v>44890053</v>
          </cell>
          <cell r="G53">
            <v>2640</v>
          </cell>
          <cell r="H53">
            <v>0</v>
          </cell>
          <cell r="I53">
            <v>2640</v>
          </cell>
          <cell r="J53">
            <v>32638320</v>
          </cell>
          <cell r="K53">
            <v>0.72707243183695947</v>
          </cell>
          <cell r="L53">
            <v>2500</v>
          </cell>
          <cell r="M53">
            <v>30907500</v>
          </cell>
        </row>
        <row r="54">
          <cell r="G54">
            <v>0</v>
          </cell>
          <cell r="H54">
            <v>0</v>
          </cell>
          <cell r="K54">
            <v>0</v>
          </cell>
          <cell r="M54">
            <v>0</v>
          </cell>
        </row>
        <row r="55">
          <cell r="B55" t="str">
            <v>소  계  (토  공)</v>
          </cell>
          <cell r="F55">
            <v>21319682865</v>
          </cell>
          <cell r="G55">
            <v>0</v>
          </cell>
          <cell r="H55">
            <v>0</v>
          </cell>
          <cell r="J55">
            <v>14616264550</v>
          </cell>
          <cell r="K55">
            <v>0.68557607740006132</v>
          </cell>
          <cell r="M55">
            <v>12811465150</v>
          </cell>
        </row>
        <row r="56">
          <cell r="G56">
            <v>0</v>
          </cell>
          <cell r="H56">
            <v>0</v>
          </cell>
          <cell r="K56">
            <v>0</v>
          </cell>
        </row>
        <row r="57">
          <cell r="A57">
            <v>2</v>
          </cell>
          <cell r="B57" t="str">
            <v>배   수   공</v>
          </cell>
          <cell r="G57">
            <v>0</v>
          </cell>
          <cell r="H57">
            <v>0</v>
          </cell>
          <cell r="K57">
            <v>0</v>
          </cell>
        </row>
        <row r="58">
          <cell r="G58">
            <v>0</v>
          </cell>
          <cell r="H58">
            <v>0</v>
          </cell>
          <cell r="K58">
            <v>0</v>
          </cell>
        </row>
        <row r="59">
          <cell r="A59" t="str">
            <v>A</v>
          </cell>
          <cell r="B59" t="str">
            <v>터파기공</v>
          </cell>
          <cell r="F59" t="str">
            <v xml:space="preserve"> </v>
          </cell>
          <cell r="G59">
            <v>0</v>
          </cell>
          <cell r="H59">
            <v>0</v>
          </cell>
          <cell r="K59">
            <v>0</v>
          </cell>
          <cell r="M59" t="str">
            <v xml:space="preserve"> </v>
          </cell>
        </row>
        <row r="60">
          <cell r="A60">
            <v>1</v>
          </cell>
          <cell r="B60" t="str">
            <v>측구 터파기</v>
          </cell>
          <cell r="G60">
            <v>0</v>
          </cell>
          <cell r="H60">
            <v>0</v>
          </cell>
          <cell r="K60">
            <v>0</v>
          </cell>
          <cell r="M60">
            <v>0</v>
          </cell>
        </row>
        <row r="61">
          <cell r="A61" t="str">
            <v>a</v>
          </cell>
          <cell r="B61" t="str">
            <v>토    사</v>
          </cell>
          <cell r="C61" t="str">
            <v>m3</v>
          </cell>
          <cell r="D61">
            <v>44159</v>
          </cell>
          <cell r="E61">
            <v>3632</v>
          </cell>
          <cell r="F61">
            <v>160385488</v>
          </cell>
          <cell r="G61">
            <v>2430</v>
          </cell>
          <cell r="H61">
            <v>0</v>
          </cell>
          <cell r="I61">
            <v>2430</v>
          </cell>
          <cell r="J61">
            <v>107306370</v>
          </cell>
          <cell r="K61">
            <v>0.66905286343612336</v>
          </cell>
          <cell r="L61">
            <v>1200</v>
          </cell>
          <cell r="M61">
            <v>52990800</v>
          </cell>
        </row>
        <row r="62">
          <cell r="A62" t="str">
            <v>b</v>
          </cell>
          <cell r="B62" t="str">
            <v>리    핑</v>
          </cell>
          <cell r="C62" t="str">
            <v>m3</v>
          </cell>
          <cell r="D62">
            <v>2491</v>
          </cell>
          <cell r="E62">
            <v>74619</v>
          </cell>
          <cell r="F62">
            <v>185875929</v>
          </cell>
          <cell r="G62">
            <v>18870</v>
          </cell>
          <cell r="H62">
            <v>0</v>
          </cell>
          <cell r="I62">
            <v>18870</v>
          </cell>
          <cell r="J62">
            <v>47005170</v>
          </cell>
          <cell r="K62">
            <v>0.25288465404253607</v>
          </cell>
          <cell r="L62">
            <v>10000</v>
          </cell>
          <cell r="M62">
            <v>24910000</v>
          </cell>
        </row>
        <row r="63">
          <cell r="A63" t="str">
            <v>c</v>
          </cell>
          <cell r="B63" t="str">
            <v>발    파</v>
          </cell>
          <cell r="C63" t="str">
            <v>m3</v>
          </cell>
          <cell r="D63">
            <v>1803</v>
          </cell>
          <cell r="E63">
            <v>128155</v>
          </cell>
          <cell r="F63">
            <v>231063465</v>
          </cell>
          <cell r="G63">
            <v>35745</v>
          </cell>
          <cell r="H63">
            <v>0</v>
          </cell>
          <cell r="I63">
            <v>35745</v>
          </cell>
          <cell r="J63">
            <v>64448235</v>
          </cell>
          <cell r="K63">
            <v>0.27892005774257733</v>
          </cell>
          <cell r="L63">
            <v>25000</v>
          </cell>
          <cell r="M63">
            <v>45075000</v>
          </cell>
        </row>
        <row r="64">
          <cell r="A64">
            <v>2.02</v>
          </cell>
          <cell r="B64" t="str">
            <v>구조물터파기</v>
          </cell>
          <cell r="G64" t="str">
            <v xml:space="preserve"> </v>
          </cell>
          <cell r="H64">
            <v>0</v>
          </cell>
          <cell r="I64" t="str">
            <v xml:space="preserve"> </v>
          </cell>
          <cell r="J64">
            <v>0</v>
          </cell>
          <cell r="K64">
            <v>0</v>
          </cell>
          <cell r="M64">
            <v>0</v>
          </cell>
        </row>
        <row r="65">
          <cell r="A65" t="str">
            <v>a</v>
          </cell>
          <cell r="B65" t="str">
            <v>토   사</v>
          </cell>
          <cell r="G65" t="str">
            <v xml:space="preserve"> </v>
          </cell>
          <cell r="H65">
            <v>0</v>
          </cell>
          <cell r="I65" t="str">
            <v xml:space="preserve"> </v>
          </cell>
          <cell r="J65">
            <v>0</v>
          </cell>
          <cell r="K65">
            <v>0</v>
          </cell>
          <cell r="M65">
            <v>0</v>
          </cell>
        </row>
        <row r="66">
          <cell r="A66" t="str">
            <v>a-1</v>
          </cell>
          <cell r="B66" t="str">
            <v>육   상</v>
          </cell>
          <cell r="C66" t="str">
            <v>m3</v>
          </cell>
          <cell r="D66">
            <v>69974</v>
          </cell>
          <cell r="E66">
            <v>2374</v>
          </cell>
          <cell r="F66">
            <v>166118276</v>
          </cell>
          <cell r="G66">
            <v>1720</v>
          </cell>
          <cell r="H66">
            <v>0</v>
          </cell>
          <cell r="I66">
            <v>1720</v>
          </cell>
          <cell r="J66">
            <v>120355280</v>
          </cell>
          <cell r="K66">
            <v>0.72451558550968831</v>
          </cell>
          <cell r="L66">
            <v>800</v>
          </cell>
          <cell r="M66">
            <v>55979200</v>
          </cell>
        </row>
        <row r="67">
          <cell r="A67" t="str">
            <v>a-2</v>
          </cell>
          <cell r="B67" t="str">
            <v>수   중</v>
          </cell>
          <cell r="C67" t="str">
            <v>m3</v>
          </cell>
          <cell r="D67">
            <v>685</v>
          </cell>
          <cell r="E67">
            <v>3560</v>
          </cell>
          <cell r="F67">
            <v>2438600</v>
          </cell>
          <cell r="G67">
            <v>2580</v>
          </cell>
          <cell r="H67">
            <v>0</v>
          </cell>
          <cell r="I67">
            <v>2580</v>
          </cell>
          <cell r="J67">
            <v>1767300</v>
          </cell>
          <cell r="K67">
            <v>0.7247191011235955</v>
          </cell>
          <cell r="L67">
            <v>1500</v>
          </cell>
          <cell r="M67">
            <v>1027500</v>
          </cell>
        </row>
        <row r="68">
          <cell r="A68" t="str">
            <v>b</v>
          </cell>
          <cell r="B68" t="str">
            <v>리 핑 암</v>
          </cell>
          <cell r="G68" t="str">
            <v xml:space="preserve">  </v>
          </cell>
          <cell r="H68">
            <v>0</v>
          </cell>
          <cell r="I68" t="str">
            <v xml:space="preserve">  </v>
          </cell>
          <cell r="J68">
            <v>0</v>
          </cell>
          <cell r="K68">
            <v>0</v>
          </cell>
          <cell r="M68">
            <v>0</v>
          </cell>
        </row>
        <row r="69">
          <cell r="A69" t="str">
            <v>b-1</v>
          </cell>
          <cell r="B69" t="str">
            <v>육   상</v>
          </cell>
          <cell r="C69" t="str">
            <v>m3</v>
          </cell>
          <cell r="D69">
            <v>5275</v>
          </cell>
          <cell r="E69">
            <v>50471</v>
          </cell>
          <cell r="F69">
            <v>266234525</v>
          </cell>
          <cell r="G69">
            <v>12580</v>
          </cell>
          <cell r="H69">
            <v>0</v>
          </cell>
          <cell r="I69">
            <v>12580</v>
          </cell>
          <cell r="J69">
            <v>66359500</v>
          </cell>
          <cell r="K69">
            <v>0.24925204572923065</v>
          </cell>
          <cell r="L69">
            <v>10000</v>
          </cell>
          <cell r="M69">
            <v>52750000</v>
          </cell>
        </row>
        <row r="70">
          <cell r="A70" t="str">
            <v>b-2</v>
          </cell>
          <cell r="B70" t="str">
            <v>수   중</v>
          </cell>
          <cell r="C70" t="str">
            <v>m3</v>
          </cell>
          <cell r="G70" t="str">
            <v xml:space="preserve"> </v>
          </cell>
          <cell r="H70">
            <v>0</v>
          </cell>
          <cell r="I70" t="str">
            <v xml:space="preserve"> </v>
          </cell>
          <cell r="J70">
            <v>0</v>
          </cell>
          <cell r="K70">
            <v>0</v>
          </cell>
          <cell r="M70">
            <v>0</v>
          </cell>
        </row>
        <row r="71">
          <cell r="A71" t="str">
            <v>c</v>
          </cell>
          <cell r="B71" t="str">
            <v>발   파</v>
          </cell>
          <cell r="G71">
            <v>0</v>
          </cell>
          <cell r="H71">
            <v>0</v>
          </cell>
          <cell r="J71">
            <v>0</v>
          </cell>
          <cell r="K71">
            <v>0</v>
          </cell>
          <cell r="M71">
            <v>0</v>
          </cell>
        </row>
        <row r="72">
          <cell r="A72" t="str">
            <v>c-1</v>
          </cell>
          <cell r="B72" t="str">
            <v>육   상</v>
          </cell>
          <cell r="C72" t="str">
            <v>m3</v>
          </cell>
          <cell r="D72">
            <v>2078</v>
          </cell>
          <cell r="E72">
            <v>86595</v>
          </cell>
          <cell r="F72">
            <v>179944410</v>
          </cell>
          <cell r="G72">
            <v>23830</v>
          </cell>
          <cell r="H72">
            <v>0</v>
          </cell>
          <cell r="I72">
            <v>23830</v>
          </cell>
          <cell r="J72">
            <v>49518740</v>
          </cell>
          <cell r="K72">
            <v>0.27518909867775276</v>
          </cell>
          <cell r="L72">
            <v>25000</v>
          </cell>
          <cell r="M72">
            <v>51950000</v>
          </cell>
        </row>
        <row r="73">
          <cell r="A73" t="str">
            <v>c-2</v>
          </cell>
          <cell r="B73" t="str">
            <v>수   중</v>
          </cell>
          <cell r="C73" t="str">
            <v>m3</v>
          </cell>
          <cell r="G73">
            <v>0</v>
          </cell>
          <cell r="H73">
            <v>0</v>
          </cell>
          <cell r="J73">
            <v>0</v>
          </cell>
          <cell r="K73">
            <v>0</v>
          </cell>
          <cell r="M73">
            <v>0</v>
          </cell>
        </row>
        <row r="74">
          <cell r="A74">
            <v>2.0299999999999998</v>
          </cell>
          <cell r="B74" t="str">
            <v>되메우기및 다짐</v>
          </cell>
          <cell r="C74" t="str">
            <v>m3</v>
          </cell>
          <cell r="D74">
            <v>52223</v>
          </cell>
          <cell r="E74">
            <v>3631</v>
          </cell>
          <cell r="F74">
            <v>189621713</v>
          </cell>
          <cell r="G74">
            <v>2640</v>
          </cell>
          <cell r="H74">
            <v>0</v>
          </cell>
          <cell r="I74">
            <v>2640</v>
          </cell>
          <cell r="J74">
            <v>137868720</v>
          </cell>
          <cell r="K74">
            <v>0.72707243183695947</v>
          </cell>
          <cell r="L74">
            <v>2500</v>
          </cell>
          <cell r="M74">
            <v>130557500</v>
          </cell>
        </row>
        <row r="75">
          <cell r="A75" t="str">
            <v>B</v>
          </cell>
          <cell r="B75" t="str">
            <v>측   구   공</v>
          </cell>
          <cell r="G75" t="str">
            <v xml:space="preserve"> </v>
          </cell>
          <cell r="H75">
            <v>0</v>
          </cell>
          <cell r="I75" t="str">
            <v xml:space="preserve"> </v>
          </cell>
          <cell r="J75">
            <v>0</v>
          </cell>
          <cell r="K75">
            <v>0</v>
          </cell>
          <cell r="M75">
            <v>0</v>
          </cell>
        </row>
        <row r="76">
          <cell r="A76">
            <v>2.04</v>
          </cell>
          <cell r="B76" t="str">
            <v>V형 측구</v>
          </cell>
          <cell r="G76" t="str">
            <v xml:space="preserve"> </v>
          </cell>
          <cell r="H76">
            <v>0</v>
          </cell>
          <cell r="I76" t="str">
            <v xml:space="preserve"> </v>
          </cell>
          <cell r="J76">
            <v>0</v>
          </cell>
          <cell r="K76">
            <v>0</v>
          </cell>
          <cell r="M76">
            <v>0</v>
          </cell>
        </row>
        <row r="77">
          <cell r="A77" t="str">
            <v>b</v>
          </cell>
          <cell r="B77" t="str">
            <v>형식-2(H=0.60M)</v>
          </cell>
          <cell r="C77" t="str">
            <v>m</v>
          </cell>
          <cell r="D77">
            <v>7595</v>
          </cell>
          <cell r="E77">
            <v>64704</v>
          </cell>
          <cell r="F77">
            <v>491426880</v>
          </cell>
          <cell r="G77">
            <v>60000</v>
          </cell>
          <cell r="H77" t="str">
            <v>ERR</v>
          </cell>
          <cell r="I77">
            <v>63870</v>
          </cell>
          <cell r="J77">
            <v>455700000</v>
          </cell>
          <cell r="K77">
            <v>0.92729970326409494</v>
          </cell>
          <cell r="L77">
            <v>50000</v>
          </cell>
          <cell r="M77">
            <v>379750000</v>
          </cell>
        </row>
        <row r="78">
          <cell r="A78" t="str">
            <v>c</v>
          </cell>
          <cell r="B78" t="str">
            <v>형식-3(H=1.00M)</v>
          </cell>
          <cell r="C78" t="str">
            <v>m</v>
          </cell>
          <cell r="D78">
            <v>11475</v>
          </cell>
          <cell r="E78">
            <v>104751</v>
          </cell>
          <cell r="F78">
            <v>1202017725</v>
          </cell>
          <cell r="G78">
            <v>95680</v>
          </cell>
          <cell r="H78" t="str">
            <v>ERR</v>
          </cell>
          <cell r="I78">
            <v>102350</v>
          </cell>
          <cell r="J78">
            <v>1097928000</v>
          </cell>
          <cell r="K78">
            <v>0.91340416797930335</v>
          </cell>
          <cell r="L78">
            <v>70000</v>
          </cell>
          <cell r="M78">
            <v>803250000</v>
          </cell>
        </row>
        <row r="79">
          <cell r="A79">
            <v>2.0499999999999998</v>
          </cell>
          <cell r="B79" t="str">
            <v>산마루 측구</v>
          </cell>
          <cell r="G79" t="str">
            <v xml:space="preserve"> </v>
          </cell>
          <cell r="H79">
            <v>0</v>
          </cell>
          <cell r="I79" t="str">
            <v xml:space="preserve"> </v>
          </cell>
          <cell r="J79">
            <v>0</v>
          </cell>
          <cell r="K79">
            <v>0</v>
          </cell>
          <cell r="M79">
            <v>0</v>
          </cell>
        </row>
        <row r="80">
          <cell r="A80" t="str">
            <v>b</v>
          </cell>
          <cell r="B80" t="str">
            <v>형식-2(990X650X500X1000M/M)</v>
          </cell>
          <cell r="C80" t="str">
            <v>m</v>
          </cell>
          <cell r="D80">
            <v>5136</v>
          </cell>
          <cell r="E80">
            <v>7723</v>
          </cell>
          <cell r="F80">
            <v>39665328</v>
          </cell>
          <cell r="G80">
            <v>66680</v>
          </cell>
          <cell r="H80">
            <v>0</v>
          </cell>
          <cell r="I80">
            <v>66680</v>
          </cell>
          <cell r="J80">
            <v>342468480</v>
          </cell>
          <cell r="K80">
            <v>8.6339505373559504</v>
          </cell>
          <cell r="L80">
            <v>80000</v>
          </cell>
          <cell r="M80">
            <v>410880000</v>
          </cell>
        </row>
        <row r="81">
          <cell r="A81">
            <v>2.06</v>
          </cell>
          <cell r="B81" t="str">
            <v>L형 측구</v>
          </cell>
          <cell r="G81" t="str">
            <v xml:space="preserve"> </v>
          </cell>
          <cell r="H81">
            <v>0</v>
          </cell>
          <cell r="I81" t="str">
            <v xml:space="preserve"> </v>
          </cell>
          <cell r="J81">
            <v>0</v>
          </cell>
          <cell r="K81">
            <v>0</v>
          </cell>
          <cell r="M81">
            <v>0</v>
          </cell>
        </row>
        <row r="82">
          <cell r="A82" t="str">
            <v>a</v>
          </cell>
          <cell r="B82" t="str">
            <v>형식-1(H=0.45M)</v>
          </cell>
          <cell r="C82" t="str">
            <v>m</v>
          </cell>
          <cell r="D82">
            <v>8181</v>
          </cell>
          <cell r="E82">
            <v>3089</v>
          </cell>
          <cell r="F82">
            <v>25271109</v>
          </cell>
          <cell r="G82">
            <v>6160</v>
          </cell>
          <cell r="H82" t="str">
            <v>ERR</v>
          </cell>
          <cell r="I82">
            <v>8210</v>
          </cell>
          <cell r="J82">
            <v>50394960</v>
          </cell>
          <cell r="K82">
            <v>1.9941728714794431</v>
          </cell>
          <cell r="L82">
            <v>25000</v>
          </cell>
          <cell r="M82">
            <v>204525000</v>
          </cell>
        </row>
        <row r="83">
          <cell r="A83" t="str">
            <v>b</v>
          </cell>
          <cell r="B83" t="str">
            <v>형식-2(H=1.20M)</v>
          </cell>
          <cell r="C83" t="str">
            <v>m</v>
          </cell>
          <cell r="D83">
            <v>6166</v>
          </cell>
          <cell r="E83">
            <v>67034</v>
          </cell>
          <cell r="F83">
            <v>413331644</v>
          </cell>
          <cell r="G83">
            <v>56920</v>
          </cell>
          <cell r="H83" t="str">
            <v>ERR</v>
          </cell>
          <cell r="I83">
            <v>64890</v>
          </cell>
          <cell r="J83">
            <v>350968720</v>
          </cell>
          <cell r="K83">
            <v>0.84912134140883733</v>
          </cell>
          <cell r="L83">
            <v>65000</v>
          </cell>
          <cell r="M83">
            <v>400790000</v>
          </cell>
        </row>
        <row r="84">
          <cell r="A84" t="str">
            <v>d</v>
          </cell>
          <cell r="B84" t="str">
            <v>형식-4(부채용도로)</v>
          </cell>
          <cell r="C84" t="str">
            <v>m</v>
          </cell>
          <cell r="D84">
            <v>4851</v>
          </cell>
          <cell r="E84">
            <v>5600</v>
          </cell>
          <cell r="F84">
            <v>27165600</v>
          </cell>
          <cell r="G84">
            <v>14160</v>
          </cell>
          <cell r="H84" t="str">
            <v>ERR</v>
          </cell>
          <cell r="I84">
            <v>15380</v>
          </cell>
          <cell r="J84">
            <v>68690160</v>
          </cell>
          <cell r="K84">
            <v>2.5285714285714285</v>
          </cell>
          <cell r="L84">
            <v>20000</v>
          </cell>
          <cell r="M84">
            <v>97020000</v>
          </cell>
        </row>
        <row r="85">
          <cell r="A85">
            <v>2.0699999999999998</v>
          </cell>
          <cell r="B85" t="str">
            <v>U형 측구</v>
          </cell>
          <cell r="G85" t="str">
            <v xml:space="preserve"> </v>
          </cell>
          <cell r="H85">
            <v>0</v>
          </cell>
          <cell r="I85" t="str">
            <v xml:space="preserve"> </v>
          </cell>
          <cell r="J85">
            <v>0</v>
          </cell>
          <cell r="K85">
            <v>0</v>
          </cell>
          <cell r="M85">
            <v>0</v>
          </cell>
        </row>
        <row r="86">
          <cell r="A86" t="str">
            <v>a</v>
          </cell>
          <cell r="B86" t="str">
            <v>형식-1(H=0.15M)</v>
          </cell>
          <cell r="C86" t="str">
            <v>m</v>
          </cell>
          <cell r="D86">
            <v>890</v>
          </cell>
          <cell r="E86">
            <v>38090</v>
          </cell>
          <cell r="F86">
            <v>33900100</v>
          </cell>
          <cell r="G86">
            <v>46490</v>
          </cell>
          <cell r="H86" t="str">
            <v>ERR</v>
          </cell>
          <cell r="I86">
            <v>53500</v>
          </cell>
          <cell r="J86">
            <v>41376100</v>
          </cell>
          <cell r="K86">
            <v>1.2205303229194013</v>
          </cell>
          <cell r="L86">
            <v>45000</v>
          </cell>
          <cell r="M86">
            <v>40050000</v>
          </cell>
        </row>
        <row r="87">
          <cell r="A87" t="str">
            <v>f</v>
          </cell>
          <cell r="B87" t="str">
            <v>형식-6(H=0.5M,녹지대용)</v>
          </cell>
          <cell r="C87" t="str">
            <v>m</v>
          </cell>
          <cell r="D87">
            <v>2513</v>
          </cell>
          <cell r="E87">
            <v>55642</v>
          </cell>
          <cell r="F87">
            <v>139828346</v>
          </cell>
          <cell r="G87">
            <v>50680</v>
          </cell>
          <cell r="H87" t="str">
            <v>ERR</v>
          </cell>
          <cell r="I87">
            <v>54220</v>
          </cell>
          <cell r="J87">
            <v>127358840</v>
          </cell>
          <cell r="K87">
            <v>0.91082275978577332</v>
          </cell>
          <cell r="L87">
            <v>50000</v>
          </cell>
          <cell r="M87">
            <v>125650000</v>
          </cell>
        </row>
        <row r="88">
          <cell r="A88">
            <v>2.08</v>
          </cell>
          <cell r="B88" t="str">
            <v>맹 암 거</v>
          </cell>
          <cell r="G88" t="str">
            <v xml:space="preserve"> </v>
          </cell>
          <cell r="H88">
            <v>0</v>
          </cell>
          <cell r="I88" t="str">
            <v xml:space="preserve"> </v>
          </cell>
          <cell r="J88">
            <v>0</v>
          </cell>
          <cell r="K88">
            <v>0</v>
          </cell>
          <cell r="M88">
            <v>0</v>
          </cell>
        </row>
        <row r="89">
          <cell r="A89" t="str">
            <v>a</v>
          </cell>
          <cell r="B89" t="str">
            <v>형식-1(유공관+부직포)</v>
          </cell>
          <cell r="C89" t="str">
            <v>m</v>
          </cell>
          <cell r="D89">
            <v>3517</v>
          </cell>
          <cell r="E89">
            <v>9988</v>
          </cell>
          <cell r="F89">
            <v>35127796</v>
          </cell>
          <cell r="G89">
            <v>7640</v>
          </cell>
          <cell r="H89" t="str">
            <v>ERR</v>
          </cell>
          <cell r="I89">
            <v>8680</v>
          </cell>
          <cell r="J89">
            <v>26869880</v>
          </cell>
          <cell r="K89">
            <v>0.76491790148177818</v>
          </cell>
          <cell r="L89">
            <v>16000</v>
          </cell>
          <cell r="M89">
            <v>56272000</v>
          </cell>
        </row>
        <row r="90">
          <cell r="A90" t="str">
            <v>b</v>
          </cell>
          <cell r="B90" t="str">
            <v>형식-2(유공관)</v>
          </cell>
          <cell r="C90" t="str">
            <v>m</v>
          </cell>
          <cell r="D90">
            <v>10137</v>
          </cell>
          <cell r="E90">
            <v>6265</v>
          </cell>
          <cell r="F90">
            <v>63508305</v>
          </cell>
          <cell r="G90">
            <v>4610</v>
          </cell>
          <cell r="H90" t="str">
            <v>ERR</v>
          </cell>
          <cell r="I90">
            <v>5660</v>
          </cell>
          <cell r="J90">
            <v>46731570</v>
          </cell>
          <cell r="K90">
            <v>0.73583399840383079</v>
          </cell>
          <cell r="L90">
            <v>14000</v>
          </cell>
          <cell r="M90">
            <v>141918000</v>
          </cell>
        </row>
        <row r="91">
          <cell r="A91" t="str">
            <v>c</v>
          </cell>
          <cell r="B91" t="str">
            <v>형식-3(부직포)</v>
          </cell>
          <cell r="C91" t="str">
            <v>m</v>
          </cell>
          <cell r="D91">
            <v>3926</v>
          </cell>
          <cell r="E91">
            <v>7214</v>
          </cell>
          <cell r="F91">
            <v>28322164</v>
          </cell>
          <cell r="G91">
            <v>4610</v>
          </cell>
          <cell r="H91" t="str">
            <v>ERR</v>
          </cell>
          <cell r="I91">
            <v>5660</v>
          </cell>
          <cell r="J91">
            <v>18098860</v>
          </cell>
          <cell r="K91">
            <v>0.6390352093152204</v>
          </cell>
          <cell r="L91">
            <v>9000</v>
          </cell>
          <cell r="M91">
            <v>35334000</v>
          </cell>
        </row>
        <row r="92">
          <cell r="A92" t="str">
            <v>d</v>
          </cell>
          <cell r="B92" t="str">
            <v>형식-4(선택재료층재)</v>
          </cell>
          <cell r="C92" t="str">
            <v>m</v>
          </cell>
          <cell r="D92">
            <v>186</v>
          </cell>
          <cell r="E92">
            <v>4532</v>
          </cell>
          <cell r="F92">
            <v>842952</v>
          </cell>
          <cell r="G92">
            <v>4610</v>
          </cell>
          <cell r="H92" t="str">
            <v>ERR</v>
          </cell>
          <cell r="I92">
            <v>5660</v>
          </cell>
          <cell r="J92">
            <v>857460</v>
          </cell>
          <cell r="K92">
            <v>1.0172109443954105</v>
          </cell>
          <cell r="L92">
            <v>6000</v>
          </cell>
          <cell r="M92">
            <v>1116000</v>
          </cell>
        </row>
        <row r="93">
          <cell r="A93" t="str">
            <v>C</v>
          </cell>
          <cell r="B93" t="str">
            <v>배수관공</v>
          </cell>
          <cell r="G93" t="str">
            <v xml:space="preserve"> </v>
          </cell>
          <cell r="H93">
            <v>0</v>
          </cell>
          <cell r="I93" t="str">
            <v xml:space="preserve"> </v>
          </cell>
          <cell r="J93">
            <v>0</v>
          </cell>
          <cell r="K93">
            <v>0</v>
          </cell>
          <cell r="M93">
            <v>0</v>
          </cell>
        </row>
        <row r="94">
          <cell r="A94" t="str">
            <v>b</v>
          </cell>
          <cell r="B94" t="str">
            <v>원심력 철근콘크리트관</v>
          </cell>
          <cell r="C94" t="str">
            <v xml:space="preserve"> </v>
          </cell>
          <cell r="G94" t="str">
            <v xml:space="preserve"> </v>
          </cell>
          <cell r="H94">
            <v>0</v>
          </cell>
          <cell r="I94" t="str">
            <v xml:space="preserve"> </v>
          </cell>
          <cell r="J94">
            <v>0</v>
          </cell>
          <cell r="K94">
            <v>0</v>
          </cell>
          <cell r="M94">
            <v>0</v>
          </cell>
        </row>
        <row r="95">
          <cell r="A95" t="str">
            <v>b-3</v>
          </cell>
          <cell r="B95" t="str">
            <v>D =  600M/M</v>
          </cell>
          <cell r="C95" t="str">
            <v>m</v>
          </cell>
          <cell r="D95">
            <v>654</v>
          </cell>
          <cell r="E95">
            <v>64990</v>
          </cell>
          <cell r="F95">
            <v>42503460</v>
          </cell>
          <cell r="G95">
            <v>30300</v>
          </cell>
          <cell r="H95" t="str">
            <v>ERR</v>
          </cell>
          <cell r="I95">
            <v>64600</v>
          </cell>
          <cell r="J95">
            <v>19816200</v>
          </cell>
          <cell r="K95">
            <v>0.46622557316510232</v>
          </cell>
          <cell r="L95">
            <v>20000</v>
          </cell>
          <cell r="M95">
            <v>13080000</v>
          </cell>
        </row>
        <row r="96">
          <cell r="A96" t="str">
            <v>b-5</v>
          </cell>
          <cell r="B96" t="str">
            <v>D = 1000M/M</v>
          </cell>
          <cell r="C96" t="str">
            <v>m</v>
          </cell>
          <cell r="D96">
            <v>27</v>
          </cell>
          <cell r="E96">
            <v>128755</v>
          </cell>
          <cell r="F96">
            <v>3476385</v>
          </cell>
          <cell r="G96">
            <v>62600</v>
          </cell>
          <cell r="H96" t="str">
            <v>ERR</v>
          </cell>
          <cell r="I96">
            <v>150100</v>
          </cell>
          <cell r="J96">
            <v>1690200</v>
          </cell>
          <cell r="K96">
            <v>0.48619471088501415</v>
          </cell>
          <cell r="L96">
            <v>60000</v>
          </cell>
          <cell r="M96">
            <v>1620000</v>
          </cell>
        </row>
        <row r="97">
          <cell r="A97" t="str">
            <v>b-6</v>
          </cell>
          <cell r="B97" t="str">
            <v>D = 1200M/M</v>
          </cell>
          <cell r="C97" t="str">
            <v>m</v>
          </cell>
          <cell r="D97">
            <v>11</v>
          </cell>
          <cell r="E97">
            <v>181417</v>
          </cell>
          <cell r="F97">
            <v>1995587</v>
          </cell>
          <cell r="G97">
            <v>87110</v>
          </cell>
          <cell r="H97" t="str">
            <v>ERR</v>
          </cell>
          <cell r="I97">
            <v>210400</v>
          </cell>
          <cell r="J97">
            <v>958210</v>
          </cell>
          <cell r="K97">
            <v>0.48016448293158853</v>
          </cell>
          <cell r="L97">
            <v>80000</v>
          </cell>
          <cell r="M97">
            <v>880000</v>
          </cell>
        </row>
        <row r="98">
          <cell r="A98" t="str">
            <v>2.10</v>
          </cell>
          <cell r="B98" t="str">
            <v>횡배수관</v>
          </cell>
          <cell r="G98" t="str">
            <v xml:space="preserve"> </v>
          </cell>
          <cell r="H98">
            <v>0</v>
          </cell>
          <cell r="I98" t="str">
            <v xml:space="preserve"> </v>
          </cell>
          <cell r="J98">
            <v>0</v>
          </cell>
          <cell r="K98">
            <v>0</v>
          </cell>
          <cell r="M98">
            <v>0</v>
          </cell>
        </row>
        <row r="99">
          <cell r="A99" t="str">
            <v>c</v>
          </cell>
          <cell r="B99" t="str">
            <v>보강원심력 철근콘크리트관</v>
          </cell>
          <cell r="G99" t="str">
            <v xml:space="preserve"> </v>
          </cell>
          <cell r="H99">
            <v>0</v>
          </cell>
          <cell r="I99" t="str">
            <v xml:space="preserve"> </v>
          </cell>
          <cell r="J99">
            <v>0</v>
          </cell>
          <cell r="K99">
            <v>0</v>
          </cell>
          <cell r="M99">
            <v>0</v>
          </cell>
        </row>
        <row r="100">
          <cell r="A100" t="str">
            <v>c-1</v>
          </cell>
          <cell r="B100" t="str">
            <v>형식-A (H &lt;  5M)</v>
          </cell>
          <cell r="G100">
            <v>0</v>
          </cell>
          <cell r="H100">
            <v>0</v>
          </cell>
          <cell r="J100">
            <v>0</v>
          </cell>
          <cell r="K100">
            <v>0</v>
          </cell>
          <cell r="M100">
            <v>0</v>
          </cell>
        </row>
        <row r="101">
          <cell r="A101" t="str">
            <v>c-1-a</v>
          </cell>
          <cell r="B101" t="str">
            <v>D =  800M/M</v>
          </cell>
          <cell r="C101" t="str">
            <v>m</v>
          </cell>
          <cell r="D101">
            <v>128</v>
          </cell>
          <cell r="E101">
            <v>116200</v>
          </cell>
          <cell r="F101">
            <v>14873600</v>
          </cell>
          <cell r="G101">
            <v>70090</v>
          </cell>
          <cell r="H101" t="str">
            <v>ERR</v>
          </cell>
          <cell r="I101">
            <v>147320</v>
          </cell>
          <cell r="J101">
            <v>8971520</v>
          </cell>
          <cell r="K101">
            <v>0.60318416523235796</v>
          </cell>
          <cell r="L101">
            <v>75000</v>
          </cell>
          <cell r="M101">
            <v>9600000</v>
          </cell>
        </row>
        <row r="102">
          <cell r="A102" t="str">
            <v>c-1-b</v>
          </cell>
          <cell r="B102" t="str">
            <v>D = 1000M/M</v>
          </cell>
          <cell r="C102" t="str">
            <v>m</v>
          </cell>
          <cell r="D102">
            <v>601</v>
          </cell>
          <cell r="E102">
            <v>149042</v>
          </cell>
          <cell r="F102">
            <v>89574242</v>
          </cell>
          <cell r="G102">
            <v>92610</v>
          </cell>
          <cell r="H102" t="str">
            <v>ERR</v>
          </cell>
          <cell r="I102">
            <v>210400</v>
          </cell>
          <cell r="J102">
            <v>55658610</v>
          </cell>
          <cell r="K102">
            <v>0.62136847331624645</v>
          </cell>
          <cell r="L102">
            <v>130000</v>
          </cell>
          <cell r="M102">
            <v>78130000</v>
          </cell>
        </row>
        <row r="103">
          <cell r="A103" t="str">
            <v>c-1-c</v>
          </cell>
          <cell r="B103" t="str">
            <v>D = 1200M/M</v>
          </cell>
          <cell r="C103" t="str">
            <v>m</v>
          </cell>
          <cell r="D103">
            <v>135</v>
          </cell>
          <cell r="E103">
            <v>211672</v>
          </cell>
          <cell r="F103">
            <v>28575720</v>
          </cell>
          <cell r="G103">
            <v>146880</v>
          </cell>
          <cell r="H103" t="str">
            <v>ERR</v>
          </cell>
          <cell r="I103">
            <v>302960</v>
          </cell>
          <cell r="J103">
            <v>19828800</v>
          </cell>
          <cell r="K103">
            <v>0.69390377565289696</v>
          </cell>
          <cell r="L103">
            <v>170000</v>
          </cell>
          <cell r="M103">
            <v>22950000</v>
          </cell>
        </row>
        <row r="104">
          <cell r="A104" t="str">
            <v>c-2</v>
          </cell>
          <cell r="B104" t="str">
            <v>형식-B( 5M&lt;=H&lt;10M)</v>
          </cell>
          <cell r="G104" t="str">
            <v xml:space="preserve"> </v>
          </cell>
          <cell r="H104">
            <v>0</v>
          </cell>
          <cell r="I104" t="str">
            <v xml:space="preserve"> </v>
          </cell>
          <cell r="J104">
            <v>0</v>
          </cell>
          <cell r="K104">
            <v>0</v>
          </cell>
          <cell r="M104">
            <v>0</v>
          </cell>
        </row>
        <row r="105">
          <cell r="A105" t="str">
            <v>c-2-a</v>
          </cell>
          <cell r="B105" t="str">
            <v>D =  800M/M</v>
          </cell>
          <cell r="C105" t="str">
            <v>m</v>
          </cell>
          <cell r="D105">
            <v>46</v>
          </cell>
          <cell r="E105">
            <v>116200</v>
          </cell>
          <cell r="F105">
            <v>5345200</v>
          </cell>
          <cell r="G105">
            <v>70090</v>
          </cell>
          <cell r="H105" t="str">
            <v>ERR</v>
          </cell>
          <cell r="I105">
            <v>147320</v>
          </cell>
          <cell r="J105">
            <v>3224140</v>
          </cell>
          <cell r="K105">
            <v>0.60318416523235796</v>
          </cell>
          <cell r="L105">
            <v>80000</v>
          </cell>
          <cell r="M105">
            <v>3680000</v>
          </cell>
        </row>
        <row r="106">
          <cell r="A106" t="str">
            <v>c-2-b</v>
          </cell>
          <cell r="B106" t="str">
            <v>D = 1000M/M</v>
          </cell>
          <cell r="C106" t="str">
            <v>m</v>
          </cell>
          <cell r="D106">
            <v>575</v>
          </cell>
          <cell r="E106">
            <v>149042</v>
          </cell>
          <cell r="F106">
            <v>85699150</v>
          </cell>
          <cell r="G106">
            <v>92610</v>
          </cell>
          <cell r="H106" t="str">
            <v>ERR</v>
          </cell>
          <cell r="I106">
            <v>210400</v>
          </cell>
          <cell r="J106">
            <v>53250750</v>
          </cell>
          <cell r="K106">
            <v>0.62136847331624645</v>
          </cell>
          <cell r="L106">
            <v>140000</v>
          </cell>
          <cell r="M106">
            <v>80500000</v>
          </cell>
        </row>
        <row r="107">
          <cell r="A107" t="str">
            <v>c-2-c</v>
          </cell>
          <cell r="B107" t="str">
            <v>D = 1200M/M</v>
          </cell>
          <cell r="C107" t="str">
            <v>m</v>
          </cell>
          <cell r="D107">
            <v>345</v>
          </cell>
          <cell r="E107">
            <v>211672</v>
          </cell>
          <cell r="F107">
            <v>73026840</v>
          </cell>
          <cell r="G107">
            <v>146880</v>
          </cell>
          <cell r="H107" t="str">
            <v>ERR</v>
          </cell>
          <cell r="I107">
            <v>302960</v>
          </cell>
          <cell r="J107">
            <v>50673600</v>
          </cell>
          <cell r="K107">
            <v>0.69390377565289696</v>
          </cell>
          <cell r="L107">
            <v>190000</v>
          </cell>
          <cell r="M107">
            <v>65550000</v>
          </cell>
        </row>
        <row r="108">
          <cell r="A108" t="str">
            <v>c-3</v>
          </cell>
          <cell r="B108" t="str">
            <v>형식-C(10M&lt;=H&lt;15M)</v>
          </cell>
          <cell r="G108" t="str">
            <v xml:space="preserve"> </v>
          </cell>
          <cell r="H108">
            <v>0</v>
          </cell>
          <cell r="I108" t="str">
            <v xml:space="preserve"> </v>
          </cell>
          <cell r="J108">
            <v>0</v>
          </cell>
          <cell r="K108">
            <v>0</v>
          </cell>
          <cell r="M108">
            <v>0</v>
          </cell>
        </row>
        <row r="109">
          <cell r="A109" t="str">
            <v>c-3-a</v>
          </cell>
          <cell r="B109" t="str">
            <v>D =  800M/M</v>
          </cell>
          <cell r="C109" t="str">
            <v>m</v>
          </cell>
          <cell r="G109">
            <v>0</v>
          </cell>
          <cell r="H109">
            <v>0</v>
          </cell>
          <cell r="J109">
            <v>0</v>
          </cell>
          <cell r="K109">
            <v>0</v>
          </cell>
          <cell r="M109">
            <v>0</v>
          </cell>
        </row>
        <row r="110">
          <cell r="A110" t="str">
            <v>c-3-b</v>
          </cell>
          <cell r="B110" t="str">
            <v>D = 1000M/M</v>
          </cell>
          <cell r="C110" t="str">
            <v>m</v>
          </cell>
          <cell r="D110">
            <v>207</v>
          </cell>
          <cell r="E110">
            <v>143278</v>
          </cell>
          <cell r="F110">
            <v>29658546</v>
          </cell>
          <cell r="G110">
            <v>96870</v>
          </cell>
          <cell r="H110" t="str">
            <v>ERR</v>
          </cell>
          <cell r="I110">
            <v>224940</v>
          </cell>
          <cell r="J110">
            <v>20052090</v>
          </cell>
          <cell r="K110">
            <v>0.67609821465961273</v>
          </cell>
          <cell r="L110">
            <v>150000</v>
          </cell>
          <cell r="M110">
            <v>31050000</v>
          </cell>
        </row>
        <row r="111">
          <cell r="A111" t="str">
            <v>c-3-c</v>
          </cell>
          <cell r="B111" t="str">
            <v>D = 1200M/M</v>
          </cell>
          <cell r="C111" t="str">
            <v>m</v>
          </cell>
          <cell r="D111">
            <v>148</v>
          </cell>
          <cell r="E111">
            <v>210321</v>
          </cell>
          <cell r="F111">
            <v>31127508</v>
          </cell>
          <cell r="G111">
            <v>149380</v>
          </cell>
          <cell r="H111" t="str">
            <v>ERR</v>
          </cell>
          <cell r="I111">
            <v>317240</v>
          </cell>
          <cell r="J111">
            <v>22108240</v>
          </cell>
          <cell r="K111">
            <v>0.71024766903923053</v>
          </cell>
          <cell r="L111">
            <v>210000</v>
          </cell>
          <cell r="M111">
            <v>31080000</v>
          </cell>
        </row>
        <row r="112">
          <cell r="A112" t="str">
            <v>c-4</v>
          </cell>
          <cell r="B112" t="str">
            <v>형식-D(15M&lt;=H&lt;20M)</v>
          </cell>
          <cell r="G112" t="str">
            <v xml:space="preserve"> </v>
          </cell>
          <cell r="H112">
            <v>0</v>
          </cell>
          <cell r="I112" t="str">
            <v xml:space="preserve"> </v>
          </cell>
          <cell r="J112">
            <v>0</v>
          </cell>
          <cell r="K112">
            <v>0</v>
          </cell>
          <cell r="M112">
            <v>0</v>
          </cell>
        </row>
        <row r="113">
          <cell r="A113" t="str">
            <v>c-4-b</v>
          </cell>
          <cell r="B113" t="str">
            <v>D = 1000M/M</v>
          </cell>
          <cell r="C113" t="str">
            <v>m</v>
          </cell>
          <cell r="D113">
            <v>86</v>
          </cell>
          <cell r="E113">
            <v>138234</v>
          </cell>
          <cell r="F113">
            <v>11888124</v>
          </cell>
          <cell r="G113">
            <v>105730</v>
          </cell>
          <cell r="H113" t="str">
            <v>ERR</v>
          </cell>
          <cell r="I113">
            <v>255610</v>
          </cell>
          <cell r="J113">
            <v>9092780</v>
          </cell>
          <cell r="K113">
            <v>0.76486247956363851</v>
          </cell>
          <cell r="L113">
            <v>170000</v>
          </cell>
          <cell r="M113">
            <v>14620000</v>
          </cell>
        </row>
        <row r="114">
          <cell r="A114">
            <v>2.11</v>
          </cell>
          <cell r="B114" t="str">
            <v>종 배 수 관</v>
          </cell>
          <cell r="C114" t="str">
            <v xml:space="preserve"> </v>
          </cell>
          <cell r="G114" t="str">
            <v xml:space="preserve"> </v>
          </cell>
          <cell r="H114">
            <v>0</v>
          </cell>
          <cell r="I114" t="str">
            <v xml:space="preserve"> </v>
          </cell>
          <cell r="J114">
            <v>0</v>
          </cell>
          <cell r="K114">
            <v>0</v>
          </cell>
          <cell r="M114">
            <v>0</v>
          </cell>
        </row>
        <row r="115">
          <cell r="A115" t="str">
            <v>a</v>
          </cell>
          <cell r="B115" t="str">
            <v>D =  600M/M</v>
          </cell>
          <cell r="C115" t="str">
            <v xml:space="preserve"> </v>
          </cell>
          <cell r="D115">
            <v>169</v>
          </cell>
          <cell r="E115">
            <v>43385</v>
          </cell>
          <cell r="F115">
            <v>7332065</v>
          </cell>
          <cell r="G115">
            <v>17810</v>
          </cell>
          <cell r="H115" t="str">
            <v>ERR</v>
          </cell>
          <cell r="I115">
            <v>39230</v>
          </cell>
          <cell r="J115">
            <v>3009890</v>
          </cell>
          <cell r="K115">
            <v>0.41051054511928087</v>
          </cell>
          <cell r="L115">
            <v>20000</v>
          </cell>
          <cell r="M115">
            <v>3380000</v>
          </cell>
        </row>
        <row r="116">
          <cell r="A116" t="str">
            <v>b</v>
          </cell>
          <cell r="B116" t="str">
            <v>D =  800M/M</v>
          </cell>
          <cell r="D116">
            <v>60</v>
          </cell>
          <cell r="E116">
            <v>67457</v>
          </cell>
          <cell r="F116">
            <v>4047420</v>
          </cell>
          <cell r="G116">
            <v>24520</v>
          </cell>
          <cell r="H116" t="str">
            <v>ERR</v>
          </cell>
          <cell r="I116">
            <v>62430</v>
          </cell>
          <cell r="J116">
            <v>1471200</v>
          </cell>
          <cell r="K116">
            <v>0.363490816371911</v>
          </cell>
          <cell r="L116">
            <v>40000</v>
          </cell>
          <cell r="M116">
            <v>2400000</v>
          </cell>
        </row>
        <row r="117">
          <cell r="A117" t="str">
            <v>c</v>
          </cell>
          <cell r="B117" t="str">
            <v>D = 1000M/M</v>
          </cell>
          <cell r="D117">
            <v>108</v>
          </cell>
          <cell r="E117">
            <v>96785</v>
          </cell>
          <cell r="F117">
            <v>10452780</v>
          </cell>
          <cell r="G117">
            <v>32670</v>
          </cell>
          <cell r="H117" t="str">
            <v>ERR</v>
          </cell>
          <cell r="I117">
            <v>93230</v>
          </cell>
          <cell r="J117">
            <v>3528360</v>
          </cell>
          <cell r="K117">
            <v>0.33755230665908975</v>
          </cell>
          <cell r="L117">
            <v>60000</v>
          </cell>
          <cell r="M117">
            <v>6480000</v>
          </cell>
        </row>
        <row r="118">
          <cell r="A118" t="str">
            <v>d</v>
          </cell>
          <cell r="B118" t="str">
            <v>D = 1200M/M</v>
          </cell>
          <cell r="D118">
            <v>5</v>
          </cell>
          <cell r="E118">
            <v>139900</v>
          </cell>
          <cell r="F118">
            <v>699500</v>
          </cell>
          <cell r="G118">
            <v>48970</v>
          </cell>
          <cell r="H118" t="str">
            <v>ERR</v>
          </cell>
          <cell r="I118">
            <v>133840</v>
          </cell>
          <cell r="J118">
            <v>244850</v>
          </cell>
          <cell r="K118">
            <v>0.35003573981415298</v>
          </cell>
          <cell r="L118">
            <v>80000</v>
          </cell>
          <cell r="M118">
            <v>400000</v>
          </cell>
        </row>
        <row r="119">
          <cell r="A119">
            <v>2.12</v>
          </cell>
          <cell r="B119" t="str">
            <v>기존배수관 접합부세척</v>
          </cell>
          <cell r="C119" t="str">
            <v>개소</v>
          </cell>
          <cell r="D119">
            <v>9</v>
          </cell>
          <cell r="E119">
            <v>3187</v>
          </cell>
          <cell r="F119">
            <v>28683</v>
          </cell>
          <cell r="G119">
            <v>43260</v>
          </cell>
          <cell r="H119">
            <v>0</v>
          </cell>
          <cell r="I119">
            <v>43260</v>
          </cell>
          <cell r="J119">
            <v>389340</v>
          </cell>
          <cell r="K119">
            <v>13.573893944148102</v>
          </cell>
          <cell r="L119">
            <v>60000</v>
          </cell>
          <cell r="M119">
            <v>540000</v>
          </cell>
        </row>
        <row r="120">
          <cell r="A120">
            <v>2.13</v>
          </cell>
          <cell r="B120" t="str">
            <v>배수관 날개벽및 면벽</v>
          </cell>
          <cell r="C120" t="str">
            <v xml:space="preserve"> </v>
          </cell>
          <cell r="G120" t="str">
            <v xml:space="preserve"> </v>
          </cell>
          <cell r="H120">
            <v>0</v>
          </cell>
          <cell r="I120" t="str">
            <v xml:space="preserve"> </v>
          </cell>
          <cell r="J120">
            <v>0</v>
          </cell>
          <cell r="K120">
            <v>0</v>
          </cell>
          <cell r="M120">
            <v>0</v>
          </cell>
        </row>
        <row r="121">
          <cell r="A121" t="str">
            <v>a</v>
          </cell>
          <cell r="B121" t="str">
            <v>거푸집(합판3회)</v>
          </cell>
          <cell r="C121" t="str">
            <v>m2</v>
          </cell>
          <cell r="D121">
            <v>1224</v>
          </cell>
          <cell r="E121">
            <v>16812</v>
          </cell>
          <cell r="F121">
            <v>20577888</v>
          </cell>
          <cell r="G121">
            <v>19000</v>
          </cell>
          <cell r="H121">
            <v>0</v>
          </cell>
          <cell r="I121">
            <v>19000</v>
          </cell>
          <cell r="J121">
            <v>23256000</v>
          </cell>
          <cell r="K121">
            <v>1.1301451344277897</v>
          </cell>
          <cell r="L121">
            <v>18000</v>
          </cell>
          <cell r="M121">
            <v>22032000</v>
          </cell>
        </row>
        <row r="122">
          <cell r="A122" t="str">
            <v>b</v>
          </cell>
          <cell r="B122" t="str">
            <v>거푸집(합판4회)</v>
          </cell>
          <cell r="C122" t="str">
            <v>m2</v>
          </cell>
          <cell r="D122">
            <v>488</v>
          </cell>
          <cell r="E122">
            <v>14344</v>
          </cell>
          <cell r="F122">
            <v>6999872</v>
          </cell>
          <cell r="G122">
            <v>18000</v>
          </cell>
          <cell r="H122">
            <v>0</v>
          </cell>
          <cell r="I122">
            <v>18000</v>
          </cell>
          <cell r="J122">
            <v>8784000</v>
          </cell>
          <cell r="K122">
            <v>1.2548800892359175</v>
          </cell>
          <cell r="L122">
            <v>17000</v>
          </cell>
          <cell r="M122">
            <v>8296000</v>
          </cell>
        </row>
        <row r="123">
          <cell r="A123" t="str">
            <v>c</v>
          </cell>
          <cell r="B123" t="str">
            <v>콘크리트(3종40)구입및타설</v>
          </cell>
          <cell r="C123" t="str">
            <v>m3</v>
          </cell>
          <cell r="D123">
            <v>294</v>
          </cell>
          <cell r="E123">
            <v>17726</v>
          </cell>
          <cell r="F123">
            <v>5211444</v>
          </cell>
          <cell r="G123">
            <v>16000</v>
          </cell>
          <cell r="H123" t="str">
            <v>ERR</v>
          </cell>
          <cell r="I123">
            <v>57000</v>
          </cell>
          <cell r="J123">
            <v>4704000</v>
          </cell>
          <cell r="K123">
            <v>0.90262890669073681</v>
          </cell>
          <cell r="L123">
            <v>18000</v>
          </cell>
          <cell r="M123">
            <v>5292000</v>
          </cell>
        </row>
        <row r="124">
          <cell r="A124">
            <v>2.14</v>
          </cell>
          <cell r="B124" t="str">
            <v xml:space="preserve"> 콘크리트 집수정</v>
          </cell>
          <cell r="G124" t="str">
            <v xml:space="preserve"> </v>
          </cell>
          <cell r="H124">
            <v>0</v>
          </cell>
          <cell r="I124" t="str">
            <v xml:space="preserve"> </v>
          </cell>
          <cell r="J124">
            <v>0</v>
          </cell>
          <cell r="K124">
            <v>0</v>
          </cell>
          <cell r="M124">
            <v>0</v>
          </cell>
        </row>
        <row r="125">
          <cell r="A125" t="str">
            <v>a</v>
          </cell>
          <cell r="B125" t="str">
            <v>거푸집(합판4회)</v>
          </cell>
          <cell r="C125" t="str">
            <v>m2</v>
          </cell>
          <cell r="D125">
            <v>3256</v>
          </cell>
          <cell r="E125">
            <v>14344</v>
          </cell>
          <cell r="F125">
            <v>46704064</v>
          </cell>
          <cell r="G125">
            <v>18000</v>
          </cell>
          <cell r="H125">
            <v>0</v>
          </cell>
          <cell r="I125">
            <v>18000</v>
          </cell>
          <cell r="J125">
            <v>58608000</v>
          </cell>
          <cell r="K125">
            <v>1.2548800892359175</v>
          </cell>
          <cell r="L125">
            <v>17000</v>
          </cell>
          <cell r="M125">
            <v>55352000</v>
          </cell>
        </row>
        <row r="126">
          <cell r="A126" t="str">
            <v>b</v>
          </cell>
          <cell r="B126" t="str">
            <v>콘크리트구입및 타설</v>
          </cell>
          <cell r="G126" t="str">
            <v xml:space="preserve"> </v>
          </cell>
          <cell r="H126">
            <v>0</v>
          </cell>
          <cell r="I126" t="str">
            <v xml:space="preserve"> </v>
          </cell>
          <cell r="J126">
            <v>0</v>
          </cell>
          <cell r="K126">
            <v>0</v>
          </cell>
          <cell r="M126">
            <v>0</v>
          </cell>
        </row>
        <row r="127">
          <cell r="A127" t="str">
            <v>b-1</v>
          </cell>
          <cell r="B127" t="str">
            <v>CON'C(3종40:무근)</v>
          </cell>
          <cell r="C127" t="str">
            <v>m3</v>
          </cell>
          <cell r="D127">
            <v>166</v>
          </cell>
          <cell r="E127">
            <v>17726</v>
          </cell>
          <cell r="F127">
            <v>2942516</v>
          </cell>
          <cell r="G127">
            <v>16000</v>
          </cell>
          <cell r="H127" t="str">
            <v>ERR</v>
          </cell>
          <cell r="I127">
            <v>57000</v>
          </cell>
          <cell r="J127">
            <v>2656000</v>
          </cell>
          <cell r="K127">
            <v>0.90262890669073681</v>
          </cell>
          <cell r="L127">
            <v>18000</v>
          </cell>
          <cell r="M127">
            <v>2988000</v>
          </cell>
        </row>
        <row r="128">
          <cell r="A128" t="str">
            <v>b-2</v>
          </cell>
          <cell r="B128" t="str">
            <v>CON'C(3종40:철근)</v>
          </cell>
          <cell r="C128" t="str">
            <v>m3</v>
          </cell>
          <cell r="D128">
            <v>162</v>
          </cell>
          <cell r="E128">
            <v>17726</v>
          </cell>
          <cell r="F128">
            <v>2871612</v>
          </cell>
          <cell r="G128">
            <v>17000</v>
          </cell>
          <cell r="H128" t="str">
            <v>ERR</v>
          </cell>
          <cell r="I128">
            <v>58000</v>
          </cell>
          <cell r="J128">
            <v>2754000</v>
          </cell>
          <cell r="K128">
            <v>0.95904321335890785</v>
          </cell>
          <cell r="L128">
            <v>18000</v>
          </cell>
          <cell r="M128">
            <v>2916000</v>
          </cell>
        </row>
        <row r="129">
          <cell r="A129" t="str">
            <v>c</v>
          </cell>
          <cell r="B129" t="str">
            <v>철근가공조립(간단)</v>
          </cell>
          <cell r="C129" t="str">
            <v>TON</v>
          </cell>
          <cell r="D129">
            <v>7.5830000000000002</v>
          </cell>
          <cell r="E129">
            <v>243567</v>
          </cell>
          <cell r="F129">
            <v>1846968</v>
          </cell>
          <cell r="G129">
            <v>220000</v>
          </cell>
          <cell r="H129">
            <v>0</v>
          </cell>
          <cell r="I129">
            <v>220000</v>
          </cell>
          <cell r="J129">
            <v>1668260</v>
          </cell>
          <cell r="K129">
            <v>0.90324250338933865</v>
          </cell>
          <cell r="L129">
            <v>230000</v>
          </cell>
          <cell r="M129">
            <v>1744090</v>
          </cell>
        </row>
        <row r="130">
          <cell r="A130" t="str">
            <v>d-1</v>
          </cell>
          <cell r="B130" t="str">
            <v>땅깍기부용 집수정용</v>
          </cell>
          <cell r="G130" t="str">
            <v xml:space="preserve"> </v>
          </cell>
          <cell r="H130">
            <v>0</v>
          </cell>
          <cell r="I130" t="str">
            <v xml:space="preserve"> </v>
          </cell>
          <cell r="J130">
            <v>0</v>
          </cell>
          <cell r="K130">
            <v>0</v>
          </cell>
          <cell r="M130">
            <v>0</v>
          </cell>
        </row>
        <row r="131">
          <cell r="A131" t="str">
            <v>d-1-a</v>
          </cell>
          <cell r="B131" t="str">
            <v>1330x830x100m/m,(D=800m/m)</v>
          </cell>
          <cell r="C131" t="str">
            <v>개</v>
          </cell>
          <cell r="D131">
            <v>94</v>
          </cell>
          <cell r="E131">
            <v>181537</v>
          </cell>
          <cell r="F131">
            <v>17064478</v>
          </cell>
          <cell r="G131" t="str">
            <v xml:space="preserve"> </v>
          </cell>
          <cell r="H131">
            <v>0</v>
          </cell>
          <cell r="I131" t="str">
            <v xml:space="preserve"> </v>
          </cell>
          <cell r="J131">
            <v>0</v>
          </cell>
          <cell r="K131">
            <v>0</v>
          </cell>
          <cell r="L131">
            <v>160000</v>
          </cell>
          <cell r="M131">
            <v>15040000</v>
          </cell>
        </row>
        <row r="132">
          <cell r="A132" t="str">
            <v>d-1-b</v>
          </cell>
          <cell r="B132" t="str">
            <v>1530x830x100m/m,(D=1000m/m)</v>
          </cell>
          <cell r="C132" t="str">
            <v>개</v>
          </cell>
          <cell r="D132">
            <v>7</v>
          </cell>
          <cell r="E132">
            <v>207637</v>
          </cell>
          <cell r="F132">
            <v>1453459</v>
          </cell>
          <cell r="G132">
            <v>165600</v>
          </cell>
          <cell r="H132">
            <v>0</v>
          </cell>
          <cell r="I132">
            <v>165600</v>
          </cell>
          <cell r="J132">
            <v>1159200</v>
          </cell>
          <cell r="K132">
            <v>0.79754571680384512</v>
          </cell>
          <cell r="L132">
            <v>180000</v>
          </cell>
          <cell r="M132">
            <v>1260000</v>
          </cell>
        </row>
        <row r="133">
          <cell r="A133" t="str">
            <v>d-1-c</v>
          </cell>
          <cell r="B133" t="str">
            <v>1730x830x100m/m,(D=800m/m)</v>
          </cell>
          <cell r="C133" t="str">
            <v>개</v>
          </cell>
          <cell r="D133">
            <v>5</v>
          </cell>
          <cell r="E133">
            <v>232137</v>
          </cell>
          <cell r="F133">
            <v>1160685</v>
          </cell>
          <cell r="G133">
            <v>190500</v>
          </cell>
          <cell r="H133">
            <v>0</v>
          </cell>
          <cell r="I133">
            <v>190500</v>
          </cell>
          <cell r="J133">
            <v>952500</v>
          </cell>
          <cell r="K133">
            <v>0.82063608989519121</v>
          </cell>
          <cell r="L133">
            <v>200000</v>
          </cell>
          <cell r="M133">
            <v>1000000</v>
          </cell>
        </row>
        <row r="134">
          <cell r="A134" t="str">
            <v>d-1-d</v>
          </cell>
          <cell r="B134" t="str">
            <v>콘크리트(부채도로용)뚜껑</v>
          </cell>
          <cell r="D134">
            <v>51</v>
          </cell>
          <cell r="E134">
            <v>6424</v>
          </cell>
          <cell r="F134">
            <v>327624</v>
          </cell>
          <cell r="G134">
            <v>215400</v>
          </cell>
          <cell r="H134">
            <v>0</v>
          </cell>
          <cell r="I134">
            <v>215400</v>
          </cell>
          <cell r="J134">
            <v>10985400</v>
          </cell>
          <cell r="K134">
            <v>33.530510585305109</v>
          </cell>
          <cell r="L134">
            <v>80000</v>
          </cell>
          <cell r="M134">
            <v>4080000</v>
          </cell>
        </row>
        <row r="135">
          <cell r="A135" t="str">
            <v>e</v>
          </cell>
          <cell r="B135" t="str">
            <v>집수정 연결관</v>
          </cell>
          <cell r="G135">
            <v>9820</v>
          </cell>
          <cell r="H135" t="str">
            <v>ERR</v>
          </cell>
          <cell r="I135">
            <v>12810</v>
          </cell>
          <cell r="J135">
            <v>0</v>
          </cell>
          <cell r="K135">
            <v>0</v>
          </cell>
          <cell r="M135">
            <v>0</v>
          </cell>
        </row>
        <row r="136">
          <cell r="A136" t="str">
            <v>e-1</v>
          </cell>
          <cell r="B136" t="str">
            <v>D = 300m/m</v>
          </cell>
          <cell r="C136" t="str">
            <v>m</v>
          </cell>
          <cell r="D136">
            <v>9</v>
          </cell>
          <cell r="E136">
            <v>20256</v>
          </cell>
          <cell r="F136">
            <v>182304</v>
          </cell>
          <cell r="G136">
            <v>26580</v>
          </cell>
          <cell r="H136">
            <v>0</v>
          </cell>
          <cell r="I136">
            <v>26580</v>
          </cell>
          <cell r="J136">
            <v>239220</v>
          </cell>
          <cell r="K136">
            <v>1.3122037914691944</v>
          </cell>
          <cell r="L136">
            <v>10000</v>
          </cell>
          <cell r="M136">
            <v>90000</v>
          </cell>
        </row>
        <row r="137">
          <cell r="A137" t="str">
            <v>D</v>
          </cell>
          <cell r="B137" t="str">
            <v>암 거 공</v>
          </cell>
          <cell r="G137" t="str">
            <v xml:space="preserve"> </v>
          </cell>
          <cell r="H137">
            <v>0</v>
          </cell>
          <cell r="I137" t="str">
            <v xml:space="preserve"> </v>
          </cell>
          <cell r="J137">
            <v>0</v>
          </cell>
          <cell r="K137">
            <v>0</v>
          </cell>
          <cell r="M137">
            <v>0</v>
          </cell>
        </row>
        <row r="138">
          <cell r="A138">
            <v>2.15</v>
          </cell>
          <cell r="B138" t="str">
            <v>암거및날개벽공</v>
          </cell>
          <cell r="G138" t="str">
            <v xml:space="preserve"> </v>
          </cell>
          <cell r="H138">
            <v>0</v>
          </cell>
          <cell r="I138" t="str">
            <v xml:space="preserve"> </v>
          </cell>
          <cell r="J138">
            <v>0</v>
          </cell>
          <cell r="K138">
            <v>0</v>
          </cell>
          <cell r="M138">
            <v>0</v>
          </cell>
        </row>
        <row r="139">
          <cell r="A139" t="str">
            <v>a</v>
          </cell>
          <cell r="B139" t="str">
            <v>거푸집</v>
          </cell>
          <cell r="C139" t="str">
            <v xml:space="preserve"> </v>
          </cell>
          <cell r="G139" t="str">
            <v xml:space="preserve"> </v>
          </cell>
          <cell r="H139">
            <v>0</v>
          </cell>
          <cell r="I139" t="str">
            <v xml:space="preserve"> </v>
          </cell>
          <cell r="J139">
            <v>0</v>
          </cell>
          <cell r="K139">
            <v>0</v>
          </cell>
          <cell r="M139">
            <v>0</v>
          </cell>
        </row>
        <row r="140">
          <cell r="A140" t="str">
            <v>a-1</v>
          </cell>
          <cell r="B140" t="str">
            <v>합판3회</v>
          </cell>
          <cell r="C140" t="str">
            <v>m2</v>
          </cell>
          <cell r="D140">
            <v>33220</v>
          </cell>
          <cell r="E140">
            <v>16812</v>
          </cell>
          <cell r="F140">
            <v>558494640</v>
          </cell>
          <cell r="G140">
            <v>17000</v>
          </cell>
          <cell r="H140">
            <v>0</v>
          </cell>
          <cell r="I140">
            <v>17000</v>
          </cell>
          <cell r="J140">
            <v>564740000</v>
          </cell>
          <cell r="K140">
            <v>1.0111824886985488</v>
          </cell>
          <cell r="L140">
            <v>18000</v>
          </cell>
          <cell r="M140">
            <v>597960000</v>
          </cell>
        </row>
        <row r="141">
          <cell r="A141" t="str">
            <v>a-2</v>
          </cell>
          <cell r="B141" t="str">
            <v>합판4회</v>
          </cell>
          <cell r="C141" t="str">
            <v>m2</v>
          </cell>
          <cell r="D141">
            <v>1606</v>
          </cell>
          <cell r="E141">
            <v>14344</v>
          </cell>
          <cell r="F141">
            <v>23036464</v>
          </cell>
          <cell r="G141">
            <v>16000</v>
          </cell>
          <cell r="H141">
            <v>0</v>
          </cell>
          <cell r="I141">
            <v>16000</v>
          </cell>
          <cell r="J141">
            <v>25696000</v>
          </cell>
          <cell r="K141">
            <v>1.1154489682097044</v>
          </cell>
          <cell r="L141">
            <v>17000</v>
          </cell>
          <cell r="M141">
            <v>27302000</v>
          </cell>
        </row>
        <row r="142">
          <cell r="A142" t="str">
            <v>a-3</v>
          </cell>
          <cell r="B142" t="str">
            <v>코팅거푸집3회</v>
          </cell>
          <cell r="C142" t="str">
            <v>m2</v>
          </cell>
          <cell r="D142">
            <v>13963</v>
          </cell>
          <cell r="E142">
            <v>17393</v>
          </cell>
          <cell r="F142">
            <v>242858459</v>
          </cell>
          <cell r="G142">
            <v>18000</v>
          </cell>
          <cell r="H142">
            <v>0</v>
          </cell>
          <cell r="I142">
            <v>18000</v>
          </cell>
          <cell r="J142">
            <v>251334000</v>
          </cell>
          <cell r="K142">
            <v>1.0348990973380094</v>
          </cell>
          <cell r="L142">
            <v>20000</v>
          </cell>
          <cell r="M142">
            <v>279260000</v>
          </cell>
        </row>
        <row r="143">
          <cell r="A143" t="str">
            <v>b</v>
          </cell>
          <cell r="B143" t="str">
            <v>콘크리트</v>
          </cell>
          <cell r="G143" t="str">
            <v xml:space="preserve"> </v>
          </cell>
          <cell r="H143">
            <v>0</v>
          </cell>
          <cell r="I143" t="str">
            <v xml:space="preserve"> </v>
          </cell>
          <cell r="J143">
            <v>0</v>
          </cell>
          <cell r="K143">
            <v>0</v>
          </cell>
          <cell r="M143">
            <v>0</v>
          </cell>
        </row>
        <row r="144">
          <cell r="A144" t="str">
            <v>b-2</v>
          </cell>
          <cell r="B144" t="str">
            <v>2종 32m/m (생산및타설)</v>
          </cell>
          <cell r="C144" t="str">
            <v>m3</v>
          </cell>
          <cell r="D144">
            <v>20283</v>
          </cell>
          <cell r="E144">
            <v>13614</v>
          </cell>
          <cell r="F144">
            <v>276132762</v>
          </cell>
          <cell r="G144">
            <v>13000</v>
          </cell>
          <cell r="H144" t="str">
            <v>ERR</v>
          </cell>
          <cell r="I144">
            <v>22050</v>
          </cell>
          <cell r="J144">
            <v>263679000</v>
          </cell>
          <cell r="K144">
            <v>0.95489936829734101</v>
          </cell>
          <cell r="L144">
            <v>12000</v>
          </cell>
          <cell r="M144">
            <v>243396000</v>
          </cell>
        </row>
        <row r="145">
          <cell r="A145" t="str">
            <v>b-3</v>
          </cell>
          <cell r="B145" t="str">
            <v>3종 40m/m (구입및타설)</v>
          </cell>
          <cell r="C145" t="str">
            <v>m3</v>
          </cell>
          <cell r="D145">
            <v>113</v>
          </cell>
          <cell r="E145">
            <v>17726</v>
          </cell>
          <cell r="F145">
            <v>2003038</v>
          </cell>
          <cell r="G145">
            <v>13000</v>
          </cell>
          <cell r="H145" t="str">
            <v>ERR</v>
          </cell>
          <cell r="I145">
            <v>54000</v>
          </cell>
          <cell r="J145">
            <v>1469000</v>
          </cell>
          <cell r="K145">
            <v>0.73338598668622368</v>
          </cell>
          <cell r="L145">
            <v>12000</v>
          </cell>
          <cell r="M145">
            <v>1356000</v>
          </cell>
        </row>
        <row r="146">
          <cell r="A146" t="str">
            <v>b-4</v>
          </cell>
          <cell r="B146" t="str">
            <v>5종 50m/m (구입및타설)</v>
          </cell>
          <cell r="C146" t="str">
            <v>m3</v>
          </cell>
          <cell r="D146">
            <v>1250</v>
          </cell>
          <cell r="E146">
            <v>17088</v>
          </cell>
          <cell r="F146">
            <v>21360000</v>
          </cell>
          <cell r="G146">
            <v>12000</v>
          </cell>
          <cell r="H146" t="str">
            <v>ERR</v>
          </cell>
          <cell r="I146">
            <v>48000</v>
          </cell>
          <cell r="J146">
            <v>15000000</v>
          </cell>
          <cell r="K146">
            <v>0.702247191011236</v>
          </cell>
          <cell r="L146">
            <v>12000</v>
          </cell>
          <cell r="M146">
            <v>15000000</v>
          </cell>
        </row>
        <row r="147">
          <cell r="A147" t="str">
            <v>c</v>
          </cell>
          <cell r="B147" t="str">
            <v>철근가공조립(복잡)</v>
          </cell>
          <cell r="C147" t="str">
            <v>TON</v>
          </cell>
          <cell r="D147">
            <v>2197.7289999999998</v>
          </cell>
          <cell r="E147">
            <v>422311</v>
          </cell>
          <cell r="F147">
            <v>928125131</v>
          </cell>
          <cell r="G147">
            <v>240000</v>
          </cell>
          <cell r="H147">
            <v>0</v>
          </cell>
          <cell r="I147">
            <v>240000</v>
          </cell>
          <cell r="J147">
            <v>527454960</v>
          </cell>
          <cell r="K147">
            <v>0.56830156019124112</v>
          </cell>
          <cell r="L147">
            <v>240000</v>
          </cell>
          <cell r="M147">
            <v>527454960</v>
          </cell>
        </row>
        <row r="148">
          <cell r="A148" t="str">
            <v>d</v>
          </cell>
          <cell r="B148" t="str">
            <v>PVC PIPE</v>
          </cell>
          <cell r="G148" t="str">
            <v xml:space="preserve"> </v>
          </cell>
          <cell r="H148">
            <v>0</v>
          </cell>
          <cell r="I148" t="str">
            <v xml:space="preserve"> </v>
          </cell>
          <cell r="J148">
            <v>0</v>
          </cell>
          <cell r="K148">
            <v>0</v>
          </cell>
          <cell r="M148">
            <v>0</v>
          </cell>
        </row>
        <row r="149">
          <cell r="A149" t="str">
            <v>d-1</v>
          </cell>
          <cell r="B149" t="str">
            <v>D= 100m/m(L=300 - 500m/m)</v>
          </cell>
          <cell r="C149" t="str">
            <v>개</v>
          </cell>
          <cell r="D149">
            <v>1070</v>
          </cell>
          <cell r="E149">
            <v>1009</v>
          </cell>
          <cell r="F149">
            <v>1079630</v>
          </cell>
          <cell r="G149">
            <v>2500</v>
          </cell>
          <cell r="H149">
            <v>0</v>
          </cell>
          <cell r="I149">
            <v>2500</v>
          </cell>
          <cell r="J149">
            <v>2675000</v>
          </cell>
          <cell r="K149">
            <v>2.4777006937561943</v>
          </cell>
          <cell r="L149">
            <v>3000</v>
          </cell>
          <cell r="M149">
            <v>3210000</v>
          </cell>
        </row>
        <row r="150">
          <cell r="A150" t="str">
            <v>d-2</v>
          </cell>
          <cell r="B150" t="str">
            <v>D= 16m/m(통로암거내 전선관)</v>
          </cell>
          <cell r="C150" t="str">
            <v>개</v>
          </cell>
          <cell r="D150">
            <v>429</v>
          </cell>
          <cell r="E150">
            <v>375</v>
          </cell>
          <cell r="F150">
            <v>160875</v>
          </cell>
          <cell r="G150">
            <v>450</v>
          </cell>
          <cell r="H150">
            <v>0</v>
          </cell>
          <cell r="I150">
            <v>450</v>
          </cell>
          <cell r="J150">
            <v>193050</v>
          </cell>
          <cell r="K150">
            <v>1.2</v>
          </cell>
          <cell r="L150">
            <v>400</v>
          </cell>
          <cell r="M150">
            <v>171600</v>
          </cell>
        </row>
        <row r="151">
          <cell r="A151" t="str">
            <v>e</v>
          </cell>
          <cell r="B151" t="str">
            <v>지수판</v>
          </cell>
          <cell r="C151" t="str">
            <v>m</v>
          </cell>
          <cell r="D151">
            <v>907</v>
          </cell>
          <cell r="E151">
            <v>8727</v>
          </cell>
          <cell r="F151">
            <v>7915389</v>
          </cell>
          <cell r="G151">
            <v>8500</v>
          </cell>
          <cell r="H151">
            <v>0</v>
          </cell>
          <cell r="I151">
            <v>8500</v>
          </cell>
          <cell r="J151">
            <v>7709500</v>
          </cell>
          <cell r="K151">
            <v>0.97398877048241095</v>
          </cell>
          <cell r="L151">
            <v>10000</v>
          </cell>
          <cell r="M151">
            <v>9070000</v>
          </cell>
        </row>
        <row r="152">
          <cell r="A152" t="str">
            <v>f</v>
          </cell>
          <cell r="B152" t="str">
            <v>기초잡석깔기(T=300m/m)</v>
          </cell>
          <cell r="C152" t="str">
            <v>m3</v>
          </cell>
          <cell r="D152">
            <v>998</v>
          </cell>
          <cell r="E152">
            <v>19131</v>
          </cell>
          <cell r="F152">
            <v>19092738</v>
          </cell>
          <cell r="G152">
            <v>16100</v>
          </cell>
          <cell r="H152">
            <v>0</v>
          </cell>
          <cell r="I152">
            <v>16100</v>
          </cell>
          <cell r="J152">
            <v>16067800</v>
          </cell>
          <cell r="K152">
            <v>0.84156604463959017</v>
          </cell>
          <cell r="L152">
            <v>10000</v>
          </cell>
          <cell r="M152">
            <v>9980000</v>
          </cell>
        </row>
        <row r="153">
          <cell r="A153" t="str">
            <v>g</v>
          </cell>
          <cell r="B153" t="str">
            <v>아스팔트코팅</v>
          </cell>
          <cell r="C153" t="str">
            <v>m2</v>
          </cell>
          <cell r="D153">
            <v>15307</v>
          </cell>
          <cell r="E153">
            <v>4353</v>
          </cell>
          <cell r="F153">
            <v>66631371</v>
          </cell>
          <cell r="G153">
            <v>2800</v>
          </cell>
          <cell r="H153">
            <v>0</v>
          </cell>
          <cell r="I153">
            <v>2800</v>
          </cell>
          <cell r="J153">
            <v>42859600</v>
          </cell>
          <cell r="K153">
            <v>0.64323455088444748</v>
          </cell>
          <cell r="L153">
            <v>4000</v>
          </cell>
          <cell r="M153">
            <v>61228000</v>
          </cell>
        </row>
        <row r="154">
          <cell r="A154" t="str">
            <v>j</v>
          </cell>
          <cell r="B154" t="str">
            <v>폴리에틸렌발포단열재(T=300m/m)</v>
          </cell>
          <cell r="C154" t="str">
            <v>m2</v>
          </cell>
          <cell r="D154">
            <v>1451</v>
          </cell>
          <cell r="E154">
            <v>3923</v>
          </cell>
          <cell r="F154">
            <v>5692273</v>
          </cell>
          <cell r="G154">
            <v>3500</v>
          </cell>
          <cell r="H154">
            <v>0</v>
          </cell>
          <cell r="I154">
            <v>3500</v>
          </cell>
          <cell r="J154">
            <v>5078500</v>
          </cell>
          <cell r="K154">
            <v>0.89217435635992859</v>
          </cell>
          <cell r="L154">
            <v>2000</v>
          </cell>
          <cell r="M154">
            <v>2902000</v>
          </cell>
        </row>
        <row r="155">
          <cell r="A155" t="str">
            <v>k</v>
          </cell>
          <cell r="B155" t="str">
            <v>sheet 방수(T=2m/m)</v>
          </cell>
          <cell r="C155" t="str">
            <v>m2</v>
          </cell>
          <cell r="D155">
            <v>2906</v>
          </cell>
          <cell r="E155">
            <v>11633</v>
          </cell>
          <cell r="F155">
            <v>33805498</v>
          </cell>
          <cell r="G155">
            <v>6000</v>
          </cell>
          <cell r="H155">
            <v>0</v>
          </cell>
          <cell r="I155">
            <v>6000</v>
          </cell>
          <cell r="J155">
            <v>17436000</v>
          </cell>
          <cell r="K155">
            <v>0.51577409094816473</v>
          </cell>
          <cell r="L155">
            <v>12000</v>
          </cell>
          <cell r="M155">
            <v>34872000</v>
          </cell>
        </row>
        <row r="156">
          <cell r="A156" t="str">
            <v>i</v>
          </cell>
          <cell r="B156" t="str">
            <v>보호몰탈</v>
          </cell>
          <cell r="G156" t="str">
            <v xml:space="preserve"> </v>
          </cell>
          <cell r="H156">
            <v>0</v>
          </cell>
          <cell r="I156" t="str">
            <v xml:space="preserve"> </v>
          </cell>
          <cell r="J156">
            <v>0</v>
          </cell>
          <cell r="K156">
            <v>0</v>
          </cell>
          <cell r="M156">
            <v>0</v>
          </cell>
        </row>
        <row r="157">
          <cell r="A157" t="str">
            <v>i-2</v>
          </cell>
          <cell r="B157" t="str">
            <v>T= 10m/m</v>
          </cell>
          <cell r="C157" t="str">
            <v>m2</v>
          </cell>
          <cell r="D157">
            <v>711</v>
          </cell>
          <cell r="E157">
            <v>4893</v>
          </cell>
          <cell r="F157">
            <v>3478923</v>
          </cell>
          <cell r="G157">
            <v>4000</v>
          </cell>
          <cell r="H157">
            <v>0</v>
          </cell>
          <cell r="I157">
            <v>4000</v>
          </cell>
          <cell r="J157">
            <v>2844000</v>
          </cell>
          <cell r="K157">
            <v>0.81749437972613936</v>
          </cell>
          <cell r="L157">
            <v>4000</v>
          </cell>
          <cell r="M157">
            <v>2844000</v>
          </cell>
        </row>
        <row r="158">
          <cell r="A158" t="str">
            <v>i-3</v>
          </cell>
          <cell r="B158" t="str">
            <v>T= 30m/m</v>
          </cell>
          <cell r="C158" t="str">
            <v>m2</v>
          </cell>
          <cell r="D158">
            <v>711</v>
          </cell>
          <cell r="E158">
            <v>8863</v>
          </cell>
          <cell r="F158">
            <v>6301593</v>
          </cell>
          <cell r="G158">
            <v>6000</v>
          </cell>
          <cell r="H158">
            <v>0</v>
          </cell>
          <cell r="I158">
            <v>6000</v>
          </cell>
          <cell r="J158">
            <v>4266000</v>
          </cell>
          <cell r="K158">
            <v>0.67697168001805252</v>
          </cell>
          <cell r="L158">
            <v>6000</v>
          </cell>
          <cell r="M158">
            <v>4266000</v>
          </cell>
        </row>
        <row r="159">
          <cell r="A159" t="str">
            <v>i-4</v>
          </cell>
          <cell r="B159" t="str">
            <v>T= 50m/m</v>
          </cell>
          <cell r="C159" t="str">
            <v>m2</v>
          </cell>
          <cell r="D159">
            <v>616</v>
          </cell>
          <cell r="E159">
            <v>8955</v>
          </cell>
          <cell r="F159">
            <v>5516280</v>
          </cell>
          <cell r="G159">
            <v>8000</v>
          </cell>
          <cell r="H159">
            <v>0</v>
          </cell>
          <cell r="I159">
            <v>8000</v>
          </cell>
          <cell r="J159">
            <v>4928000</v>
          </cell>
          <cell r="K159">
            <v>0.89335566722501392</v>
          </cell>
          <cell r="L159">
            <v>8000</v>
          </cell>
          <cell r="M159">
            <v>4928000</v>
          </cell>
        </row>
        <row r="160">
          <cell r="A160" t="str">
            <v>m</v>
          </cell>
          <cell r="B160" t="str">
            <v>칼라하드너(T= 3m/m)</v>
          </cell>
          <cell r="C160" t="str">
            <v>m2</v>
          </cell>
          <cell r="D160">
            <v>565</v>
          </cell>
          <cell r="E160">
            <v>12303</v>
          </cell>
          <cell r="F160">
            <v>6951195</v>
          </cell>
          <cell r="G160">
            <v>14250</v>
          </cell>
          <cell r="H160">
            <v>0</v>
          </cell>
          <cell r="I160">
            <v>14250</v>
          </cell>
          <cell r="J160">
            <v>8051250</v>
          </cell>
          <cell r="K160">
            <v>1.158254084369666</v>
          </cell>
          <cell r="L160">
            <v>20000</v>
          </cell>
          <cell r="M160">
            <v>11300000</v>
          </cell>
        </row>
        <row r="161">
          <cell r="A161" t="str">
            <v>n</v>
          </cell>
          <cell r="B161" t="str">
            <v>스틸그레이팅(995x700x50m/m)</v>
          </cell>
          <cell r="C161" t="str">
            <v>개</v>
          </cell>
          <cell r="D161">
            <v>3</v>
          </cell>
          <cell r="E161">
            <v>26837</v>
          </cell>
          <cell r="F161">
            <v>80511</v>
          </cell>
          <cell r="G161">
            <v>70000</v>
          </cell>
          <cell r="H161">
            <v>0</v>
          </cell>
          <cell r="I161">
            <v>70000</v>
          </cell>
          <cell r="J161">
            <v>210000</v>
          </cell>
          <cell r="K161">
            <v>2.6083392331482655</v>
          </cell>
          <cell r="L161">
            <v>70000</v>
          </cell>
          <cell r="M161">
            <v>210000</v>
          </cell>
        </row>
        <row r="162">
          <cell r="A162" t="str">
            <v>o</v>
          </cell>
          <cell r="B162" t="str">
            <v>페인트도색(수성3회)</v>
          </cell>
          <cell r="C162" t="str">
            <v>m2</v>
          </cell>
          <cell r="D162">
            <v>1660</v>
          </cell>
          <cell r="E162">
            <v>5304</v>
          </cell>
          <cell r="F162">
            <v>8804640</v>
          </cell>
          <cell r="G162">
            <v>4200</v>
          </cell>
          <cell r="H162">
            <v>0</v>
          </cell>
          <cell r="I162">
            <v>4200</v>
          </cell>
          <cell r="J162">
            <v>6972000</v>
          </cell>
          <cell r="K162">
            <v>0.79185520361990946</v>
          </cell>
          <cell r="L162">
            <v>2500</v>
          </cell>
          <cell r="M162">
            <v>4150000</v>
          </cell>
        </row>
        <row r="163">
          <cell r="A163" t="str">
            <v>p</v>
          </cell>
          <cell r="B163" t="str">
            <v>부직포(0.6x0.6)</v>
          </cell>
          <cell r="C163" t="str">
            <v>m2</v>
          </cell>
          <cell r="D163">
            <v>385</v>
          </cell>
          <cell r="E163">
            <v>1274</v>
          </cell>
          <cell r="F163">
            <v>490490</v>
          </cell>
          <cell r="G163">
            <v>2100</v>
          </cell>
          <cell r="H163">
            <v>0</v>
          </cell>
          <cell r="I163">
            <v>2100</v>
          </cell>
          <cell r="J163">
            <v>808500</v>
          </cell>
          <cell r="K163">
            <v>1.6483516483516483</v>
          </cell>
          <cell r="L163">
            <v>3000</v>
          </cell>
          <cell r="M163">
            <v>1155000</v>
          </cell>
        </row>
        <row r="164">
          <cell r="A164">
            <v>2.16</v>
          </cell>
          <cell r="B164" t="str">
            <v>물푸기</v>
          </cell>
          <cell r="C164" t="str">
            <v>시간</v>
          </cell>
          <cell r="D164">
            <v>112</v>
          </cell>
          <cell r="E164">
            <v>2654</v>
          </cell>
          <cell r="F164">
            <v>297248</v>
          </cell>
          <cell r="G164">
            <v>3000</v>
          </cell>
          <cell r="H164">
            <v>0</v>
          </cell>
          <cell r="I164">
            <v>3000</v>
          </cell>
          <cell r="J164">
            <v>336000</v>
          </cell>
          <cell r="K164">
            <v>1.1303692539562924</v>
          </cell>
          <cell r="L164">
            <v>10000</v>
          </cell>
          <cell r="M164">
            <v>1120000</v>
          </cell>
        </row>
        <row r="165">
          <cell r="A165">
            <v>2.17</v>
          </cell>
          <cell r="B165" t="str">
            <v>비계공(강관)</v>
          </cell>
          <cell r="C165" t="str">
            <v>m2</v>
          </cell>
          <cell r="D165">
            <v>19982</v>
          </cell>
          <cell r="E165">
            <v>7615</v>
          </cell>
          <cell r="F165">
            <v>152162930</v>
          </cell>
          <cell r="G165">
            <v>7000</v>
          </cell>
          <cell r="H165">
            <v>0</v>
          </cell>
          <cell r="I165">
            <v>7000</v>
          </cell>
          <cell r="J165">
            <v>139874000</v>
          </cell>
          <cell r="K165">
            <v>0.91923834537097837</v>
          </cell>
          <cell r="L165">
            <v>7000</v>
          </cell>
          <cell r="M165">
            <v>139874000</v>
          </cell>
        </row>
        <row r="166">
          <cell r="A166">
            <v>2.1800000000000002</v>
          </cell>
          <cell r="B166" t="str">
            <v>동바리공</v>
          </cell>
          <cell r="G166" t="str">
            <v xml:space="preserve"> </v>
          </cell>
          <cell r="H166">
            <v>0</v>
          </cell>
          <cell r="I166" t="str">
            <v xml:space="preserve"> </v>
          </cell>
          <cell r="J166">
            <v>0</v>
          </cell>
          <cell r="K166">
            <v>0</v>
          </cell>
          <cell r="M166">
            <v>0</v>
          </cell>
        </row>
        <row r="167">
          <cell r="A167" t="str">
            <v>b</v>
          </cell>
          <cell r="B167" t="str">
            <v>강관동바리</v>
          </cell>
          <cell r="C167" t="str">
            <v>공/m3</v>
          </cell>
          <cell r="D167">
            <v>25109</v>
          </cell>
          <cell r="E167">
            <v>6473</v>
          </cell>
          <cell r="F167">
            <v>162530557</v>
          </cell>
          <cell r="G167">
            <v>7000</v>
          </cell>
          <cell r="H167">
            <v>0</v>
          </cell>
          <cell r="I167">
            <v>7000</v>
          </cell>
          <cell r="J167">
            <v>175763000</v>
          </cell>
          <cell r="K167">
            <v>1.0814151089139503</v>
          </cell>
          <cell r="L167">
            <v>7000</v>
          </cell>
          <cell r="M167">
            <v>175763000</v>
          </cell>
        </row>
        <row r="168">
          <cell r="A168" t="str">
            <v>d</v>
          </cell>
          <cell r="B168" t="str">
            <v>강재동바리(4.5mx4.5m)</v>
          </cell>
          <cell r="C168" t="str">
            <v>m</v>
          </cell>
          <cell r="D168">
            <v>36</v>
          </cell>
          <cell r="E168">
            <v>1680017</v>
          </cell>
          <cell r="F168">
            <v>60480612</v>
          </cell>
          <cell r="G168">
            <v>1500000</v>
          </cell>
          <cell r="H168">
            <v>0</v>
          </cell>
          <cell r="I168">
            <v>1500000</v>
          </cell>
          <cell r="J168">
            <v>54000000</v>
          </cell>
          <cell r="K168">
            <v>0.89284810808462056</v>
          </cell>
          <cell r="L168">
            <v>900000</v>
          </cell>
          <cell r="M168">
            <v>32400000</v>
          </cell>
        </row>
        <row r="169">
          <cell r="A169" t="str">
            <v>E</v>
          </cell>
          <cell r="B169" t="str">
            <v>기 타 공</v>
          </cell>
          <cell r="G169" t="str">
            <v xml:space="preserve"> </v>
          </cell>
          <cell r="H169">
            <v>0</v>
          </cell>
          <cell r="I169" t="str">
            <v xml:space="preserve"> </v>
          </cell>
          <cell r="J169">
            <v>0</v>
          </cell>
          <cell r="K169">
            <v>0</v>
          </cell>
          <cell r="M169">
            <v>0</v>
          </cell>
        </row>
        <row r="170">
          <cell r="A170" t="str">
            <v>2.20</v>
          </cell>
          <cell r="B170" t="str">
            <v>수로보호공</v>
          </cell>
          <cell r="G170" t="str">
            <v xml:space="preserve"> </v>
          </cell>
          <cell r="H170">
            <v>0</v>
          </cell>
          <cell r="I170" t="str">
            <v xml:space="preserve"> </v>
          </cell>
          <cell r="J170">
            <v>0</v>
          </cell>
          <cell r="K170">
            <v>0</v>
          </cell>
          <cell r="M170">
            <v>0</v>
          </cell>
        </row>
        <row r="171">
          <cell r="A171" t="str">
            <v>a</v>
          </cell>
          <cell r="B171" t="str">
            <v>거푸집</v>
          </cell>
          <cell r="G171" t="str">
            <v xml:space="preserve"> </v>
          </cell>
          <cell r="H171">
            <v>0</v>
          </cell>
          <cell r="I171" t="str">
            <v xml:space="preserve"> </v>
          </cell>
          <cell r="J171">
            <v>0</v>
          </cell>
          <cell r="K171">
            <v>0</v>
          </cell>
          <cell r="M171">
            <v>0</v>
          </cell>
        </row>
        <row r="172">
          <cell r="A172" t="str">
            <v>a-2</v>
          </cell>
          <cell r="B172" t="str">
            <v>합판4회</v>
          </cell>
          <cell r="C172" t="str">
            <v>m2</v>
          </cell>
          <cell r="D172">
            <v>261</v>
          </cell>
          <cell r="E172">
            <v>14344</v>
          </cell>
          <cell r="F172">
            <v>3743784</v>
          </cell>
          <cell r="G172">
            <v>18000</v>
          </cell>
          <cell r="H172">
            <v>0</v>
          </cell>
          <cell r="I172">
            <v>18000</v>
          </cell>
          <cell r="J172">
            <v>4698000</v>
          </cell>
          <cell r="K172">
            <v>1.2548800892359175</v>
          </cell>
          <cell r="L172">
            <v>17000</v>
          </cell>
          <cell r="M172">
            <v>4437000</v>
          </cell>
        </row>
        <row r="173">
          <cell r="A173" t="str">
            <v>a-3</v>
          </cell>
          <cell r="B173" t="str">
            <v>합판6회</v>
          </cell>
          <cell r="C173" t="str">
            <v>m2</v>
          </cell>
          <cell r="D173">
            <v>166</v>
          </cell>
          <cell r="E173">
            <v>11730</v>
          </cell>
          <cell r="F173">
            <v>1947180</v>
          </cell>
          <cell r="G173">
            <v>15000</v>
          </cell>
          <cell r="H173">
            <v>0</v>
          </cell>
          <cell r="I173">
            <v>15000</v>
          </cell>
          <cell r="J173">
            <v>2490000</v>
          </cell>
          <cell r="K173">
            <v>1.2787723785166241</v>
          </cell>
          <cell r="L173">
            <v>16000</v>
          </cell>
          <cell r="M173">
            <v>2656000</v>
          </cell>
        </row>
        <row r="174">
          <cell r="A174" t="str">
            <v>b</v>
          </cell>
          <cell r="B174" t="str">
            <v>콘크리트</v>
          </cell>
          <cell r="G174" t="str">
            <v xml:space="preserve"> </v>
          </cell>
          <cell r="H174">
            <v>0</v>
          </cell>
          <cell r="I174" t="str">
            <v xml:space="preserve"> </v>
          </cell>
          <cell r="J174">
            <v>0</v>
          </cell>
          <cell r="K174">
            <v>0</v>
          </cell>
          <cell r="M174">
            <v>0</v>
          </cell>
        </row>
        <row r="175">
          <cell r="A175" t="str">
            <v>b-2</v>
          </cell>
          <cell r="B175" t="str">
            <v>3종 40m/m(무근)구입및타설</v>
          </cell>
          <cell r="C175" t="str">
            <v>m3</v>
          </cell>
          <cell r="D175">
            <v>1146</v>
          </cell>
          <cell r="E175">
            <v>17726</v>
          </cell>
          <cell r="F175">
            <v>20313996</v>
          </cell>
          <cell r="G175">
            <v>22000</v>
          </cell>
          <cell r="H175" t="str">
            <v>ERR</v>
          </cell>
          <cell r="I175">
            <v>63000</v>
          </cell>
          <cell r="J175">
            <v>25212000</v>
          </cell>
          <cell r="K175">
            <v>1.241114746699763</v>
          </cell>
          <cell r="L175">
            <v>15000</v>
          </cell>
          <cell r="M175">
            <v>17190000</v>
          </cell>
        </row>
        <row r="176">
          <cell r="A176" t="str">
            <v>b-3</v>
          </cell>
          <cell r="B176" t="str">
            <v>3종 40m/m(철근)구입및타설</v>
          </cell>
          <cell r="C176" t="str">
            <v>m3</v>
          </cell>
          <cell r="D176">
            <v>87</v>
          </cell>
          <cell r="E176">
            <v>19288</v>
          </cell>
          <cell r="F176">
            <v>1678056</v>
          </cell>
          <cell r="G176">
            <v>22000</v>
          </cell>
          <cell r="H176" t="str">
            <v>ERR</v>
          </cell>
          <cell r="I176">
            <v>63000</v>
          </cell>
          <cell r="J176">
            <v>1914000</v>
          </cell>
          <cell r="K176">
            <v>1.1406055578598091</v>
          </cell>
          <cell r="L176">
            <v>15000</v>
          </cell>
          <cell r="M176">
            <v>1305000</v>
          </cell>
        </row>
        <row r="177">
          <cell r="A177" t="str">
            <v>b-4</v>
          </cell>
          <cell r="B177" t="str">
            <v>5종 50m/m(무근)구입및타설</v>
          </cell>
          <cell r="C177" t="str">
            <v>m3</v>
          </cell>
          <cell r="D177">
            <v>121</v>
          </cell>
          <cell r="E177">
            <v>17088</v>
          </cell>
          <cell r="F177">
            <v>2067648</v>
          </cell>
          <cell r="G177">
            <v>22000</v>
          </cell>
          <cell r="H177" t="str">
            <v>ERR</v>
          </cell>
          <cell r="I177">
            <v>58000</v>
          </cell>
          <cell r="J177">
            <v>2662000</v>
          </cell>
          <cell r="K177">
            <v>1.2874531835205993</v>
          </cell>
          <cell r="L177">
            <v>15000</v>
          </cell>
          <cell r="M177">
            <v>1815000</v>
          </cell>
        </row>
        <row r="178">
          <cell r="A178" t="str">
            <v>c</v>
          </cell>
          <cell r="B178" t="str">
            <v>채움재</v>
          </cell>
          <cell r="C178" t="str">
            <v>m3</v>
          </cell>
          <cell r="D178">
            <v>470</v>
          </cell>
          <cell r="E178">
            <v>20724</v>
          </cell>
          <cell r="F178">
            <v>9740280</v>
          </cell>
          <cell r="G178">
            <v>16100</v>
          </cell>
          <cell r="H178">
            <v>0</v>
          </cell>
          <cell r="I178">
            <v>16100</v>
          </cell>
          <cell r="J178">
            <v>7567000</v>
          </cell>
          <cell r="K178">
            <v>0.7768770507624011</v>
          </cell>
          <cell r="L178">
            <v>4000</v>
          </cell>
          <cell r="M178">
            <v>1880000</v>
          </cell>
        </row>
        <row r="179">
          <cell r="A179" t="str">
            <v>d</v>
          </cell>
          <cell r="B179" t="str">
            <v>P.V.C 파이프(D= 50m/m)</v>
          </cell>
          <cell r="C179" t="str">
            <v>m</v>
          </cell>
          <cell r="D179">
            <v>235</v>
          </cell>
          <cell r="E179">
            <v>921</v>
          </cell>
          <cell r="F179">
            <v>216435</v>
          </cell>
          <cell r="G179">
            <v>1570</v>
          </cell>
          <cell r="H179">
            <v>0</v>
          </cell>
          <cell r="I179">
            <v>1570</v>
          </cell>
          <cell r="J179">
            <v>368950</v>
          </cell>
          <cell r="K179">
            <v>1.7046688382193269</v>
          </cell>
          <cell r="L179">
            <v>2000</v>
          </cell>
          <cell r="M179">
            <v>470000</v>
          </cell>
        </row>
        <row r="180">
          <cell r="A180" t="str">
            <v>f-1</v>
          </cell>
          <cell r="B180" t="str">
            <v>찰쌓기(0 - 3m)</v>
          </cell>
          <cell r="C180" t="str">
            <v>m2</v>
          </cell>
          <cell r="D180">
            <v>339</v>
          </cell>
          <cell r="E180">
            <v>14439</v>
          </cell>
          <cell r="F180">
            <v>4894821</v>
          </cell>
          <cell r="G180">
            <v>31180</v>
          </cell>
          <cell r="H180">
            <v>0</v>
          </cell>
          <cell r="I180">
            <v>31180</v>
          </cell>
          <cell r="J180">
            <v>10570020</v>
          </cell>
          <cell r="K180">
            <v>2.1594293233603437</v>
          </cell>
          <cell r="L180">
            <v>35000</v>
          </cell>
          <cell r="M180">
            <v>11865000</v>
          </cell>
        </row>
        <row r="181">
          <cell r="A181" t="str">
            <v>f-2</v>
          </cell>
          <cell r="B181" t="str">
            <v>찰쌓기(3 - 6m)</v>
          </cell>
          <cell r="C181" t="str">
            <v>m2</v>
          </cell>
          <cell r="D181">
            <v>334</v>
          </cell>
          <cell r="E181">
            <v>20396</v>
          </cell>
          <cell r="F181">
            <v>6812264</v>
          </cell>
          <cell r="G181">
            <v>36880</v>
          </cell>
          <cell r="H181">
            <v>0</v>
          </cell>
          <cell r="I181">
            <v>36880</v>
          </cell>
          <cell r="J181">
            <v>12317920</v>
          </cell>
          <cell r="K181">
            <v>1.8081976858207491</v>
          </cell>
          <cell r="L181">
            <v>45000</v>
          </cell>
          <cell r="M181">
            <v>15030000</v>
          </cell>
        </row>
        <row r="182">
          <cell r="A182" t="str">
            <v>h</v>
          </cell>
          <cell r="B182" t="str">
            <v>철근가공조립(간단)</v>
          </cell>
          <cell r="C182" t="str">
            <v>TON</v>
          </cell>
          <cell r="D182">
            <v>2.0910000000000002</v>
          </cell>
          <cell r="E182">
            <v>243567</v>
          </cell>
          <cell r="F182">
            <v>509298</v>
          </cell>
          <cell r="G182">
            <v>220000</v>
          </cell>
          <cell r="H182">
            <v>0</v>
          </cell>
          <cell r="I182">
            <v>220000</v>
          </cell>
          <cell r="J182">
            <v>460020</v>
          </cell>
          <cell r="K182">
            <v>0.90324328781970475</v>
          </cell>
          <cell r="L182">
            <v>230000</v>
          </cell>
          <cell r="M182">
            <v>480930</v>
          </cell>
        </row>
        <row r="183">
          <cell r="A183">
            <v>2.21</v>
          </cell>
          <cell r="B183" t="str">
            <v>콘크리트다이크</v>
          </cell>
          <cell r="G183" t="str">
            <v xml:space="preserve"> </v>
          </cell>
          <cell r="H183">
            <v>0</v>
          </cell>
          <cell r="I183" t="str">
            <v xml:space="preserve"> </v>
          </cell>
          <cell r="J183">
            <v>0</v>
          </cell>
          <cell r="K183">
            <v>0</v>
          </cell>
          <cell r="M183">
            <v>0</v>
          </cell>
        </row>
        <row r="184">
          <cell r="A184" t="str">
            <v>a</v>
          </cell>
          <cell r="B184" t="str">
            <v>기계타설</v>
          </cell>
          <cell r="C184" t="str">
            <v>m</v>
          </cell>
          <cell r="D184">
            <v>20799</v>
          </cell>
          <cell r="E184">
            <v>1048</v>
          </cell>
          <cell r="F184">
            <v>21797352</v>
          </cell>
          <cell r="G184">
            <v>4680</v>
          </cell>
          <cell r="H184" t="str">
            <v>ERR</v>
          </cell>
          <cell r="I184">
            <v>5040</v>
          </cell>
          <cell r="J184">
            <v>97339320</v>
          </cell>
          <cell r="K184">
            <v>4.4656488549618318</v>
          </cell>
          <cell r="L184">
            <v>6500</v>
          </cell>
          <cell r="M184">
            <v>135193500</v>
          </cell>
        </row>
        <row r="185">
          <cell r="A185" t="str">
            <v>b</v>
          </cell>
          <cell r="B185" t="str">
            <v>프리케스트</v>
          </cell>
          <cell r="C185" t="str">
            <v>m</v>
          </cell>
          <cell r="D185">
            <v>1346</v>
          </cell>
          <cell r="E185">
            <v>10827</v>
          </cell>
          <cell r="F185">
            <v>14573142</v>
          </cell>
          <cell r="G185">
            <v>12080</v>
          </cell>
          <cell r="H185" t="str">
            <v>ERR</v>
          </cell>
          <cell r="I185">
            <v>13420</v>
          </cell>
          <cell r="J185">
            <v>16259680</v>
          </cell>
          <cell r="K185">
            <v>1.1157291955296942</v>
          </cell>
          <cell r="L185">
            <v>12000</v>
          </cell>
          <cell r="M185">
            <v>16152000</v>
          </cell>
        </row>
        <row r="186">
          <cell r="A186">
            <v>2.2200000000000002</v>
          </cell>
          <cell r="B186" t="str">
            <v>소단배수로</v>
          </cell>
          <cell r="G186" t="str">
            <v xml:space="preserve"> </v>
          </cell>
          <cell r="H186">
            <v>0</v>
          </cell>
          <cell r="I186" t="str">
            <v xml:space="preserve"> 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</row>
        <row r="187">
          <cell r="A187" t="str">
            <v>a</v>
          </cell>
          <cell r="B187" t="str">
            <v>형식-1(암구간;L형 측구)</v>
          </cell>
          <cell r="C187" t="str">
            <v>m</v>
          </cell>
          <cell r="D187">
            <v>2391</v>
          </cell>
          <cell r="E187">
            <v>11906</v>
          </cell>
          <cell r="F187">
            <v>28467246</v>
          </cell>
          <cell r="G187">
            <v>11580</v>
          </cell>
          <cell r="H187" t="str">
            <v>ERR</v>
          </cell>
          <cell r="I187">
            <v>12710</v>
          </cell>
          <cell r="J187">
            <v>27687780</v>
          </cell>
          <cell r="K187">
            <v>0.97261884763984541</v>
          </cell>
          <cell r="L187">
            <v>40000</v>
          </cell>
          <cell r="M187">
            <v>95640000</v>
          </cell>
        </row>
        <row r="188">
          <cell r="A188" t="str">
            <v>b</v>
          </cell>
          <cell r="B188" t="str">
            <v>형식-1(토사구간;PE반원형)</v>
          </cell>
          <cell r="C188" t="str">
            <v>m</v>
          </cell>
          <cell r="D188">
            <v>203</v>
          </cell>
          <cell r="E188">
            <v>11406</v>
          </cell>
          <cell r="F188">
            <v>2315418</v>
          </cell>
          <cell r="G188">
            <v>8380</v>
          </cell>
          <cell r="H188" t="str">
            <v>ERR</v>
          </cell>
          <cell r="I188">
            <v>13530</v>
          </cell>
          <cell r="J188">
            <v>1701140</v>
          </cell>
          <cell r="K188">
            <v>0.73470103454322289</v>
          </cell>
          <cell r="L188">
            <v>70000</v>
          </cell>
          <cell r="M188">
            <v>14210000</v>
          </cell>
        </row>
        <row r="189">
          <cell r="A189">
            <v>2.23</v>
          </cell>
          <cell r="B189" t="str">
            <v>길어깨다이크집수거</v>
          </cell>
          <cell r="G189" t="str">
            <v xml:space="preserve"> </v>
          </cell>
          <cell r="H189">
            <v>0</v>
          </cell>
          <cell r="I189" t="str">
            <v xml:space="preserve"> </v>
          </cell>
          <cell r="J189">
            <v>0</v>
          </cell>
          <cell r="K189">
            <v>0</v>
          </cell>
          <cell r="M189">
            <v>0</v>
          </cell>
        </row>
        <row r="190">
          <cell r="A190" t="str">
            <v>a</v>
          </cell>
          <cell r="B190" t="str">
            <v>형식-1(L형)</v>
          </cell>
          <cell r="C190" t="str">
            <v>개</v>
          </cell>
          <cell r="D190">
            <v>226</v>
          </cell>
          <cell r="E190">
            <v>93439</v>
          </cell>
          <cell r="F190">
            <v>21117214</v>
          </cell>
          <cell r="G190">
            <v>91480</v>
          </cell>
          <cell r="H190" t="str">
            <v>ERR</v>
          </cell>
          <cell r="I190">
            <v>95230</v>
          </cell>
          <cell r="J190">
            <v>20674480</v>
          </cell>
          <cell r="K190">
            <v>0.97903445028307234</v>
          </cell>
          <cell r="L190">
            <v>120000</v>
          </cell>
          <cell r="M190">
            <v>27120000</v>
          </cell>
        </row>
        <row r="191">
          <cell r="A191" t="str">
            <v>b</v>
          </cell>
          <cell r="B191" t="str">
            <v>형식-2(T형)</v>
          </cell>
          <cell r="C191" t="str">
            <v>개</v>
          </cell>
          <cell r="D191">
            <v>16</v>
          </cell>
          <cell r="E191">
            <v>149323</v>
          </cell>
          <cell r="F191">
            <v>2389168</v>
          </cell>
          <cell r="G191">
            <v>171900</v>
          </cell>
          <cell r="H191" t="str">
            <v>ERR</v>
          </cell>
          <cell r="I191">
            <v>178900</v>
          </cell>
          <cell r="J191">
            <v>2750400</v>
          </cell>
          <cell r="K191">
            <v>1.1511957300616784</v>
          </cell>
          <cell r="L191">
            <v>150000</v>
          </cell>
          <cell r="M191">
            <v>2400000</v>
          </cell>
        </row>
        <row r="192">
          <cell r="A192">
            <v>2.2400000000000002</v>
          </cell>
          <cell r="B192" t="str">
            <v>도수로설치공</v>
          </cell>
          <cell r="G192" t="str">
            <v xml:space="preserve"> </v>
          </cell>
          <cell r="H192">
            <v>0</v>
          </cell>
          <cell r="I192" t="str">
            <v xml:space="preserve"> </v>
          </cell>
          <cell r="J192">
            <v>0</v>
          </cell>
          <cell r="K192">
            <v>0</v>
          </cell>
          <cell r="M192">
            <v>0</v>
          </cell>
        </row>
        <row r="193">
          <cell r="A193" t="str">
            <v>a</v>
          </cell>
          <cell r="B193" t="str">
            <v>거푸집</v>
          </cell>
          <cell r="C193" t="str">
            <v xml:space="preserve"> </v>
          </cell>
          <cell r="G193" t="str">
            <v xml:space="preserve"> </v>
          </cell>
          <cell r="H193">
            <v>0</v>
          </cell>
          <cell r="I193" t="str">
            <v xml:space="preserve"> </v>
          </cell>
          <cell r="J193">
            <v>0</v>
          </cell>
          <cell r="K193">
            <v>0</v>
          </cell>
          <cell r="M193">
            <v>0</v>
          </cell>
        </row>
        <row r="194">
          <cell r="A194" t="str">
            <v>a-1</v>
          </cell>
          <cell r="B194" t="str">
            <v>합판3회</v>
          </cell>
          <cell r="C194" t="str">
            <v>m2</v>
          </cell>
          <cell r="D194">
            <v>81</v>
          </cell>
          <cell r="E194">
            <v>16812</v>
          </cell>
          <cell r="F194">
            <v>1361772</v>
          </cell>
          <cell r="G194">
            <v>19000</v>
          </cell>
          <cell r="H194">
            <v>0</v>
          </cell>
          <cell r="I194">
            <v>19000</v>
          </cell>
          <cell r="J194">
            <v>1539000</v>
          </cell>
          <cell r="K194">
            <v>1.1301451344277897</v>
          </cell>
          <cell r="L194">
            <v>18000</v>
          </cell>
          <cell r="M194">
            <v>1458000</v>
          </cell>
        </row>
        <row r="195">
          <cell r="A195" t="str">
            <v>a-2</v>
          </cell>
          <cell r="B195" t="str">
            <v>합판4회</v>
          </cell>
          <cell r="C195" t="str">
            <v>m2</v>
          </cell>
          <cell r="D195">
            <v>5956</v>
          </cell>
          <cell r="E195">
            <v>14344</v>
          </cell>
          <cell r="F195">
            <v>85432864</v>
          </cell>
          <cell r="G195">
            <v>18000</v>
          </cell>
          <cell r="H195">
            <v>0</v>
          </cell>
          <cell r="I195">
            <v>18000</v>
          </cell>
          <cell r="J195">
            <v>107208000</v>
          </cell>
          <cell r="K195">
            <v>1.2548800892359175</v>
          </cell>
          <cell r="L195">
            <v>17000</v>
          </cell>
          <cell r="M195">
            <v>101252000</v>
          </cell>
        </row>
        <row r="196">
          <cell r="A196" t="str">
            <v>b</v>
          </cell>
          <cell r="B196" t="str">
            <v>철근가공조립(간단)</v>
          </cell>
          <cell r="C196" t="str">
            <v>TON</v>
          </cell>
          <cell r="D196">
            <v>44.098999999999997</v>
          </cell>
          <cell r="E196">
            <v>243567</v>
          </cell>
          <cell r="F196">
            <v>10741061</v>
          </cell>
          <cell r="G196">
            <v>220000</v>
          </cell>
          <cell r="H196">
            <v>0</v>
          </cell>
          <cell r="I196">
            <v>220000</v>
          </cell>
          <cell r="J196">
            <v>9701780</v>
          </cell>
          <cell r="K196">
            <v>0.90324224022189237</v>
          </cell>
          <cell r="L196">
            <v>230000</v>
          </cell>
          <cell r="M196">
            <v>10142770</v>
          </cell>
        </row>
        <row r="197">
          <cell r="A197" t="str">
            <v>c-1</v>
          </cell>
          <cell r="B197" t="str">
            <v>철근(VIB제외):con'c3종</v>
          </cell>
          <cell r="C197" t="str">
            <v>m3</v>
          </cell>
          <cell r="D197">
            <v>253</v>
          </cell>
          <cell r="E197">
            <v>17774</v>
          </cell>
          <cell r="F197">
            <v>4496822</v>
          </cell>
          <cell r="G197">
            <v>22000</v>
          </cell>
          <cell r="H197" t="str">
            <v>ERR</v>
          </cell>
          <cell r="I197">
            <v>64000</v>
          </cell>
          <cell r="J197">
            <v>5566000</v>
          </cell>
          <cell r="K197">
            <v>1.2377630246427367</v>
          </cell>
          <cell r="L197">
            <v>20000</v>
          </cell>
          <cell r="M197">
            <v>5060000</v>
          </cell>
        </row>
        <row r="198">
          <cell r="A198" t="str">
            <v>c-2</v>
          </cell>
          <cell r="B198" t="str">
            <v>소형(VIB제외);con'c3종</v>
          </cell>
          <cell r="C198" t="str">
            <v>m3</v>
          </cell>
          <cell r="D198">
            <v>508</v>
          </cell>
          <cell r="E198">
            <v>26516</v>
          </cell>
          <cell r="F198">
            <v>13470128</v>
          </cell>
          <cell r="G198">
            <v>22000</v>
          </cell>
          <cell r="H198" t="str">
            <v>ERR</v>
          </cell>
          <cell r="I198">
            <v>64000</v>
          </cell>
          <cell r="J198">
            <v>11176000</v>
          </cell>
          <cell r="K198">
            <v>0.82968773570674315</v>
          </cell>
          <cell r="L198">
            <v>20000</v>
          </cell>
          <cell r="M198">
            <v>10160000</v>
          </cell>
        </row>
        <row r="199">
          <cell r="A199" t="str">
            <v>d-1</v>
          </cell>
          <cell r="B199" t="str">
            <v>철근(VIB제외):con'c3종</v>
          </cell>
          <cell r="C199" t="str">
            <v>m3</v>
          </cell>
          <cell r="D199">
            <v>11</v>
          </cell>
          <cell r="E199">
            <v>19164</v>
          </cell>
          <cell r="F199">
            <v>210804</v>
          </cell>
          <cell r="G199">
            <v>22000</v>
          </cell>
          <cell r="H199" t="str">
            <v>ERR</v>
          </cell>
          <cell r="I199">
            <v>63000</v>
          </cell>
          <cell r="J199">
            <v>242000</v>
          </cell>
          <cell r="K199">
            <v>1.147985806720935</v>
          </cell>
          <cell r="L199">
            <v>20000</v>
          </cell>
          <cell r="M199">
            <v>220000</v>
          </cell>
        </row>
        <row r="200">
          <cell r="A200" t="str">
            <v>d-2</v>
          </cell>
          <cell r="B200" t="str">
            <v>소형(VIB제외);con'c3종</v>
          </cell>
          <cell r="C200" t="str">
            <v>m3</v>
          </cell>
          <cell r="D200">
            <v>119</v>
          </cell>
          <cell r="E200">
            <v>27905</v>
          </cell>
          <cell r="F200">
            <v>3320695</v>
          </cell>
          <cell r="G200">
            <v>22000</v>
          </cell>
          <cell r="H200" t="str">
            <v>ERR</v>
          </cell>
          <cell r="I200">
            <v>63000</v>
          </cell>
          <cell r="J200">
            <v>2618000</v>
          </cell>
          <cell r="K200">
            <v>0.78838917756674431</v>
          </cell>
          <cell r="L200">
            <v>20000</v>
          </cell>
          <cell r="M200">
            <v>2380000</v>
          </cell>
        </row>
        <row r="201">
          <cell r="A201">
            <v>2.25</v>
          </cell>
          <cell r="B201" t="str">
            <v>노면배수공</v>
          </cell>
          <cell r="G201" t="str">
            <v xml:space="preserve"> </v>
          </cell>
          <cell r="H201">
            <v>0</v>
          </cell>
          <cell r="I201" t="str">
            <v xml:space="preserve"> 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</row>
        <row r="202">
          <cell r="A202" t="str">
            <v>a</v>
          </cell>
          <cell r="B202" t="str">
            <v>중분대 횡배수관(D=300m/m)</v>
          </cell>
          <cell r="C202" t="str">
            <v>m</v>
          </cell>
          <cell r="D202">
            <v>367</v>
          </cell>
          <cell r="E202">
            <v>38844</v>
          </cell>
          <cell r="F202">
            <v>14255748</v>
          </cell>
          <cell r="G202">
            <v>35110</v>
          </cell>
          <cell r="H202">
            <v>0</v>
          </cell>
          <cell r="I202">
            <v>35110</v>
          </cell>
          <cell r="J202">
            <v>12885370</v>
          </cell>
          <cell r="K202">
            <v>0.90387189784780142</v>
          </cell>
          <cell r="L202">
            <v>18000</v>
          </cell>
          <cell r="M202">
            <v>6606000</v>
          </cell>
        </row>
        <row r="203">
          <cell r="A203" t="str">
            <v>2-25-B</v>
          </cell>
          <cell r="B203" t="str">
            <v>종배수관-중분대,L형측구</v>
          </cell>
          <cell r="G203" t="str">
            <v xml:space="preserve"> </v>
          </cell>
          <cell r="H203">
            <v>0</v>
          </cell>
          <cell r="I203" t="str">
            <v xml:space="preserve"> 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</row>
        <row r="204">
          <cell r="A204" t="str">
            <v>b-1</v>
          </cell>
          <cell r="B204" t="str">
            <v>D =  300m/m</v>
          </cell>
          <cell r="C204" t="str">
            <v>m</v>
          </cell>
          <cell r="D204">
            <v>5224</v>
          </cell>
          <cell r="E204">
            <v>20663</v>
          </cell>
          <cell r="F204">
            <v>107943512</v>
          </cell>
          <cell r="G204">
            <v>8050</v>
          </cell>
          <cell r="H204" t="str">
            <v>ERR</v>
          </cell>
          <cell r="I204">
            <v>18760</v>
          </cell>
          <cell r="J204">
            <v>42053200</v>
          </cell>
          <cell r="K204">
            <v>0.38958524899578956</v>
          </cell>
          <cell r="L204">
            <v>12000</v>
          </cell>
          <cell r="M204">
            <v>62688000</v>
          </cell>
        </row>
        <row r="205">
          <cell r="A205" t="str">
            <v>b-2</v>
          </cell>
          <cell r="B205" t="str">
            <v>D =  450m/m</v>
          </cell>
          <cell r="C205" t="str">
            <v>m</v>
          </cell>
          <cell r="D205">
            <v>1124</v>
          </cell>
          <cell r="E205">
            <v>25618</v>
          </cell>
          <cell r="F205">
            <v>28794632</v>
          </cell>
          <cell r="G205">
            <v>10980</v>
          </cell>
          <cell r="H205" t="str">
            <v>ERR</v>
          </cell>
          <cell r="I205">
            <v>23760</v>
          </cell>
          <cell r="J205">
            <v>12341520</v>
          </cell>
          <cell r="K205">
            <v>0.42860488718869544</v>
          </cell>
          <cell r="L205">
            <v>16000</v>
          </cell>
          <cell r="M205">
            <v>17984000</v>
          </cell>
        </row>
        <row r="206">
          <cell r="A206" t="str">
            <v>b-3</v>
          </cell>
          <cell r="B206" t="str">
            <v>D =  600m/m</v>
          </cell>
          <cell r="C206" t="str">
            <v>m</v>
          </cell>
          <cell r="D206">
            <v>4044</v>
          </cell>
          <cell r="E206">
            <v>43554</v>
          </cell>
          <cell r="F206">
            <v>176132376</v>
          </cell>
          <cell r="G206">
            <v>17820</v>
          </cell>
          <cell r="H206" t="str">
            <v>ERR</v>
          </cell>
          <cell r="I206">
            <v>39240</v>
          </cell>
          <cell r="J206">
            <v>72064080</v>
          </cell>
          <cell r="K206">
            <v>0.40914726546356245</v>
          </cell>
          <cell r="L206">
            <v>20000</v>
          </cell>
          <cell r="M206">
            <v>80880000</v>
          </cell>
        </row>
        <row r="207">
          <cell r="A207" t="str">
            <v>b-5</v>
          </cell>
          <cell r="B207" t="str">
            <v>D =  1020m/m</v>
          </cell>
          <cell r="C207" t="str">
            <v>m</v>
          </cell>
          <cell r="D207">
            <v>426</v>
          </cell>
          <cell r="E207">
            <v>97034</v>
          </cell>
          <cell r="F207">
            <v>41336484</v>
          </cell>
          <cell r="G207">
            <v>32680</v>
          </cell>
          <cell r="H207" t="str">
            <v>ERR</v>
          </cell>
          <cell r="I207">
            <v>93240</v>
          </cell>
          <cell r="J207">
            <v>13921680</v>
          </cell>
          <cell r="K207">
            <v>0.33678916668384279</v>
          </cell>
          <cell r="L207">
            <v>60000</v>
          </cell>
          <cell r="M207">
            <v>25560000</v>
          </cell>
        </row>
        <row r="208">
          <cell r="A208" t="str">
            <v>b-6</v>
          </cell>
          <cell r="B208" t="str">
            <v>D =  1200m/m</v>
          </cell>
          <cell r="C208" t="str">
            <v>m</v>
          </cell>
          <cell r="D208">
            <v>10</v>
          </cell>
          <cell r="E208">
            <v>140363</v>
          </cell>
          <cell r="F208">
            <v>1403630</v>
          </cell>
          <cell r="G208">
            <v>48970</v>
          </cell>
          <cell r="H208" t="str">
            <v>ERR</v>
          </cell>
          <cell r="I208">
            <v>133840</v>
          </cell>
          <cell r="J208">
            <v>489700</v>
          </cell>
          <cell r="K208">
            <v>0.34888111539365785</v>
          </cell>
          <cell r="L208">
            <v>80000</v>
          </cell>
          <cell r="M208">
            <v>800000</v>
          </cell>
        </row>
        <row r="209">
          <cell r="A209" t="str">
            <v>c</v>
          </cell>
          <cell r="B209" t="str">
            <v>중분대 집수정</v>
          </cell>
          <cell r="G209" t="str">
            <v xml:space="preserve"> </v>
          </cell>
          <cell r="H209">
            <v>0</v>
          </cell>
          <cell r="I209" t="str">
            <v xml:space="preserve"> </v>
          </cell>
          <cell r="J209">
            <v>0</v>
          </cell>
          <cell r="K209">
            <v>0</v>
          </cell>
          <cell r="M209">
            <v>0</v>
          </cell>
        </row>
        <row r="210">
          <cell r="A210" t="str">
            <v>c-1</v>
          </cell>
          <cell r="B210" t="str">
            <v>형식 - 1 (양종방향)</v>
          </cell>
          <cell r="C210" t="str">
            <v>개</v>
          </cell>
          <cell r="D210">
            <v>272</v>
          </cell>
          <cell r="E210">
            <v>205291</v>
          </cell>
          <cell r="F210">
            <v>55839152</v>
          </cell>
          <cell r="G210">
            <v>224070</v>
          </cell>
          <cell r="H210" t="str">
            <v>ERR</v>
          </cell>
          <cell r="I210">
            <v>252280</v>
          </cell>
          <cell r="J210">
            <v>60947040</v>
          </cell>
          <cell r="K210">
            <v>1.0914750281307997</v>
          </cell>
          <cell r="L210">
            <v>220000</v>
          </cell>
          <cell r="M210">
            <v>59840000</v>
          </cell>
        </row>
        <row r="211">
          <cell r="A211" t="str">
            <v>c-2</v>
          </cell>
          <cell r="B211" t="str">
            <v>형식 - 1 (양종방향)</v>
          </cell>
          <cell r="C211" t="str">
            <v>개</v>
          </cell>
          <cell r="D211">
            <v>25</v>
          </cell>
          <cell r="E211">
            <v>200681</v>
          </cell>
          <cell r="F211">
            <v>5017025</v>
          </cell>
          <cell r="G211">
            <v>220120</v>
          </cell>
          <cell r="H211" t="str">
            <v>ERR</v>
          </cell>
          <cell r="I211">
            <v>247640</v>
          </cell>
          <cell r="J211">
            <v>5503000</v>
          </cell>
          <cell r="K211">
            <v>1.0968651740822499</v>
          </cell>
          <cell r="L211">
            <v>220000</v>
          </cell>
          <cell r="M211">
            <v>5500000</v>
          </cell>
        </row>
        <row r="212">
          <cell r="A212" t="str">
            <v>c-3</v>
          </cell>
          <cell r="B212" t="str">
            <v>형식 - 1 (양종방향)</v>
          </cell>
          <cell r="C212" t="str">
            <v>개</v>
          </cell>
          <cell r="D212">
            <v>1</v>
          </cell>
          <cell r="E212">
            <v>196060</v>
          </cell>
          <cell r="F212">
            <v>196060</v>
          </cell>
          <cell r="G212">
            <v>216160</v>
          </cell>
          <cell r="H212" t="str">
            <v>ERR</v>
          </cell>
          <cell r="I212">
            <v>243280</v>
          </cell>
          <cell r="J212">
            <v>216160</v>
          </cell>
          <cell r="K212">
            <v>1.1025196368458634</v>
          </cell>
          <cell r="L212">
            <v>220000</v>
          </cell>
          <cell r="M212">
            <v>220000</v>
          </cell>
        </row>
        <row r="213">
          <cell r="A213">
            <v>2.2599999999999998</v>
          </cell>
          <cell r="B213" t="str">
            <v>용배수로</v>
          </cell>
          <cell r="G213" t="str">
            <v xml:space="preserve"> </v>
          </cell>
          <cell r="H213">
            <v>0</v>
          </cell>
          <cell r="I213" t="str">
            <v xml:space="preserve"> </v>
          </cell>
          <cell r="J213">
            <v>0</v>
          </cell>
          <cell r="K213">
            <v>0</v>
          </cell>
          <cell r="M213">
            <v>0</v>
          </cell>
        </row>
        <row r="214">
          <cell r="A214" t="str">
            <v>b</v>
          </cell>
          <cell r="B214" t="str">
            <v>거푸집</v>
          </cell>
          <cell r="G214" t="str">
            <v xml:space="preserve"> </v>
          </cell>
          <cell r="H214">
            <v>0</v>
          </cell>
          <cell r="I214" t="str">
            <v xml:space="preserve"> </v>
          </cell>
          <cell r="J214">
            <v>0</v>
          </cell>
          <cell r="K214">
            <v>0</v>
          </cell>
          <cell r="M214">
            <v>0</v>
          </cell>
        </row>
        <row r="215">
          <cell r="A215" t="str">
            <v>b-1</v>
          </cell>
          <cell r="B215" t="str">
            <v>합판 3회</v>
          </cell>
          <cell r="C215" t="str">
            <v>m2</v>
          </cell>
          <cell r="D215">
            <v>674</v>
          </cell>
          <cell r="E215">
            <v>16812</v>
          </cell>
          <cell r="F215">
            <v>11331288</v>
          </cell>
          <cell r="G215">
            <v>19000</v>
          </cell>
          <cell r="H215">
            <v>0</v>
          </cell>
          <cell r="I215">
            <v>19000</v>
          </cell>
          <cell r="J215">
            <v>12806000</v>
          </cell>
          <cell r="K215">
            <v>1.1301451344277897</v>
          </cell>
          <cell r="L215">
            <v>18000</v>
          </cell>
          <cell r="M215">
            <v>12132000</v>
          </cell>
        </row>
        <row r="216">
          <cell r="A216" t="str">
            <v>b-2</v>
          </cell>
          <cell r="B216" t="str">
            <v>합판 4회</v>
          </cell>
          <cell r="C216" t="str">
            <v>m2</v>
          </cell>
          <cell r="D216">
            <v>736</v>
          </cell>
          <cell r="E216">
            <v>14344</v>
          </cell>
          <cell r="F216">
            <v>10557184</v>
          </cell>
          <cell r="G216">
            <v>18000</v>
          </cell>
          <cell r="H216">
            <v>0</v>
          </cell>
          <cell r="I216">
            <v>18000</v>
          </cell>
          <cell r="J216">
            <v>13248000</v>
          </cell>
          <cell r="K216">
            <v>1.2548800892359175</v>
          </cell>
          <cell r="L216">
            <v>17000</v>
          </cell>
          <cell r="M216">
            <v>12512000</v>
          </cell>
        </row>
        <row r="217">
          <cell r="A217" t="str">
            <v>c</v>
          </cell>
          <cell r="B217" t="str">
            <v>철근가공조립(보통)</v>
          </cell>
          <cell r="C217" t="str">
            <v>TON</v>
          </cell>
          <cell r="D217">
            <v>24.202000000000002</v>
          </cell>
          <cell r="E217">
            <v>336241</v>
          </cell>
          <cell r="F217">
            <v>8137704</v>
          </cell>
          <cell r="G217">
            <v>240000</v>
          </cell>
          <cell r="H217">
            <v>0</v>
          </cell>
          <cell r="I217">
            <v>240000</v>
          </cell>
          <cell r="J217">
            <v>5808480</v>
          </cell>
          <cell r="K217">
            <v>0.71377381138463625</v>
          </cell>
          <cell r="L217">
            <v>230000</v>
          </cell>
          <cell r="M217">
            <v>5566460</v>
          </cell>
        </row>
        <row r="218">
          <cell r="A218" t="str">
            <v>f</v>
          </cell>
          <cell r="B218" t="str">
            <v>콘크리트</v>
          </cell>
          <cell r="G218" t="str">
            <v xml:space="preserve"> </v>
          </cell>
          <cell r="H218">
            <v>0</v>
          </cell>
          <cell r="I218" t="str">
            <v xml:space="preserve"> </v>
          </cell>
          <cell r="J218">
            <v>0</v>
          </cell>
          <cell r="K218">
            <v>0</v>
          </cell>
          <cell r="M218">
            <v>0</v>
          </cell>
        </row>
        <row r="219">
          <cell r="A219" t="str">
            <v>f-1</v>
          </cell>
          <cell r="B219" t="str">
            <v>2종 32m/m (생산 및 타설)</v>
          </cell>
          <cell r="C219" t="str">
            <v>m3</v>
          </cell>
          <cell r="D219">
            <v>263</v>
          </cell>
          <cell r="E219">
            <v>28836</v>
          </cell>
          <cell r="F219">
            <v>7583868</v>
          </cell>
          <cell r="G219">
            <v>22000</v>
          </cell>
          <cell r="H219" t="str">
            <v>ERR</v>
          </cell>
          <cell r="I219">
            <v>31050</v>
          </cell>
          <cell r="J219">
            <v>5786000</v>
          </cell>
          <cell r="K219">
            <v>0.76293521986405877</v>
          </cell>
          <cell r="L219">
            <v>15000</v>
          </cell>
          <cell r="M219">
            <v>3945000</v>
          </cell>
        </row>
        <row r="220">
          <cell r="A220" t="str">
            <v>f-4</v>
          </cell>
          <cell r="B220" t="str">
            <v>5종 50m/m (구입 및 타설)</v>
          </cell>
          <cell r="C220" t="str">
            <v>m3</v>
          </cell>
          <cell r="D220">
            <v>31</v>
          </cell>
          <cell r="E220">
            <v>17088</v>
          </cell>
          <cell r="F220">
            <v>529728</v>
          </cell>
          <cell r="G220">
            <v>22000</v>
          </cell>
          <cell r="H220" t="str">
            <v>ERR</v>
          </cell>
          <cell r="I220">
            <v>58000</v>
          </cell>
          <cell r="J220">
            <v>682000</v>
          </cell>
          <cell r="K220">
            <v>1.2874531835205993</v>
          </cell>
          <cell r="L220">
            <v>15000</v>
          </cell>
          <cell r="M220">
            <v>465000</v>
          </cell>
        </row>
        <row r="221">
          <cell r="B221" t="str">
            <v>소   계 (배수공구조물)</v>
          </cell>
          <cell r="F221">
            <v>7753897165</v>
          </cell>
          <cell r="J221">
            <v>6382728585</v>
          </cell>
          <cell r="K221">
            <v>0.8231639457137423</v>
          </cell>
          <cell r="M221">
            <v>6562213310</v>
          </cell>
        </row>
        <row r="222">
          <cell r="B222" t="str">
            <v>직접공사비 계</v>
          </cell>
          <cell r="F222">
            <v>29073580030</v>
          </cell>
          <cell r="J222">
            <v>20998993135</v>
          </cell>
          <cell r="K222">
            <v>0.72227063586018236</v>
          </cell>
          <cell r="M222">
            <v>19373678460</v>
          </cell>
        </row>
        <row r="223">
          <cell r="F223" t="str">
            <v xml:space="preserve"> </v>
          </cell>
          <cell r="K223">
            <v>0</v>
          </cell>
          <cell r="M223" t="str">
            <v xml:space="preserve"> </v>
          </cell>
        </row>
        <row r="224">
          <cell r="B224" t="str">
            <v>안전관리비</v>
          </cell>
          <cell r="E224">
            <v>1.5199999999999998E-2</v>
          </cell>
          <cell r="F224">
            <v>441918416.45599997</v>
          </cell>
          <cell r="G224">
            <v>0.01</v>
          </cell>
          <cell r="I224">
            <v>5.0000000000000001E-3</v>
          </cell>
          <cell r="J224">
            <v>209989931</v>
          </cell>
          <cell r="K224">
            <v>0.47517804911601336</v>
          </cell>
          <cell r="M224">
            <v>356321540</v>
          </cell>
        </row>
      </sheetData>
      <sheetData sheetId="1" refreshError="1"/>
      <sheetData sheetId="2" refreshError="1"/>
      <sheetData sheetId="3"/>
      <sheetData sheetId="4"/>
      <sheetData sheetId="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abSelected="1" view="pageBreakPreview" zoomScaleSheetLayoutView="100" workbookViewId="0">
      <selection activeCell="A5" sqref="A5:K5"/>
    </sheetView>
  </sheetViews>
  <sheetFormatPr defaultRowHeight="16.5" x14ac:dyDescent="0.3"/>
  <cols>
    <col min="1" max="1" width="6.5" style="127" customWidth="1"/>
    <col min="2" max="2" width="9.875" style="127" customWidth="1"/>
    <col min="3" max="3" width="23.375" style="127" customWidth="1"/>
    <col min="4" max="4" width="6.5" style="127" customWidth="1"/>
    <col min="5" max="5" width="15.5" style="127" customWidth="1"/>
    <col min="6" max="6" width="6.5" style="127" customWidth="1"/>
    <col min="7" max="7" width="15.5" style="127" customWidth="1"/>
    <col min="8" max="8" width="6.5" style="127" customWidth="1"/>
    <col min="9" max="9" width="15.5" style="127" customWidth="1"/>
    <col min="10" max="10" width="6.5" style="127" customWidth="1"/>
    <col min="11" max="11" width="15.5" style="127" customWidth="1"/>
    <col min="12" max="12" width="9" style="127"/>
    <col min="13" max="13" width="18.125" style="127" bestFit="1" customWidth="1"/>
    <col min="14" max="14" width="23" style="127" bestFit="1" customWidth="1"/>
    <col min="15" max="16384" width="9" style="127"/>
  </cols>
  <sheetData>
    <row r="1" spans="1:14" ht="69.95" customHeight="1" x14ac:dyDescent="0.3">
      <c r="A1" s="174" t="s">
        <v>2431</v>
      </c>
      <c r="B1" s="175"/>
      <c r="C1" s="175"/>
      <c r="D1" s="123" t="s">
        <v>2413</v>
      </c>
      <c r="E1" s="124"/>
      <c r="F1" s="123" t="s">
        <v>2414</v>
      </c>
      <c r="G1" s="125"/>
      <c r="H1" s="123" t="s">
        <v>2415</v>
      </c>
      <c r="I1" s="125"/>
      <c r="J1" s="123" t="s">
        <v>2416</v>
      </c>
      <c r="K1" s="126"/>
    </row>
    <row r="2" spans="1:14" s="129" customFormat="1" ht="15" customHeight="1" x14ac:dyDescent="0.3">
      <c r="A2" s="128"/>
      <c r="K2" s="130"/>
    </row>
    <row r="3" spans="1:14" s="132" customFormat="1" ht="15" customHeight="1" x14ac:dyDescent="0.3">
      <c r="A3" s="131"/>
      <c r="B3" s="176" t="s">
        <v>2422</v>
      </c>
      <c r="C3" s="176"/>
      <c r="K3" s="133"/>
    </row>
    <row r="4" spans="1:14" s="129" customFormat="1" ht="15" customHeight="1" x14ac:dyDescent="0.3">
      <c r="A4" s="128"/>
      <c r="K4" s="130"/>
    </row>
    <row r="5" spans="1:14" s="129" customFormat="1" ht="69.95" customHeight="1" x14ac:dyDescent="0.3">
      <c r="A5" s="202" t="s">
        <v>2432</v>
      </c>
      <c r="B5" s="203"/>
      <c r="C5" s="203"/>
      <c r="D5" s="203"/>
      <c r="E5" s="203"/>
      <c r="F5" s="203"/>
      <c r="G5" s="203"/>
      <c r="H5" s="203"/>
      <c r="I5" s="203"/>
      <c r="J5" s="203"/>
      <c r="K5" s="204"/>
    </row>
    <row r="6" spans="1:14" s="129" customFormat="1" ht="9.9499999999999993" customHeight="1" x14ac:dyDescent="0.3">
      <c r="A6" s="134"/>
      <c r="B6" s="151"/>
      <c r="C6" s="151"/>
      <c r="D6" s="151"/>
      <c r="E6" s="151"/>
      <c r="F6" s="151"/>
      <c r="G6" s="151"/>
      <c r="H6" s="151"/>
      <c r="I6" s="151"/>
      <c r="J6" s="151"/>
      <c r="K6" s="135"/>
    </row>
    <row r="7" spans="1:14" s="137" customFormat="1" ht="24.95" customHeight="1" x14ac:dyDescent="0.3">
      <c r="A7" s="136"/>
      <c r="B7" s="152"/>
      <c r="C7" s="153" t="s">
        <v>2417</v>
      </c>
      <c r="D7" s="177" t="s">
        <v>2418</v>
      </c>
      <c r="E7" s="177"/>
      <c r="F7" s="177"/>
      <c r="G7" s="177"/>
      <c r="H7" s="177"/>
      <c r="I7" s="177"/>
      <c r="J7" s="177"/>
      <c r="K7" s="178"/>
    </row>
    <row r="8" spans="1:14" s="139" customFormat="1" ht="24.95" customHeight="1" x14ac:dyDescent="0.3">
      <c r="A8" s="138"/>
      <c r="B8" s="154"/>
      <c r="C8" s="153" t="s">
        <v>2419</v>
      </c>
      <c r="D8" s="177" t="s">
        <v>2423</v>
      </c>
      <c r="E8" s="177"/>
      <c r="F8" s="177"/>
      <c r="G8" s="177"/>
      <c r="H8" s="177"/>
      <c r="I8" s="177"/>
      <c r="J8" s="177"/>
      <c r="K8" s="178"/>
    </row>
    <row r="9" spans="1:14" s="141" customFormat="1" ht="18.75" customHeight="1" x14ac:dyDescent="0.3">
      <c r="A9" s="140"/>
      <c r="D9" s="155"/>
      <c r="E9" s="155"/>
      <c r="F9" s="171"/>
      <c r="G9" s="171"/>
      <c r="H9" s="172"/>
      <c r="I9" s="172"/>
      <c r="J9" s="172"/>
      <c r="K9" s="173"/>
    </row>
    <row r="10" spans="1:14" s="144" customFormat="1" ht="24.95" customHeight="1" x14ac:dyDescent="0.3">
      <c r="A10" s="142"/>
      <c r="B10" s="157"/>
      <c r="C10" s="158" t="s">
        <v>2420</v>
      </c>
      <c r="D10" s="169">
        <f>D12+D14+D16+D18+D20</f>
        <v>473790000</v>
      </c>
      <c r="E10" s="169"/>
      <c r="F10" s="169"/>
      <c r="G10" s="170" t="str">
        <f>"(금"&amp;NUMBERSTRING(D10,1)&amp;"원)"</f>
        <v>(금사억칠천삼백칠십구만원)</v>
      </c>
      <c r="H10" s="170"/>
      <c r="I10" s="170"/>
      <c r="J10" s="170"/>
      <c r="K10" s="143"/>
      <c r="N10" s="145"/>
    </row>
    <row r="11" spans="1:14" s="144" customFormat="1" ht="9.9499999999999993" customHeight="1" x14ac:dyDescent="0.3">
      <c r="A11" s="142"/>
      <c r="B11" s="157"/>
      <c r="C11" s="158"/>
      <c r="D11" s="160"/>
      <c r="E11" s="160"/>
      <c r="F11" s="161"/>
      <c r="G11" s="159"/>
      <c r="H11" s="159"/>
      <c r="I11" s="159"/>
      <c r="J11" s="159"/>
      <c r="K11" s="143"/>
      <c r="N11" s="145"/>
    </row>
    <row r="12" spans="1:14" s="144" customFormat="1" ht="24.95" customHeight="1" x14ac:dyDescent="0.3">
      <c r="A12" s="142"/>
      <c r="B12" s="157"/>
      <c r="C12" s="158" t="s">
        <v>2421</v>
      </c>
      <c r="D12" s="169">
        <f>M12</f>
        <v>243889000</v>
      </c>
      <c r="E12" s="169"/>
      <c r="F12" s="169"/>
      <c r="G12" s="170" t="str">
        <f>"(금"&amp;NUMBERSTRING(D12,1)&amp;"원)"</f>
        <v>(금이억사천삼백팔십팔만구천원)</v>
      </c>
      <c r="H12" s="170"/>
      <c r="I12" s="170"/>
      <c r="J12" s="170"/>
      <c r="K12" s="143"/>
      <c r="M12" s="168">
        <f>원가계산서!E31</f>
        <v>243889000</v>
      </c>
    </row>
    <row r="13" spans="1:14" s="144" customFormat="1" ht="9.9499999999999993" customHeight="1" x14ac:dyDescent="0.3">
      <c r="A13" s="142"/>
      <c r="B13" s="157"/>
      <c r="C13" s="158"/>
      <c r="D13" s="160"/>
      <c r="E13" s="156"/>
      <c r="F13" s="161"/>
      <c r="G13" s="159"/>
      <c r="H13" s="159"/>
      <c r="I13" s="159"/>
      <c r="J13" s="159"/>
      <c r="K13" s="143"/>
    </row>
    <row r="14" spans="1:14" s="144" customFormat="1" ht="24.95" customHeight="1" x14ac:dyDescent="0.3">
      <c r="A14" s="142"/>
      <c r="B14" s="157"/>
      <c r="C14" s="158" t="s">
        <v>2424</v>
      </c>
      <c r="D14" s="169">
        <f>M14</f>
        <v>190377000</v>
      </c>
      <c r="E14" s="169"/>
      <c r="F14" s="169"/>
      <c r="G14" s="170" t="str">
        <f>"(금"&amp;NUMBERSTRING(D14,1)&amp;"원)"</f>
        <v>(금일억구천삼십칠만칠천원)</v>
      </c>
      <c r="H14" s="170"/>
      <c r="I14" s="170"/>
      <c r="J14" s="170"/>
      <c r="K14" s="143"/>
      <c r="M14" s="168">
        <f>원가계산서!E32</f>
        <v>190377000</v>
      </c>
    </row>
    <row r="15" spans="1:14" s="144" customFormat="1" ht="9.9499999999999993" customHeight="1" x14ac:dyDescent="0.3">
      <c r="A15" s="142"/>
      <c r="B15" s="157"/>
      <c r="C15" s="158"/>
      <c r="D15" s="160"/>
      <c r="E15" s="156"/>
      <c r="F15" s="161"/>
      <c r="G15" s="159"/>
      <c r="H15" s="159"/>
      <c r="I15" s="159"/>
      <c r="J15" s="159"/>
      <c r="K15" s="143"/>
    </row>
    <row r="16" spans="1:14" s="144" customFormat="1" ht="24.95" customHeight="1" x14ac:dyDescent="0.3">
      <c r="A16" s="142"/>
      <c r="B16" s="157"/>
      <c r="C16" s="158" t="s">
        <v>2425</v>
      </c>
      <c r="D16" s="169">
        <f>M16</f>
        <v>25584000</v>
      </c>
      <c r="E16" s="169"/>
      <c r="F16" s="169"/>
      <c r="G16" s="170" t="str">
        <f>"(금"&amp;NUMBERSTRING(D16,1)&amp;"원)"</f>
        <v>(금이천오백오십팔만사천원)</v>
      </c>
      <c r="H16" s="170"/>
      <c r="I16" s="170"/>
      <c r="J16" s="170"/>
      <c r="K16" s="143"/>
      <c r="M16" s="168">
        <f>원가계산서!E33</f>
        <v>25584000</v>
      </c>
    </row>
    <row r="17" spans="1:13" s="144" customFormat="1" ht="9.9499999999999993" customHeight="1" x14ac:dyDescent="0.3">
      <c r="A17" s="142"/>
      <c r="B17" s="157"/>
      <c r="C17" s="158"/>
      <c r="D17" s="160"/>
      <c r="E17" s="156"/>
      <c r="F17" s="161"/>
      <c r="G17" s="159"/>
      <c r="H17" s="159"/>
      <c r="I17" s="159"/>
      <c r="J17" s="159"/>
      <c r="K17" s="143"/>
    </row>
    <row r="18" spans="1:13" s="144" customFormat="1" ht="24.95" customHeight="1" x14ac:dyDescent="0.3">
      <c r="A18" s="142"/>
      <c r="B18" s="157"/>
      <c r="C18" s="158" t="s">
        <v>2426</v>
      </c>
      <c r="D18" s="169">
        <f>M18</f>
        <v>13940000</v>
      </c>
      <c r="E18" s="169"/>
      <c r="F18" s="169"/>
      <c r="G18" s="170" t="str">
        <f>"(금"&amp;NUMBERSTRING(D18,1)&amp;"원)"</f>
        <v>(금일천삼백구십사만원)</v>
      </c>
      <c r="H18" s="170"/>
      <c r="I18" s="170"/>
      <c r="J18" s="170"/>
      <c r="K18" s="143"/>
      <c r="M18" s="168">
        <f>원가계산서!E34</f>
        <v>13940000</v>
      </c>
    </row>
    <row r="19" spans="1:13" s="144" customFormat="1" ht="9.9499999999999993" customHeight="1" x14ac:dyDescent="0.3">
      <c r="A19" s="142"/>
      <c r="B19" s="157"/>
      <c r="C19" s="158"/>
      <c r="D19" s="160"/>
      <c r="E19" s="156"/>
      <c r="F19" s="161"/>
      <c r="G19" s="159"/>
      <c r="H19" s="159"/>
      <c r="I19" s="159"/>
      <c r="J19" s="159"/>
      <c r="K19" s="143"/>
    </row>
    <row r="20" spans="1:13" s="144" customFormat="1" ht="24.95" customHeight="1" x14ac:dyDescent="0.3">
      <c r="A20" s="142"/>
      <c r="B20" s="157"/>
      <c r="C20" s="158"/>
      <c r="D20" s="169"/>
      <c r="E20" s="169"/>
      <c r="F20" s="169"/>
      <c r="G20" s="170"/>
      <c r="H20" s="170"/>
      <c r="I20" s="170"/>
      <c r="J20" s="170"/>
      <c r="K20" s="143"/>
      <c r="M20" s="168"/>
    </row>
    <row r="21" spans="1:13" s="144" customFormat="1" ht="9.9499999999999993" customHeight="1" x14ac:dyDescent="0.3">
      <c r="A21" s="162"/>
      <c r="B21" s="163"/>
      <c r="C21" s="164"/>
      <c r="D21" s="165"/>
      <c r="E21" s="166"/>
      <c r="F21" s="167"/>
      <c r="G21" s="150"/>
      <c r="H21" s="150"/>
      <c r="I21" s="150"/>
      <c r="J21" s="150"/>
      <c r="K21" s="146"/>
    </row>
    <row r="24" spans="1:13" ht="19.5" x14ac:dyDescent="0.3">
      <c r="F24" s="147"/>
      <c r="G24" s="148"/>
      <c r="H24" s="148"/>
      <c r="I24" s="149"/>
    </row>
  </sheetData>
  <mergeCells count="19">
    <mergeCell ref="A1:C1"/>
    <mergeCell ref="B3:C3"/>
    <mergeCell ref="A5:K5"/>
    <mergeCell ref="D7:K7"/>
    <mergeCell ref="D8:K8"/>
    <mergeCell ref="F9:G9"/>
    <mergeCell ref="H9:K9"/>
    <mergeCell ref="D10:F10"/>
    <mergeCell ref="G10:J10"/>
    <mergeCell ref="D12:F12"/>
    <mergeCell ref="G12:J12"/>
    <mergeCell ref="D18:F18"/>
    <mergeCell ref="G18:J18"/>
    <mergeCell ref="D20:F20"/>
    <mergeCell ref="G20:J20"/>
    <mergeCell ref="D14:F14"/>
    <mergeCell ref="G14:J14"/>
    <mergeCell ref="D16:F16"/>
    <mergeCell ref="G16:J16"/>
  </mergeCells>
  <phoneticPr fontId="1" type="noConversion"/>
  <printOptions horizontalCentered="1"/>
  <pageMargins left="0.59055118110236227" right="0.59055118110236227" top="0.78740157480314965" bottom="0.78740157480314965" header="0.59055118110236227" footer="0.59055118110236227"/>
  <pageSetup paperSize="9" scale="9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view="pageBreakPreview" topLeftCell="B1" zoomScale="85" zoomScaleNormal="100" zoomScaleSheetLayoutView="85" workbookViewId="0">
      <selection activeCell="E8" sqref="E8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9.875" bestFit="1" customWidth="1"/>
    <col min="7" max="7" width="53.625" customWidth="1"/>
    <col min="8" max="8" width="30.625" customWidth="1"/>
    <col min="10" max="10" width="13.125" bestFit="1" customWidth="1"/>
    <col min="11" max="11" width="15.375" bestFit="1" customWidth="1"/>
    <col min="12" max="13" width="12" bestFit="1" customWidth="1"/>
    <col min="15" max="15" width="11" bestFit="1" customWidth="1"/>
  </cols>
  <sheetData>
    <row r="1" spans="1:13" ht="24" customHeight="1" x14ac:dyDescent="0.3">
      <c r="B1" s="185" t="s">
        <v>2358</v>
      </c>
      <c r="C1" s="185"/>
      <c r="D1" s="185"/>
      <c r="E1" s="185"/>
      <c r="F1" s="185"/>
      <c r="G1" s="185"/>
      <c r="H1" s="185"/>
    </row>
    <row r="2" spans="1:13" ht="21.95" customHeight="1" x14ac:dyDescent="0.3">
      <c r="B2" s="186" t="s">
        <v>2409</v>
      </c>
      <c r="C2" s="186"/>
      <c r="D2" s="186"/>
      <c r="E2" s="186"/>
      <c r="F2" s="44"/>
      <c r="G2" s="44"/>
      <c r="H2" s="104" t="s">
        <v>2427</v>
      </c>
    </row>
    <row r="3" spans="1:13" ht="18.95" customHeight="1" x14ac:dyDescent="0.3">
      <c r="B3" s="180" t="s">
        <v>2357</v>
      </c>
      <c r="C3" s="180"/>
      <c r="D3" s="180"/>
      <c r="E3" s="105" t="s">
        <v>2356</v>
      </c>
      <c r="F3" s="106" t="s">
        <v>2395</v>
      </c>
      <c r="G3" s="107"/>
      <c r="H3" s="105" t="s">
        <v>897</v>
      </c>
    </row>
    <row r="4" spans="1:13" ht="18.95" customHeight="1" x14ac:dyDescent="0.3">
      <c r="A4" s="1" t="s">
        <v>2355</v>
      </c>
      <c r="B4" s="187" t="s">
        <v>2354</v>
      </c>
      <c r="C4" s="187" t="s">
        <v>2353</v>
      </c>
      <c r="D4" s="105" t="s">
        <v>2352</v>
      </c>
      <c r="E4" s="108">
        <f>공종별집계표!H6</f>
        <v>57560653</v>
      </c>
      <c r="F4" s="109" t="s">
        <v>52</v>
      </c>
      <c r="G4" s="110"/>
      <c r="H4" s="20" t="s">
        <v>52</v>
      </c>
    </row>
    <row r="5" spans="1:13" ht="18.95" customHeight="1" x14ac:dyDescent="0.3">
      <c r="A5" s="1" t="s">
        <v>2351</v>
      </c>
      <c r="B5" s="188"/>
      <c r="C5" s="188"/>
      <c r="D5" s="105" t="s">
        <v>2350</v>
      </c>
      <c r="E5" s="108">
        <v>0</v>
      </c>
      <c r="F5" s="109" t="s">
        <v>52</v>
      </c>
      <c r="G5" s="110"/>
      <c r="H5" s="20" t="s">
        <v>52</v>
      </c>
    </row>
    <row r="6" spans="1:13" ht="18.95" customHeight="1" x14ac:dyDescent="0.3">
      <c r="A6" s="1" t="s">
        <v>2291</v>
      </c>
      <c r="B6" s="188"/>
      <c r="C6" s="188"/>
      <c r="D6" s="105" t="s">
        <v>2349</v>
      </c>
      <c r="E6" s="108">
        <v>0</v>
      </c>
      <c r="F6" s="109" t="s">
        <v>52</v>
      </c>
      <c r="G6" s="110"/>
      <c r="H6" s="20" t="s">
        <v>52</v>
      </c>
    </row>
    <row r="7" spans="1:13" ht="18.95" customHeight="1" x14ac:dyDescent="0.3">
      <c r="A7" s="1" t="s">
        <v>2348</v>
      </c>
      <c r="B7" s="188"/>
      <c r="C7" s="189"/>
      <c r="D7" s="105" t="s">
        <v>2321</v>
      </c>
      <c r="E7" s="108">
        <f>TRUNC(E4+E5-E6, 0)</f>
        <v>57560653</v>
      </c>
      <c r="F7" s="109" t="s">
        <v>52</v>
      </c>
      <c r="G7" s="110"/>
      <c r="H7" s="20" t="s">
        <v>52</v>
      </c>
    </row>
    <row r="8" spans="1:13" ht="18.95" customHeight="1" x14ac:dyDescent="0.3">
      <c r="A8" s="1" t="s">
        <v>2347</v>
      </c>
      <c r="B8" s="188"/>
      <c r="C8" s="187" t="s">
        <v>2346</v>
      </c>
      <c r="D8" s="105" t="s">
        <v>2345</v>
      </c>
      <c r="E8" s="108">
        <f>공종별집계표!J6</f>
        <v>79368248</v>
      </c>
      <c r="F8" s="109" t="s">
        <v>52</v>
      </c>
      <c r="G8" s="110"/>
      <c r="H8" s="20" t="s">
        <v>52</v>
      </c>
      <c r="M8" s="8"/>
    </row>
    <row r="9" spans="1:13" ht="18.95" customHeight="1" x14ac:dyDescent="0.3">
      <c r="A9" s="1" t="s">
        <v>2344</v>
      </c>
      <c r="B9" s="188"/>
      <c r="C9" s="188"/>
      <c r="D9" s="105" t="s">
        <v>2343</v>
      </c>
      <c r="E9" s="108">
        <f>TRUNC(E8*F9, 0)</f>
        <v>15714913</v>
      </c>
      <c r="F9" s="111">
        <v>0.19800000000000001</v>
      </c>
      <c r="G9" s="110" t="s">
        <v>2396</v>
      </c>
      <c r="H9" s="20" t="s">
        <v>52</v>
      </c>
    </row>
    <row r="10" spans="1:13" ht="18.95" customHeight="1" x14ac:dyDescent="0.3">
      <c r="A10" s="1" t="s">
        <v>2342</v>
      </c>
      <c r="B10" s="188"/>
      <c r="C10" s="189"/>
      <c r="D10" s="105" t="s">
        <v>2321</v>
      </c>
      <c r="E10" s="108">
        <f>TRUNC(E8+E9, 0)</f>
        <v>95083161</v>
      </c>
      <c r="F10" s="111" t="s">
        <v>52</v>
      </c>
      <c r="G10" s="110" t="s">
        <v>52</v>
      </c>
      <c r="H10" s="20" t="s">
        <v>52</v>
      </c>
    </row>
    <row r="11" spans="1:13" ht="18.95" customHeight="1" x14ac:dyDescent="0.3">
      <c r="A11" s="1" t="s">
        <v>2341</v>
      </c>
      <c r="B11" s="188"/>
      <c r="C11" s="187" t="s">
        <v>2340</v>
      </c>
      <c r="D11" s="105" t="s">
        <v>2339</v>
      </c>
      <c r="E11" s="108">
        <f>공종별집계표!L6</f>
        <v>4997936</v>
      </c>
      <c r="F11" s="111" t="s">
        <v>52</v>
      </c>
      <c r="G11" s="110" t="s">
        <v>52</v>
      </c>
      <c r="H11" s="20" t="s">
        <v>52</v>
      </c>
    </row>
    <row r="12" spans="1:13" ht="18.95" customHeight="1" x14ac:dyDescent="0.3">
      <c r="A12" s="1" t="s">
        <v>2338</v>
      </c>
      <c r="B12" s="188"/>
      <c r="C12" s="188"/>
      <c r="D12" s="105" t="s">
        <v>2337</v>
      </c>
      <c r="E12" s="108">
        <f>TRUNC(E10*F12, 0)</f>
        <v>3384960</v>
      </c>
      <c r="F12" s="112">
        <v>3.56E-2</v>
      </c>
      <c r="G12" s="110" t="s">
        <v>2397</v>
      </c>
      <c r="H12" s="20" t="s">
        <v>52</v>
      </c>
      <c r="J12" s="8"/>
    </row>
    <row r="13" spans="1:13" ht="18.95" customHeight="1" x14ac:dyDescent="0.3">
      <c r="A13" s="1" t="s">
        <v>2336</v>
      </c>
      <c r="B13" s="188"/>
      <c r="C13" s="188"/>
      <c r="D13" s="105" t="s">
        <v>2335</v>
      </c>
      <c r="E13" s="108">
        <f>TRUNC(E10*F13, 0)</f>
        <v>960339</v>
      </c>
      <c r="F13" s="112">
        <v>1.01E-2</v>
      </c>
      <c r="G13" s="110" t="s">
        <v>2397</v>
      </c>
      <c r="H13" s="20" t="s">
        <v>52</v>
      </c>
      <c r="I13" s="49"/>
    </row>
    <row r="14" spans="1:13" ht="18.95" customHeight="1" x14ac:dyDescent="0.3">
      <c r="A14" s="1" t="s">
        <v>2334</v>
      </c>
      <c r="B14" s="188"/>
      <c r="C14" s="188"/>
      <c r="D14" s="105" t="s">
        <v>2333</v>
      </c>
      <c r="E14" s="108">
        <f>TRUNC(E8*F14, 0)</f>
        <v>2853288</v>
      </c>
      <c r="F14" s="113">
        <v>3.5950000000000003E-2</v>
      </c>
      <c r="G14" s="110" t="s">
        <v>2396</v>
      </c>
      <c r="H14" s="20" t="s">
        <v>52</v>
      </c>
    </row>
    <row r="15" spans="1:13" ht="18.95" customHeight="1" x14ac:dyDescent="0.3">
      <c r="A15" s="1" t="s">
        <v>2332</v>
      </c>
      <c r="B15" s="188"/>
      <c r="C15" s="188"/>
      <c r="D15" s="105" t="s">
        <v>2331</v>
      </c>
      <c r="E15" s="108">
        <f>TRUNC(E8*F15, 0)</f>
        <v>3769991</v>
      </c>
      <c r="F15" s="112">
        <v>4.7500000000000001E-2</v>
      </c>
      <c r="G15" s="110" t="s">
        <v>2396</v>
      </c>
      <c r="H15" s="20" t="s">
        <v>52</v>
      </c>
    </row>
    <row r="16" spans="1:13" ht="18.95" customHeight="1" x14ac:dyDescent="0.3">
      <c r="A16" s="1" t="s">
        <v>2330</v>
      </c>
      <c r="B16" s="188"/>
      <c r="C16" s="188"/>
      <c r="D16" s="105" t="s">
        <v>2329</v>
      </c>
      <c r="E16" s="108">
        <f>TRUNC(E14*F16, 0)</f>
        <v>374922</v>
      </c>
      <c r="F16" s="112">
        <v>0.13139999999999999</v>
      </c>
      <c r="G16" s="110" t="s">
        <v>2398</v>
      </c>
      <c r="H16" s="20" t="s">
        <v>52</v>
      </c>
    </row>
    <row r="17" spans="1:12" ht="18.95" customHeight="1" x14ac:dyDescent="0.3">
      <c r="A17" s="1"/>
      <c r="B17" s="188"/>
      <c r="C17" s="188"/>
      <c r="D17" s="105" t="s">
        <v>2328</v>
      </c>
      <c r="E17" s="108">
        <f>TRUNC(E8*F17,0)</f>
        <v>1825469</v>
      </c>
      <c r="F17" s="111">
        <v>2.3E-2</v>
      </c>
      <c r="G17" s="110" t="s">
        <v>2396</v>
      </c>
      <c r="H17" s="114" t="s">
        <v>2327</v>
      </c>
      <c r="J17" s="48"/>
      <c r="K17" s="47"/>
    </row>
    <row r="18" spans="1:12" ht="18.95" customHeight="1" x14ac:dyDescent="0.3">
      <c r="A18" s="1" t="s">
        <v>2326</v>
      </c>
      <c r="B18" s="188"/>
      <c r="C18" s="188"/>
      <c r="D18" s="187" t="s">
        <v>2325</v>
      </c>
      <c r="E18" s="108">
        <f>TRUNC((E7+E8+(E33/1.1))*F18, 0)</f>
        <v>5045893</v>
      </c>
      <c r="F18" s="112">
        <v>3.15E-2</v>
      </c>
      <c r="G18" s="110" t="s">
        <v>2410</v>
      </c>
      <c r="H18" s="190" t="s">
        <v>2399</v>
      </c>
      <c r="K18" s="8"/>
      <c r="L18" s="8"/>
    </row>
    <row r="19" spans="1:12" ht="18.95" customHeight="1" x14ac:dyDescent="0.3">
      <c r="A19" s="1"/>
      <c r="B19" s="188"/>
      <c r="C19" s="188"/>
      <c r="D19" s="189"/>
      <c r="E19" s="108">
        <f>TRUNC(((E7+E8)*F19)*1.2, 0)</f>
        <v>5175912</v>
      </c>
      <c r="F19" s="112">
        <v>3.15E-2</v>
      </c>
      <c r="G19" s="110" t="s">
        <v>2411</v>
      </c>
      <c r="H19" s="191"/>
      <c r="K19" s="8"/>
      <c r="L19" s="8"/>
    </row>
    <row r="20" spans="1:12" ht="18.95" customHeight="1" x14ac:dyDescent="0.3">
      <c r="A20" s="1" t="s">
        <v>2324</v>
      </c>
      <c r="B20" s="188"/>
      <c r="C20" s="188"/>
      <c r="D20" s="105" t="s">
        <v>2400</v>
      </c>
      <c r="E20" s="108">
        <f>TRUNC(E10*F20, 0)</f>
        <v>5704</v>
      </c>
      <c r="F20" s="113">
        <v>6.0000000000000002E-5</v>
      </c>
      <c r="G20" s="110" t="s">
        <v>2397</v>
      </c>
      <c r="H20" s="20" t="s">
        <v>52</v>
      </c>
      <c r="J20" s="8"/>
      <c r="K20" s="8"/>
    </row>
    <row r="21" spans="1:12" ht="18.95" customHeight="1" x14ac:dyDescent="0.3">
      <c r="A21" s="1" t="s">
        <v>2324</v>
      </c>
      <c r="B21" s="188"/>
      <c r="C21" s="188"/>
      <c r="D21" s="105" t="s">
        <v>2401</v>
      </c>
      <c r="E21" s="108">
        <f>TRUNC(E10*F21, 0)</f>
        <v>85574</v>
      </c>
      <c r="F21" s="112">
        <v>8.9999999999999998E-4</v>
      </c>
      <c r="G21" s="110" t="s">
        <v>2397</v>
      </c>
      <c r="H21" s="20" t="s">
        <v>52</v>
      </c>
      <c r="J21" s="8"/>
      <c r="K21" s="8"/>
    </row>
    <row r="22" spans="1:12" ht="18.95" customHeight="1" x14ac:dyDescent="0.3">
      <c r="A22" s="1" t="s">
        <v>2324</v>
      </c>
      <c r="B22" s="188"/>
      <c r="C22" s="188"/>
      <c r="D22" s="105" t="s">
        <v>2323</v>
      </c>
      <c r="E22" s="108">
        <f>TRUNC((E7+E10)*F22, 0)</f>
        <v>9311272</v>
      </c>
      <c r="F22" s="111">
        <v>6.0999999999999999E-2</v>
      </c>
      <c r="G22" s="110" t="s">
        <v>2402</v>
      </c>
      <c r="H22" s="20" t="s">
        <v>52</v>
      </c>
      <c r="J22" s="8"/>
      <c r="K22" s="8"/>
    </row>
    <row r="23" spans="1:12" ht="18.95" customHeight="1" x14ac:dyDescent="0.3">
      <c r="A23" s="1" t="s">
        <v>2322</v>
      </c>
      <c r="B23" s="189"/>
      <c r="C23" s="189"/>
      <c r="D23" s="105" t="s">
        <v>2321</v>
      </c>
      <c r="E23" s="108">
        <f>TRUNC(E11+E12+E13+E14+E15+E16+E17+E20+E21+E22+MIN(E18:E19), 0)</f>
        <v>32615348</v>
      </c>
      <c r="F23" s="111" t="s">
        <v>52</v>
      </c>
      <c r="G23" s="110" t="s">
        <v>52</v>
      </c>
      <c r="H23" s="20" t="s">
        <v>52</v>
      </c>
      <c r="J23" s="8"/>
      <c r="K23" s="8"/>
    </row>
    <row r="24" spans="1:12" ht="18.95" customHeight="1" x14ac:dyDescent="0.3">
      <c r="A24" s="1" t="s">
        <v>2320</v>
      </c>
      <c r="B24" s="179" t="s">
        <v>2319</v>
      </c>
      <c r="C24" s="179"/>
      <c r="D24" s="180"/>
      <c r="E24" s="108">
        <f>TRUNC(E7+E10+E23, 0)</f>
        <v>185259162</v>
      </c>
      <c r="F24" s="111" t="s">
        <v>52</v>
      </c>
      <c r="G24" s="110" t="s">
        <v>52</v>
      </c>
      <c r="H24" s="20" t="s">
        <v>52</v>
      </c>
    </row>
    <row r="25" spans="1:12" ht="18.95" customHeight="1" x14ac:dyDescent="0.3">
      <c r="A25" s="1" t="s">
        <v>2318</v>
      </c>
      <c r="B25" s="179" t="s">
        <v>2317</v>
      </c>
      <c r="C25" s="179"/>
      <c r="D25" s="180"/>
      <c r="E25" s="108">
        <f>TRUNC(E24*F25, 0)</f>
        <v>14820732</v>
      </c>
      <c r="F25" s="111">
        <v>0.08</v>
      </c>
      <c r="G25" s="110" t="s">
        <v>2403</v>
      </c>
      <c r="H25" s="20" t="s">
        <v>52</v>
      </c>
    </row>
    <row r="26" spans="1:12" ht="18.95" customHeight="1" x14ac:dyDescent="0.3">
      <c r="A26" s="1" t="s">
        <v>2316</v>
      </c>
      <c r="B26" s="179" t="s">
        <v>2315</v>
      </c>
      <c r="C26" s="179"/>
      <c r="D26" s="180"/>
      <c r="E26" s="108">
        <f>TRUNC((E10+E23+E25)*F26)-6353</f>
        <v>21371533</v>
      </c>
      <c r="F26" s="115">
        <v>0.15</v>
      </c>
      <c r="G26" s="110" t="s">
        <v>2404</v>
      </c>
      <c r="H26" s="116" t="s">
        <v>2429</v>
      </c>
      <c r="K26" s="8"/>
    </row>
    <row r="27" spans="1:12" ht="18.95" customHeight="1" x14ac:dyDescent="0.3">
      <c r="A27" s="1" t="s">
        <v>2313</v>
      </c>
      <c r="B27" s="192" t="s">
        <v>2314</v>
      </c>
      <c r="C27" s="193"/>
      <c r="D27" s="194"/>
      <c r="E27" s="46">
        <f>고재처리비!F6</f>
        <v>-381054</v>
      </c>
      <c r="F27" s="115" t="s">
        <v>52</v>
      </c>
      <c r="G27" s="110" t="s">
        <v>52</v>
      </c>
      <c r="H27" s="20" t="s">
        <v>52</v>
      </c>
    </row>
    <row r="28" spans="1:12" ht="18.95" customHeight="1" x14ac:dyDescent="0.3">
      <c r="A28" s="1" t="s">
        <v>2313</v>
      </c>
      <c r="B28" s="179" t="s">
        <v>2312</v>
      </c>
      <c r="C28" s="179"/>
      <c r="D28" s="180"/>
      <c r="E28" s="108">
        <f>TRUNC(E24+E25+E26+E27, 0)</f>
        <v>221070373</v>
      </c>
      <c r="F28" s="115" t="s">
        <v>52</v>
      </c>
      <c r="G28" s="110" t="s">
        <v>52</v>
      </c>
      <c r="H28" s="20" t="s">
        <v>52</v>
      </c>
    </row>
    <row r="29" spans="1:12" ht="18.95" customHeight="1" x14ac:dyDescent="0.3">
      <c r="A29" s="1"/>
      <c r="B29" s="179" t="s">
        <v>2405</v>
      </c>
      <c r="C29" s="179"/>
      <c r="D29" s="180"/>
      <c r="E29" s="108">
        <f>TRUNC((E28+(E33/1.1))*F29,-2)</f>
        <v>646900</v>
      </c>
      <c r="F29" s="117">
        <v>2.6476999999999998E-3</v>
      </c>
      <c r="G29" s="110" t="s">
        <v>2406</v>
      </c>
      <c r="H29" s="20"/>
    </row>
    <row r="30" spans="1:12" ht="18.95" customHeight="1" x14ac:dyDescent="0.3">
      <c r="A30" s="1" t="s">
        <v>2311</v>
      </c>
      <c r="B30" s="179" t="s">
        <v>2310</v>
      </c>
      <c r="C30" s="179"/>
      <c r="D30" s="180"/>
      <c r="E30" s="108">
        <f>TRUNC((E28+E29)*F30, 0)</f>
        <v>22171727</v>
      </c>
      <c r="F30" s="115">
        <v>0.1</v>
      </c>
      <c r="G30" s="110" t="s">
        <v>2407</v>
      </c>
      <c r="H30" s="20" t="s">
        <v>52</v>
      </c>
      <c r="K30" s="8"/>
    </row>
    <row r="31" spans="1:12" ht="18.95" customHeight="1" x14ac:dyDescent="0.3">
      <c r="A31" s="1" t="s">
        <v>2309</v>
      </c>
      <c r="B31" s="179" t="s">
        <v>2308</v>
      </c>
      <c r="C31" s="179"/>
      <c r="D31" s="180"/>
      <c r="E31" s="108">
        <f>TRUNC(E28+E29+E30, 0)</f>
        <v>243889000</v>
      </c>
      <c r="F31" s="109" t="s">
        <v>52</v>
      </c>
      <c r="G31" s="110" t="s">
        <v>52</v>
      </c>
      <c r="H31" s="20" t="s">
        <v>52</v>
      </c>
      <c r="J31" s="47"/>
      <c r="K31" s="8"/>
    </row>
    <row r="32" spans="1:12" ht="18.95" customHeight="1" x14ac:dyDescent="0.3">
      <c r="A32" s="1"/>
      <c r="B32" s="181" t="s">
        <v>2307</v>
      </c>
      <c r="C32" s="182"/>
      <c r="D32" s="109" t="s">
        <v>2305</v>
      </c>
      <c r="E32" s="108">
        <f>공종별집계표!F30</f>
        <v>190377000</v>
      </c>
      <c r="F32" s="109"/>
      <c r="G32" s="110"/>
      <c r="H32" s="20"/>
      <c r="K32" s="8"/>
    </row>
    <row r="33" spans="1:11" ht="18.95" customHeight="1" x14ac:dyDescent="0.3">
      <c r="A33" s="1" t="s">
        <v>2295</v>
      </c>
      <c r="B33" s="183"/>
      <c r="C33" s="184"/>
      <c r="D33" s="109" t="s">
        <v>2306</v>
      </c>
      <c r="E33" s="108">
        <f>공종별집계표!F36</f>
        <v>25584000</v>
      </c>
      <c r="F33" s="109" t="s">
        <v>52</v>
      </c>
      <c r="G33" s="110" t="s">
        <v>52</v>
      </c>
      <c r="H33" s="20" t="s">
        <v>52</v>
      </c>
      <c r="K33" s="8"/>
    </row>
    <row r="34" spans="1:11" ht="18.95" customHeight="1" x14ac:dyDescent="0.3">
      <c r="A34" s="1" t="s">
        <v>2309</v>
      </c>
      <c r="B34" s="179" t="s">
        <v>2304</v>
      </c>
      <c r="C34" s="179"/>
      <c r="D34" s="180"/>
      <c r="E34" s="108">
        <f>공종별집계표!F40</f>
        <v>13940000</v>
      </c>
      <c r="F34" s="109" t="s">
        <v>52</v>
      </c>
      <c r="G34" s="110" t="s">
        <v>52</v>
      </c>
      <c r="H34" s="114"/>
      <c r="J34" s="47"/>
      <c r="K34" s="8"/>
    </row>
    <row r="35" spans="1:11" ht="18.95" customHeight="1" x14ac:dyDescent="0.3">
      <c r="A35" s="1" t="s">
        <v>2303</v>
      </c>
      <c r="B35" s="179" t="s">
        <v>2302</v>
      </c>
      <c r="C35" s="179"/>
      <c r="D35" s="180"/>
      <c r="E35" s="108">
        <f>TRUNC(E31+E32+E33+E34, 0)</f>
        <v>473790000</v>
      </c>
      <c r="F35" s="109" t="s">
        <v>52</v>
      </c>
      <c r="G35" s="110" t="s">
        <v>52</v>
      </c>
      <c r="H35" s="20" t="s">
        <v>52</v>
      </c>
      <c r="K35" s="8"/>
    </row>
    <row r="37" spans="1:11" x14ac:dyDescent="0.3">
      <c r="D37" s="118" t="s">
        <v>2412</v>
      </c>
      <c r="E37" s="43" t="s">
        <v>2428</v>
      </c>
      <c r="F37" s="43"/>
    </row>
    <row r="38" spans="1:11" x14ac:dyDescent="0.3">
      <c r="D38" s="119">
        <v>485400601</v>
      </c>
      <c r="E38" s="42">
        <v>491296988</v>
      </c>
      <c r="F38" s="42"/>
      <c r="G38" s="42"/>
    </row>
    <row r="39" spans="1:11" x14ac:dyDescent="0.3">
      <c r="D39" s="120">
        <v>485400000</v>
      </c>
      <c r="E39" s="41">
        <v>491290000</v>
      </c>
      <c r="F39" s="41"/>
      <c r="G39" s="41"/>
    </row>
    <row r="40" spans="1:11" x14ac:dyDescent="0.3">
      <c r="D40" s="121">
        <f>D38-D39</f>
        <v>601</v>
      </c>
      <c r="E40" s="40">
        <f>E38-E39</f>
        <v>6988</v>
      </c>
      <c r="F40" s="40"/>
      <c r="G40" s="40"/>
    </row>
    <row r="41" spans="1:11" x14ac:dyDescent="0.3">
      <c r="D41" s="121">
        <f>D40/1.1</f>
        <v>546.36363636363637</v>
      </c>
      <c r="E41" s="40">
        <f>E40/1.1</f>
        <v>6352.7272727272721</v>
      </c>
      <c r="F41" s="40"/>
      <c r="G41" s="40"/>
    </row>
    <row r="42" spans="1:11" x14ac:dyDescent="0.3">
      <c r="D42" s="83"/>
      <c r="E42" s="122"/>
      <c r="F42" s="122"/>
    </row>
    <row r="43" spans="1:11" x14ac:dyDescent="0.3">
      <c r="D43" s="43"/>
      <c r="E43" s="43"/>
      <c r="F43" s="43"/>
    </row>
    <row r="44" spans="1:11" x14ac:dyDescent="0.3">
      <c r="D44" s="42"/>
      <c r="E44" s="42"/>
      <c r="F44" s="42"/>
    </row>
    <row r="45" spans="1:11" x14ac:dyDescent="0.3">
      <c r="D45" s="41"/>
      <c r="E45" s="41"/>
      <c r="F45" s="41"/>
    </row>
    <row r="46" spans="1:11" x14ac:dyDescent="0.3">
      <c r="D46" s="40"/>
      <c r="E46" s="40"/>
      <c r="F46" s="40"/>
    </row>
    <row r="47" spans="1:11" x14ac:dyDescent="0.3">
      <c r="D47" s="40"/>
      <c r="E47" s="40"/>
      <c r="F47" s="40"/>
    </row>
    <row r="50" spans="4:4" x14ac:dyDescent="0.3">
      <c r="D50" s="43"/>
    </row>
    <row r="51" spans="4:4" x14ac:dyDescent="0.3">
      <c r="D51" s="42"/>
    </row>
    <row r="52" spans="4:4" x14ac:dyDescent="0.3">
      <c r="D52" s="41"/>
    </row>
    <row r="53" spans="4:4" x14ac:dyDescent="0.3">
      <c r="D53" s="40"/>
    </row>
    <row r="54" spans="4:4" x14ac:dyDescent="0.3">
      <c r="D54" s="40"/>
    </row>
  </sheetData>
  <mergeCells count="20">
    <mergeCell ref="B27:D27"/>
    <mergeCell ref="B24:D24"/>
    <mergeCell ref="B25:D25"/>
    <mergeCell ref="B26:D26"/>
    <mergeCell ref="B28:D28"/>
    <mergeCell ref="B1:H1"/>
    <mergeCell ref="B2:E2"/>
    <mergeCell ref="B3:D3"/>
    <mergeCell ref="B4:B23"/>
    <mergeCell ref="C4:C7"/>
    <mergeCell ref="C8:C10"/>
    <mergeCell ref="C11:C23"/>
    <mergeCell ref="D18:D19"/>
    <mergeCell ref="H18:H19"/>
    <mergeCell ref="B31:D31"/>
    <mergeCell ref="B32:C33"/>
    <mergeCell ref="B34:D34"/>
    <mergeCell ref="B35:D35"/>
    <mergeCell ref="B29:D29"/>
    <mergeCell ref="B30:D30"/>
  </mergeCells>
  <phoneticPr fontId="1" type="noConversion"/>
  <printOptions horizontalCentered="1"/>
  <pageMargins left="0" right="0" top="0.39370078740157483" bottom="0.39370078740157483" header="0" footer="0"/>
  <pageSetup paperSize="9" scale="76" fitToHeight="0" orientation="landscape" r:id="rId1"/>
  <headerFooter scaleWithDoc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2"/>
  <sheetViews>
    <sheetView view="pageBreakPreview" topLeftCell="A10" zoomScale="85" zoomScaleNormal="100" zoomScaleSheetLayoutView="85" workbookViewId="0">
      <selection activeCell="B32" sqref="B32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3">
      <c r="A2" s="4" t="s">
        <v>2408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195" t="s">
        <v>1</v>
      </c>
      <c r="B3" s="195" t="s">
        <v>2</v>
      </c>
      <c r="C3" s="195" t="s">
        <v>3</v>
      </c>
      <c r="D3" s="195" t="s">
        <v>4</v>
      </c>
      <c r="E3" s="195" t="s">
        <v>10</v>
      </c>
      <c r="F3" s="195"/>
      <c r="G3" s="195" t="s">
        <v>5</v>
      </c>
      <c r="H3" s="195"/>
      <c r="I3" s="195" t="s">
        <v>8</v>
      </c>
      <c r="J3" s="195"/>
      <c r="K3" s="195" t="s">
        <v>9</v>
      </c>
      <c r="L3" s="195"/>
      <c r="M3" s="195" t="s">
        <v>11</v>
      </c>
      <c r="N3" s="197" t="s">
        <v>12</v>
      </c>
      <c r="O3" s="197" t="s">
        <v>13</v>
      </c>
      <c r="P3" s="197" t="s">
        <v>14</v>
      </c>
      <c r="Q3" s="197" t="s">
        <v>15</v>
      </c>
      <c r="R3" s="197" t="s">
        <v>16</v>
      </c>
      <c r="S3" s="197" t="s">
        <v>17</v>
      </c>
      <c r="T3" s="197" t="s">
        <v>18</v>
      </c>
    </row>
    <row r="4" spans="1:20" ht="30" customHeight="1" x14ac:dyDescent="0.3">
      <c r="A4" s="196"/>
      <c r="B4" s="196"/>
      <c r="C4" s="196"/>
      <c r="D4" s="196"/>
      <c r="E4" s="9" t="s">
        <v>6</v>
      </c>
      <c r="F4" s="9" t="s">
        <v>7</v>
      </c>
      <c r="G4" s="9" t="s">
        <v>6</v>
      </c>
      <c r="H4" s="9" t="s">
        <v>7</v>
      </c>
      <c r="I4" s="9" t="s">
        <v>6</v>
      </c>
      <c r="J4" s="9" t="s">
        <v>7</v>
      </c>
      <c r="K4" s="9" t="s">
        <v>6</v>
      </c>
      <c r="L4" s="9" t="s">
        <v>7</v>
      </c>
      <c r="M4" s="196"/>
      <c r="N4" s="197"/>
      <c r="O4" s="197"/>
      <c r="P4" s="197"/>
      <c r="Q4" s="197"/>
      <c r="R4" s="197"/>
      <c r="S4" s="197"/>
      <c r="T4" s="197"/>
    </row>
    <row r="5" spans="1:20" ht="30" customHeight="1" x14ac:dyDescent="0.3">
      <c r="A5" s="10" t="s">
        <v>51</v>
      </c>
      <c r="B5" s="10" t="s">
        <v>52</v>
      </c>
      <c r="C5" s="10" t="s">
        <v>52</v>
      </c>
      <c r="D5" s="11">
        <v>1</v>
      </c>
      <c r="E5" s="12">
        <f t="shared" ref="E5:E47" si="0">G5+I5+K5</f>
        <v>371827837</v>
      </c>
      <c r="F5" s="12">
        <f t="shared" ref="F5:F47" si="1">H5+J5+L5</f>
        <v>371827837</v>
      </c>
      <c r="G5" s="12">
        <f>H6+H29+H40</f>
        <v>287461653</v>
      </c>
      <c r="H5" s="12">
        <f t="shared" ref="H5:H47" si="2">G5*D5</f>
        <v>287461653</v>
      </c>
      <c r="I5" s="12">
        <f>J6+J29+J40</f>
        <v>79368248</v>
      </c>
      <c r="J5" s="12">
        <f t="shared" ref="J5:J47" si="3">I5*D5</f>
        <v>79368248</v>
      </c>
      <c r="K5" s="12">
        <f>L6+L29+L40</f>
        <v>4997936</v>
      </c>
      <c r="L5" s="12">
        <f t="shared" ref="L5:L47" si="4">K5*D5</f>
        <v>4997936</v>
      </c>
      <c r="M5" s="10" t="s">
        <v>52</v>
      </c>
      <c r="N5" s="1" t="s">
        <v>53</v>
      </c>
      <c r="O5" s="1" t="s">
        <v>52</v>
      </c>
      <c r="P5" s="1" t="s">
        <v>52</v>
      </c>
      <c r="Q5" s="1" t="s">
        <v>52</v>
      </c>
      <c r="R5">
        <v>1</v>
      </c>
      <c r="S5" s="1" t="s">
        <v>52</v>
      </c>
      <c r="T5" s="8"/>
    </row>
    <row r="6" spans="1:20" ht="30" customHeight="1" x14ac:dyDescent="0.3">
      <c r="A6" s="10" t="s">
        <v>54</v>
      </c>
      <c r="B6" s="10" t="s">
        <v>52</v>
      </c>
      <c r="C6" s="10" t="s">
        <v>52</v>
      </c>
      <c r="D6" s="11">
        <v>1</v>
      </c>
      <c r="E6" s="12">
        <f t="shared" si="0"/>
        <v>141926837</v>
      </c>
      <c r="F6" s="12">
        <f t="shared" si="1"/>
        <v>141926837</v>
      </c>
      <c r="G6" s="12">
        <f>H7+H12+H20+H25+H28</f>
        <v>57560653</v>
      </c>
      <c r="H6" s="12">
        <f t="shared" si="2"/>
        <v>57560653</v>
      </c>
      <c r="I6" s="12">
        <f>J7+J12+J20+J25+J28</f>
        <v>79368248</v>
      </c>
      <c r="J6" s="12">
        <f t="shared" si="3"/>
        <v>79368248</v>
      </c>
      <c r="K6" s="12">
        <f>L7+L12+L20+L25+L28</f>
        <v>4997936</v>
      </c>
      <c r="L6" s="12">
        <f t="shared" si="4"/>
        <v>4997936</v>
      </c>
      <c r="M6" s="10" t="s">
        <v>52</v>
      </c>
      <c r="N6" s="1" t="s">
        <v>55</v>
      </c>
      <c r="O6" s="1" t="s">
        <v>52</v>
      </c>
      <c r="P6" s="1" t="s">
        <v>53</v>
      </c>
      <c r="Q6" s="1" t="s">
        <v>52</v>
      </c>
      <c r="R6">
        <v>2</v>
      </c>
      <c r="S6" s="1" t="s">
        <v>52</v>
      </c>
      <c r="T6" s="8"/>
    </row>
    <row r="7" spans="1:20" ht="30" customHeight="1" x14ac:dyDescent="0.3">
      <c r="A7" s="10" t="s">
        <v>56</v>
      </c>
      <c r="B7" s="10" t="s">
        <v>52</v>
      </c>
      <c r="C7" s="10" t="s">
        <v>52</v>
      </c>
      <c r="D7" s="11">
        <v>1</v>
      </c>
      <c r="E7" s="12">
        <f t="shared" si="0"/>
        <v>7971422</v>
      </c>
      <c r="F7" s="12">
        <f t="shared" si="1"/>
        <v>7971422</v>
      </c>
      <c r="G7" s="12">
        <f>H8</f>
        <v>1883776</v>
      </c>
      <c r="H7" s="12">
        <f t="shared" si="2"/>
        <v>1883776</v>
      </c>
      <c r="I7" s="12">
        <f>J8</f>
        <v>6087646</v>
      </c>
      <c r="J7" s="12">
        <f t="shared" si="3"/>
        <v>6087646</v>
      </c>
      <c r="K7" s="12">
        <f>L8</f>
        <v>0</v>
      </c>
      <c r="L7" s="12">
        <f t="shared" si="4"/>
        <v>0</v>
      </c>
      <c r="M7" s="10" t="s">
        <v>52</v>
      </c>
      <c r="N7" s="1" t="s">
        <v>57</v>
      </c>
      <c r="O7" s="1" t="s">
        <v>52</v>
      </c>
      <c r="P7" s="1" t="s">
        <v>55</v>
      </c>
      <c r="Q7" s="1" t="s">
        <v>52</v>
      </c>
      <c r="R7">
        <v>3</v>
      </c>
      <c r="S7" s="1" t="s">
        <v>52</v>
      </c>
      <c r="T7" s="8"/>
    </row>
    <row r="8" spans="1:20" ht="30" customHeight="1" x14ac:dyDescent="0.3">
      <c r="A8" s="10" t="s">
        <v>58</v>
      </c>
      <c r="B8" s="10" t="s">
        <v>52</v>
      </c>
      <c r="C8" s="10" t="s">
        <v>52</v>
      </c>
      <c r="D8" s="11">
        <v>1</v>
      </c>
      <c r="E8" s="12">
        <f t="shared" si="0"/>
        <v>7971422</v>
      </c>
      <c r="F8" s="12">
        <f t="shared" si="1"/>
        <v>7971422</v>
      </c>
      <c r="G8" s="12">
        <f>H9+H10+H11</f>
        <v>1883776</v>
      </c>
      <c r="H8" s="12">
        <f t="shared" si="2"/>
        <v>1883776</v>
      </c>
      <c r="I8" s="12">
        <f>J9+J10+J11</f>
        <v>6087646</v>
      </c>
      <c r="J8" s="12">
        <f t="shared" si="3"/>
        <v>6087646</v>
      </c>
      <c r="K8" s="12">
        <f>L9+L10+L11</f>
        <v>0</v>
      </c>
      <c r="L8" s="12">
        <f t="shared" si="4"/>
        <v>0</v>
      </c>
      <c r="M8" s="10" t="s">
        <v>52</v>
      </c>
      <c r="N8" s="1" t="s">
        <v>59</v>
      </c>
      <c r="O8" s="1" t="s">
        <v>52</v>
      </c>
      <c r="P8" s="1" t="s">
        <v>57</v>
      </c>
      <c r="Q8" s="1" t="s">
        <v>52</v>
      </c>
      <c r="R8">
        <v>4</v>
      </c>
      <c r="S8" s="1" t="s">
        <v>52</v>
      </c>
      <c r="T8" s="8"/>
    </row>
    <row r="9" spans="1:20" ht="30" customHeight="1" x14ac:dyDescent="0.3">
      <c r="A9" s="10" t="s">
        <v>60</v>
      </c>
      <c r="B9" s="10" t="s">
        <v>52</v>
      </c>
      <c r="C9" s="10" t="s">
        <v>52</v>
      </c>
      <c r="D9" s="11">
        <v>1</v>
      </c>
      <c r="E9" s="12">
        <f t="shared" si="0"/>
        <v>5553186</v>
      </c>
      <c r="F9" s="12">
        <f t="shared" si="1"/>
        <v>5553186</v>
      </c>
      <c r="G9" s="12">
        <f>공종별내역서!H29</f>
        <v>1466075</v>
      </c>
      <c r="H9" s="12">
        <f t="shared" si="2"/>
        <v>1466075</v>
      </c>
      <c r="I9" s="12">
        <f>공종별내역서!J29</f>
        <v>4087111</v>
      </c>
      <c r="J9" s="12">
        <f t="shared" si="3"/>
        <v>4087111</v>
      </c>
      <c r="K9" s="12">
        <f>공종별내역서!L29</f>
        <v>0</v>
      </c>
      <c r="L9" s="12">
        <f t="shared" si="4"/>
        <v>0</v>
      </c>
      <c r="M9" s="10" t="s">
        <v>52</v>
      </c>
      <c r="N9" s="1" t="s">
        <v>61</v>
      </c>
      <c r="O9" s="1" t="s">
        <v>52</v>
      </c>
      <c r="P9" s="1" t="s">
        <v>59</v>
      </c>
      <c r="Q9" s="1" t="s">
        <v>52</v>
      </c>
      <c r="R9">
        <v>5</v>
      </c>
      <c r="S9" s="1" t="s">
        <v>52</v>
      </c>
      <c r="T9" s="8"/>
    </row>
    <row r="10" spans="1:20" ht="30" customHeight="1" x14ac:dyDescent="0.3">
      <c r="A10" s="10" t="s">
        <v>153</v>
      </c>
      <c r="B10" s="10" t="s">
        <v>52</v>
      </c>
      <c r="C10" s="10" t="s">
        <v>52</v>
      </c>
      <c r="D10" s="11">
        <v>1</v>
      </c>
      <c r="E10" s="12">
        <f t="shared" si="0"/>
        <v>1513197</v>
      </c>
      <c r="F10" s="12">
        <f t="shared" si="1"/>
        <v>1513197</v>
      </c>
      <c r="G10" s="12">
        <f>공종별내역서!H54</f>
        <v>43901</v>
      </c>
      <c r="H10" s="12">
        <f t="shared" si="2"/>
        <v>43901</v>
      </c>
      <c r="I10" s="12">
        <f>공종별내역서!J54</f>
        <v>1469296</v>
      </c>
      <c r="J10" s="12">
        <f t="shared" si="3"/>
        <v>1469296</v>
      </c>
      <c r="K10" s="12">
        <f>공종별내역서!L54</f>
        <v>0</v>
      </c>
      <c r="L10" s="12">
        <f t="shared" si="4"/>
        <v>0</v>
      </c>
      <c r="M10" s="10" t="s">
        <v>52</v>
      </c>
      <c r="N10" s="1" t="s">
        <v>154</v>
      </c>
      <c r="O10" s="1" t="s">
        <v>52</v>
      </c>
      <c r="P10" s="1" t="s">
        <v>59</v>
      </c>
      <c r="Q10" s="1" t="s">
        <v>52</v>
      </c>
      <c r="R10">
        <v>5</v>
      </c>
      <c r="S10" s="1" t="s">
        <v>52</v>
      </c>
      <c r="T10" s="8"/>
    </row>
    <row r="11" spans="1:20" ht="30" customHeight="1" x14ac:dyDescent="0.3">
      <c r="A11" s="10" t="s">
        <v>203</v>
      </c>
      <c r="B11" s="10" t="s">
        <v>52</v>
      </c>
      <c r="C11" s="10" t="s">
        <v>52</v>
      </c>
      <c r="D11" s="11">
        <v>1</v>
      </c>
      <c r="E11" s="12">
        <f t="shared" si="0"/>
        <v>905039</v>
      </c>
      <c r="F11" s="12">
        <f t="shared" si="1"/>
        <v>905039</v>
      </c>
      <c r="G11" s="12">
        <f>공종별내역서!H79</f>
        <v>373800</v>
      </c>
      <c r="H11" s="12">
        <f t="shared" si="2"/>
        <v>373800</v>
      </c>
      <c r="I11" s="12">
        <f>공종별내역서!J79</f>
        <v>531239</v>
      </c>
      <c r="J11" s="12">
        <f t="shared" si="3"/>
        <v>531239</v>
      </c>
      <c r="K11" s="12">
        <f>공종별내역서!L79</f>
        <v>0</v>
      </c>
      <c r="L11" s="12">
        <f t="shared" si="4"/>
        <v>0</v>
      </c>
      <c r="M11" s="10" t="s">
        <v>52</v>
      </c>
      <c r="N11" s="1" t="s">
        <v>204</v>
      </c>
      <c r="O11" s="1" t="s">
        <v>52</v>
      </c>
      <c r="P11" s="1" t="s">
        <v>59</v>
      </c>
      <c r="Q11" s="1" t="s">
        <v>52</v>
      </c>
      <c r="R11">
        <v>5</v>
      </c>
      <c r="S11" s="1" t="s">
        <v>52</v>
      </c>
      <c r="T11" s="8"/>
    </row>
    <row r="12" spans="1:20" ht="30" customHeight="1" x14ac:dyDescent="0.3">
      <c r="A12" s="10" t="s">
        <v>224</v>
      </c>
      <c r="B12" s="10" t="s">
        <v>52</v>
      </c>
      <c r="C12" s="10" t="s">
        <v>52</v>
      </c>
      <c r="D12" s="11">
        <v>1</v>
      </c>
      <c r="E12" s="12">
        <f t="shared" si="0"/>
        <v>71450281</v>
      </c>
      <c r="F12" s="12">
        <f t="shared" si="1"/>
        <v>71450281</v>
      </c>
      <c r="G12" s="12">
        <f>H13+H17</f>
        <v>30081061</v>
      </c>
      <c r="H12" s="12">
        <f t="shared" si="2"/>
        <v>30081061</v>
      </c>
      <c r="I12" s="12">
        <f>J13+J17</f>
        <v>41367167</v>
      </c>
      <c r="J12" s="12">
        <f t="shared" si="3"/>
        <v>41367167</v>
      </c>
      <c r="K12" s="12">
        <f>L13+L17</f>
        <v>2053</v>
      </c>
      <c r="L12" s="12">
        <f t="shared" si="4"/>
        <v>2053</v>
      </c>
      <c r="M12" s="10" t="s">
        <v>52</v>
      </c>
      <c r="N12" s="1" t="s">
        <v>225</v>
      </c>
      <c r="O12" s="1" t="s">
        <v>52</v>
      </c>
      <c r="P12" s="1" t="s">
        <v>55</v>
      </c>
      <c r="Q12" s="1" t="s">
        <v>52</v>
      </c>
      <c r="R12">
        <v>3</v>
      </c>
      <c r="S12" s="1" t="s">
        <v>52</v>
      </c>
      <c r="T12" s="8"/>
    </row>
    <row r="13" spans="1:20" ht="30" customHeight="1" x14ac:dyDescent="0.3">
      <c r="A13" s="10" t="s">
        <v>226</v>
      </c>
      <c r="B13" s="10" t="s">
        <v>52</v>
      </c>
      <c r="C13" s="10" t="s">
        <v>52</v>
      </c>
      <c r="D13" s="11">
        <v>1</v>
      </c>
      <c r="E13" s="12">
        <f t="shared" si="0"/>
        <v>67081951</v>
      </c>
      <c r="F13" s="12">
        <f t="shared" si="1"/>
        <v>67081951</v>
      </c>
      <c r="G13" s="12">
        <f>H14+H15+H16</f>
        <v>28721979</v>
      </c>
      <c r="H13" s="12">
        <f t="shared" si="2"/>
        <v>28721979</v>
      </c>
      <c r="I13" s="12">
        <f>J14+J15+J16</f>
        <v>38357919</v>
      </c>
      <c r="J13" s="12">
        <f t="shared" si="3"/>
        <v>38357919</v>
      </c>
      <c r="K13" s="12">
        <f>L14+L15+L16</f>
        <v>2053</v>
      </c>
      <c r="L13" s="12">
        <f t="shared" si="4"/>
        <v>2053</v>
      </c>
      <c r="M13" s="10" t="s">
        <v>52</v>
      </c>
      <c r="N13" s="1" t="s">
        <v>227</v>
      </c>
      <c r="O13" s="1" t="s">
        <v>52</v>
      </c>
      <c r="P13" s="1" t="s">
        <v>225</v>
      </c>
      <c r="Q13" s="1" t="s">
        <v>52</v>
      </c>
      <c r="R13">
        <v>4</v>
      </c>
      <c r="S13" s="1" t="s">
        <v>52</v>
      </c>
      <c r="T13" s="8"/>
    </row>
    <row r="14" spans="1:20" ht="30" customHeight="1" x14ac:dyDescent="0.3">
      <c r="A14" s="10" t="s">
        <v>228</v>
      </c>
      <c r="B14" s="10" t="s">
        <v>52</v>
      </c>
      <c r="C14" s="10" t="s">
        <v>52</v>
      </c>
      <c r="D14" s="11">
        <v>1</v>
      </c>
      <c r="E14" s="12">
        <f t="shared" si="0"/>
        <v>51920901</v>
      </c>
      <c r="F14" s="12">
        <f t="shared" si="1"/>
        <v>51920901</v>
      </c>
      <c r="G14" s="12">
        <f>공종별내역서!H129</f>
        <v>23841108</v>
      </c>
      <c r="H14" s="12">
        <f t="shared" si="2"/>
        <v>23841108</v>
      </c>
      <c r="I14" s="12">
        <f>공종별내역서!J129</f>
        <v>28077740</v>
      </c>
      <c r="J14" s="12">
        <f t="shared" si="3"/>
        <v>28077740</v>
      </c>
      <c r="K14" s="12">
        <f>공종별내역서!L129</f>
        <v>2053</v>
      </c>
      <c r="L14" s="12">
        <f t="shared" si="4"/>
        <v>2053</v>
      </c>
      <c r="M14" s="10" t="s">
        <v>52</v>
      </c>
      <c r="N14" s="1" t="s">
        <v>229</v>
      </c>
      <c r="O14" s="1" t="s">
        <v>52</v>
      </c>
      <c r="P14" s="1" t="s">
        <v>227</v>
      </c>
      <c r="Q14" s="1" t="s">
        <v>52</v>
      </c>
      <c r="R14">
        <v>5</v>
      </c>
      <c r="S14" s="1" t="s">
        <v>52</v>
      </c>
      <c r="T14" s="8"/>
    </row>
    <row r="15" spans="1:20" ht="30" customHeight="1" x14ac:dyDescent="0.3">
      <c r="A15" s="10" t="s">
        <v>405</v>
      </c>
      <c r="B15" s="10" t="s">
        <v>52</v>
      </c>
      <c r="C15" s="10" t="s">
        <v>52</v>
      </c>
      <c r="D15" s="11">
        <v>1</v>
      </c>
      <c r="E15" s="12">
        <f t="shared" si="0"/>
        <v>8032714</v>
      </c>
      <c r="F15" s="12">
        <f t="shared" si="1"/>
        <v>8032714</v>
      </c>
      <c r="G15" s="12">
        <f>공종별내역서!H154</f>
        <v>233229</v>
      </c>
      <c r="H15" s="12">
        <f t="shared" si="2"/>
        <v>233229</v>
      </c>
      <c r="I15" s="12">
        <f>공종별내역서!J154</f>
        <v>7799485</v>
      </c>
      <c r="J15" s="12">
        <f t="shared" si="3"/>
        <v>7799485</v>
      </c>
      <c r="K15" s="12">
        <f>공종별내역서!L154</f>
        <v>0</v>
      </c>
      <c r="L15" s="12">
        <f t="shared" si="4"/>
        <v>0</v>
      </c>
      <c r="M15" s="10" t="s">
        <v>52</v>
      </c>
      <c r="N15" s="1" t="s">
        <v>406</v>
      </c>
      <c r="O15" s="1" t="s">
        <v>52</v>
      </c>
      <c r="P15" s="1" t="s">
        <v>227</v>
      </c>
      <c r="Q15" s="1" t="s">
        <v>52</v>
      </c>
      <c r="R15">
        <v>5</v>
      </c>
      <c r="S15" s="1" t="s">
        <v>52</v>
      </c>
      <c r="T15" s="8"/>
    </row>
    <row r="16" spans="1:20" ht="30" customHeight="1" x14ac:dyDescent="0.3">
      <c r="A16" s="10" t="s">
        <v>442</v>
      </c>
      <c r="B16" s="10" t="s">
        <v>52</v>
      </c>
      <c r="C16" s="10" t="s">
        <v>52</v>
      </c>
      <c r="D16" s="11">
        <v>1</v>
      </c>
      <c r="E16" s="12">
        <f t="shared" si="0"/>
        <v>7128336</v>
      </c>
      <c r="F16" s="12">
        <f t="shared" si="1"/>
        <v>7128336</v>
      </c>
      <c r="G16" s="12">
        <f>공종별내역서!H179</f>
        <v>4647642</v>
      </c>
      <c r="H16" s="12">
        <f t="shared" si="2"/>
        <v>4647642</v>
      </c>
      <c r="I16" s="12">
        <f>공종별내역서!J179</f>
        <v>2480694</v>
      </c>
      <c r="J16" s="12">
        <f t="shared" si="3"/>
        <v>2480694</v>
      </c>
      <c r="K16" s="12">
        <f>공종별내역서!L179</f>
        <v>0</v>
      </c>
      <c r="L16" s="12">
        <f t="shared" si="4"/>
        <v>0</v>
      </c>
      <c r="M16" s="10" t="s">
        <v>52</v>
      </c>
      <c r="N16" s="1" t="s">
        <v>443</v>
      </c>
      <c r="O16" s="1" t="s">
        <v>52</v>
      </c>
      <c r="P16" s="1" t="s">
        <v>227</v>
      </c>
      <c r="Q16" s="1" t="s">
        <v>52</v>
      </c>
      <c r="R16">
        <v>5</v>
      </c>
      <c r="S16" s="1" t="s">
        <v>52</v>
      </c>
      <c r="T16" s="8"/>
    </row>
    <row r="17" spans="1:20" ht="30" customHeight="1" x14ac:dyDescent="0.3">
      <c r="A17" s="10" t="s">
        <v>464</v>
      </c>
      <c r="B17" s="10" t="s">
        <v>52</v>
      </c>
      <c r="C17" s="10" t="s">
        <v>52</v>
      </c>
      <c r="D17" s="11">
        <v>1</v>
      </c>
      <c r="E17" s="12">
        <f t="shared" si="0"/>
        <v>4368330</v>
      </c>
      <c r="F17" s="12">
        <f t="shared" si="1"/>
        <v>4368330</v>
      </c>
      <c r="G17" s="12">
        <f>H18+H19</f>
        <v>1359082</v>
      </c>
      <c r="H17" s="12">
        <f t="shared" si="2"/>
        <v>1359082</v>
      </c>
      <c r="I17" s="12">
        <f>J18+J19</f>
        <v>3009248</v>
      </c>
      <c r="J17" s="12">
        <f t="shared" si="3"/>
        <v>3009248</v>
      </c>
      <c r="K17" s="12">
        <f>L18+L19</f>
        <v>0</v>
      </c>
      <c r="L17" s="12">
        <f t="shared" si="4"/>
        <v>0</v>
      </c>
      <c r="M17" s="10" t="s">
        <v>52</v>
      </c>
      <c r="N17" s="1" t="s">
        <v>465</v>
      </c>
      <c r="O17" s="1" t="s">
        <v>52</v>
      </c>
      <c r="P17" s="1" t="s">
        <v>225</v>
      </c>
      <c r="Q17" s="1" t="s">
        <v>52</v>
      </c>
      <c r="R17">
        <v>4</v>
      </c>
      <c r="S17" s="1" t="s">
        <v>52</v>
      </c>
      <c r="T17" s="8"/>
    </row>
    <row r="18" spans="1:20" ht="30" customHeight="1" x14ac:dyDescent="0.3">
      <c r="A18" s="10" t="s">
        <v>466</v>
      </c>
      <c r="B18" s="10" t="s">
        <v>52</v>
      </c>
      <c r="C18" s="10" t="s">
        <v>52</v>
      </c>
      <c r="D18" s="11">
        <v>1</v>
      </c>
      <c r="E18" s="12">
        <f t="shared" si="0"/>
        <v>3188427</v>
      </c>
      <c r="F18" s="12">
        <f t="shared" si="1"/>
        <v>3188427</v>
      </c>
      <c r="G18" s="12">
        <f>공종별내역서!H204</f>
        <v>1324734</v>
      </c>
      <c r="H18" s="12">
        <f t="shared" si="2"/>
        <v>1324734</v>
      </c>
      <c r="I18" s="12">
        <f>공종별내역서!J204</f>
        <v>1863693</v>
      </c>
      <c r="J18" s="12">
        <f t="shared" si="3"/>
        <v>1863693</v>
      </c>
      <c r="K18" s="12">
        <f>공종별내역서!L204</f>
        <v>0</v>
      </c>
      <c r="L18" s="12">
        <f t="shared" si="4"/>
        <v>0</v>
      </c>
      <c r="M18" s="10" t="s">
        <v>52</v>
      </c>
      <c r="N18" s="1" t="s">
        <v>467</v>
      </c>
      <c r="O18" s="1" t="s">
        <v>52</v>
      </c>
      <c r="P18" s="1" t="s">
        <v>465</v>
      </c>
      <c r="Q18" s="1" t="s">
        <v>52</v>
      </c>
      <c r="R18">
        <v>5</v>
      </c>
      <c r="S18" s="1" t="s">
        <v>52</v>
      </c>
      <c r="T18" s="8"/>
    </row>
    <row r="19" spans="1:20" ht="30" customHeight="1" x14ac:dyDescent="0.3">
      <c r="A19" s="10" t="s">
        <v>514</v>
      </c>
      <c r="B19" s="10" t="s">
        <v>52</v>
      </c>
      <c r="C19" s="10" t="s">
        <v>52</v>
      </c>
      <c r="D19" s="11">
        <v>1</v>
      </c>
      <c r="E19" s="12">
        <f t="shared" si="0"/>
        <v>1179903</v>
      </c>
      <c r="F19" s="12">
        <f t="shared" si="1"/>
        <v>1179903</v>
      </c>
      <c r="G19" s="12">
        <f>공종별내역서!H229</f>
        <v>34348</v>
      </c>
      <c r="H19" s="12">
        <f t="shared" si="2"/>
        <v>34348</v>
      </c>
      <c r="I19" s="12">
        <f>공종별내역서!J229</f>
        <v>1145555</v>
      </c>
      <c r="J19" s="12">
        <f t="shared" si="3"/>
        <v>1145555</v>
      </c>
      <c r="K19" s="12">
        <f>공종별내역서!L229</f>
        <v>0</v>
      </c>
      <c r="L19" s="12">
        <f t="shared" si="4"/>
        <v>0</v>
      </c>
      <c r="M19" s="10" t="s">
        <v>52</v>
      </c>
      <c r="N19" s="1" t="s">
        <v>515</v>
      </c>
      <c r="O19" s="1" t="s">
        <v>52</v>
      </c>
      <c r="P19" s="1" t="s">
        <v>465</v>
      </c>
      <c r="Q19" s="1" t="s">
        <v>52</v>
      </c>
      <c r="R19">
        <v>5</v>
      </c>
      <c r="S19" s="1" t="s">
        <v>52</v>
      </c>
      <c r="T19" s="8"/>
    </row>
    <row r="20" spans="1:20" ht="30" customHeight="1" x14ac:dyDescent="0.3">
      <c r="A20" s="10" t="s">
        <v>539</v>
      </c>
      <c r="B20" s="10" t="s">
        <v>52</v>
      </c>
      <c r="C20" s="10" t="s">
        <v>52</v>
      </c>
      <c r="D20" s="11">
        <v>1</v>
      </c>
      <c r="E20" s="12">
        <f t="shared" si="0"/>
        <v>42454132</v>
      </c>
      <c r="F20" s="12">
        <f t="shared" si="1"/>
        <v>42454132</v>
      </c>
      <c r="G20" s="12">
        <f>H21</f>
        <v>19476804</v>
      </c>
      <c r="H20" s="12">
        <f t="shared" si="2"/>
        <v>19476804</v>
      </c>
      <c r="I20" s="12">
        <f>J21</f>
        <v>22882893</v>
      </c>
      <c r="J20" s="12">
        <f t="shared" si="3"/>
        <v>22882893</v>
      </c>
      <c r="K20" s="12">
        <f>L21</f>
        <v>94435</v>
      </c>
      <c r="L20" s="12">
        <f t="shared" si="4"/>
        <v>94435</v>
      </c>
      <c r="M20" s="10" t="s">
        <v>52</v>
      </c>
      <c r="N20" s="1" t="s">
        <v>540</v>
      </c>
      <c r="O20" s="1" t="s">
        <v>52</v>
      </c>
      <c r="P20" s="1" t="s">
        <v>55</v>
      </c>
      <c r="Q20" s="1" t="s">
        <v>52</v>
      </c>
      <c r="R20">
        <v>3</v>
      </c>
      <c r="S20" s="1" t="s">
        <v>52</v>
      </c>
      <c r="T20" s="8"/>
    </row>
    <row r="21" spans="1:20" ht="30" customHeight="1" x14ac:dyDescent="0.3">
      <c r="A21" s="10" t="s">
        <v>541</v>
      </c>
      <c r="B21" s="10" t="s">
        <v>52</v>
      </c>
      <c r="C21" s="10" t="s">
        <v>52</v>
      </c>
      <c r="D21" s="11">
        <v>1</v>
      </c>
      <c r="E21" s="12">
        <f t="shared" si="0"/>
        <v>42454132</v>
      </c>
      <c r="F21" s="12">
        <f t="shared" si="1"/>
        <v>42454132</v>
      </c>
      <c r="G21" s="12">
        <f>H22+H23+H24</f>
        <v>19476804</v>
      </c>
      <c r="H21" s="12">
        <f t="shared" si="2"/>
        <v>19476804</v>
      </c>
      <c r="I21" s="12">
        <f>J22+J23+J24</f>
        <v>22882893</v>
      </c>
      <c r="J21" s="12">
        <f t="shared" si="3"/>
        <v>22882893</v>
      </c>
      <c r="K21" s="12">
        <f>L22+L23+L24</f>
        <v>94435</v>
      </c>
      <c r="L21" s="12">
        <f t="shared" si="4"/>
        <v>94435</v>
      </c>
      <c r="M21" s="10" t="s">
        <v>52</v>
      </c>
      <c r="N21" s="1" t="s">
        <v>542</v>
      </c>
      <c r="O21" s="1" t="s">
        <v>52</v>
      </c>
      <c r="P21" s="1" t="s">
        <v>540</v>
      </c>
      <c r="Q21" s="1" t="s">
        <v>52</v>
      </c>
      <c r="R21">
        <v>4</v>
      </c>
      <c r="S21" s="1" t="s">
        <v>52</v>
      </c>
      <c r="T21" s="8"/>
    </row>
    <row r="22" spans="1:20" ht="30" customHeight="1" x14ac:dyDescent="0.3">
      <c r="A22" s="10" t="s">
        <v>543</v>
      </c>
      <c r="B22" s="10" t="s">
        <v>545</v>
      </c>
      <c r="C22" s="10" t="s">
        <v>52</v>
      </c>
      <c r="D22" s="11">
        <v>1</v>
      </c>
      <c r="E22" s="12">
        <f t="shared" si="0"/>
        <v>16676366</v>
      </c>
      <c r="F22" s="12">
        <f t="shared" si="1"/>
        <v>16676366</v>
      </c>
      <c r="G22" s="12">
        <f>공종별내역서!H279</f>
        <v>6752295</v>
      </c>
      <c r="H22" s="12">
        <f t="shared" si="2"/>
        <v>6752295</v>
      </c>
      <c r="I22" s="12">
        <f>공종별내역서!J279</f>
        <v>9894501</v>
      </c>
      <c r="J22" s="12">
        <f t="shared" si="3"/>
        <v>9894501</v>
      </c>
      <c r="K22" s="12">
        <f>공종별내역서!L279</f>
        <v>29570</v>
      </c>
      <c r="L22" s="12">
        <f t="shared" si="4"/>
        <v>29570</v>
      </c>
      <c r="M22" s="10" t="s">
        <v>52</v>
      </c>
      <c r="N22" s="1" t="s">
        <v>544</v>
      </c>
      <c r="O22" s="1" t="s">
        <v>52</v>
      </c>
      <c r="P22" s="1" t="s">
        <v>542</v>
      </c>
      <c r="Q22" s="1" t="s">
        <v>52</v>
      </c>
      <c r="R22">
        <v>5</v>
      </c>
      <c r="S22" s="1" t="s">
        <v>52</v>
      </c>
      <c r="T22" s="8"/>
    </row>
    <row r="23" spans="1:20" ht="30" customHeight="1" x14ac:dyDescent="0.3">
      <c r="A23" s="10" t="s">
        <v>648</v>
      </c>
      <c r="B23" s="10" t="s">
        <v>545</v>
      </c>
      <c r="C23" s="10" t="s">
        <v>52</v>
      </c>
      <c r="D23" s="11">
        <v>1</v>
      </c>
      <c r="E23" s="12">
        <f t="shared" si="0"/>
        <v>17001995</v>
      </c>
      <c r="F23" s="12">
        <f t="shared" si="1"/>
        <v>17001995</v>
      </c>
      <c r="G23" s="12">
        <f>공종별내역서!H329</f>
        <v>9406727</v>
      </c>
      <c r="H23" s="12">
        <f t="shared" si="2"/>
        <v>9406727</v>
      </c>
      <c r="I23" s="12">
        <f>공종별내역서!J329</f>
        <v>7544521</v>
      </c>
      <c r="J23" s="12">
        <f t="shared" si="3"/>
        <v>7544521</v>
      </c>
      <c r="K23" s="12">
        <f>공종별내역서!L329</f>
        <v>50747</v>
      </c>
      <c r="L23" s="12">
        <f t="shared" si="4"/>
        <v>50747</v>
      </c>
      <c r="M23" s="10" t="s">
        <v>52</v>
      </c>
      <c r="N23" s="1" t="s">
        <v>649</v>
      </c>
      <c r="O23" s="1" t="s">
        <v>52</v>
      </c>
      <c r="P23" s="1" t="s">
        <v>542</v>
      </c>
      <c r="Q23" s="1" t="s">
        <v>52</v>
      </c>
      <c r="R23">
        <v>5</v>
      </c>
      <c r="S23" s="1" t="s">
        <v>52</v>
      </c>
      <c r="T23" s="8"/>
    </row>
    <row r="24" spans="1:20" ht="30" customHeight="1" x14ac:dyDescent="0.3">
      <c r="A24" s="10" t="s">
        <v>674</v>
      </c>
      <c r="B24" s="10" t="s">
        <v>676</v>
      </c>
      <c r="C24" s="10" t="s">
        <v>52</v>
      </c>
      <c r="D24" s="11">
        <v>1</v>
      </c>
      <c r="E24" s="12">
        <f t="shared" si="0"/>
        <v>8775771</v>
      </c>
      <c r="F24" s="12">
        <f t="shared" si="1"/>
        <v>8775771</v>
      </c>
      <c r="G24" s="12">
        <f>공종별내역서!H354</f>
        <v>3317782</v>
      </c>
      <c r="H24" s="12">
        <f t="shared" si="2"/>
        <v>3317782</v>
      </c>
      <c r="I24" s="12">
        <f>공종별내역서!J354</f>
        <v>5443871</v>
      </c>
      <c r="J24" s="12">
        <f t="shared" si="3"/>
        <v>5443871</v>
      </c>
      <c r="K24" s="12">
        <f>공종별내역서!L354</f>
        <v>14118</v>
      </c>
      <c r="L24" s="12">
        <f t="shared" si="4"/>
        <v>14118</v>
      </c>
      <c r="M24" s="10" t="s">
        <v>52</v>
      </c>
      <c r="N24" s="1" t="s">
        <v>675</v>
      </c>
      <c r="O24" s="1" t="s">
        <v>52</v>
      </c>
      <c r="P24" s="1" t="s">
        <v>542</v>
      </c>
      <c r="Q24" s="1" t="s">
        <v>52</v>
      </c>
      <c r="R24">
        <v>5</v>
      </c>
      <c r="S24" s="1" t="s">
        <v>52</v>
      </c>
      <c r="T24" s="8"/>
    </row>
    <row r="25" spans="1:20" ht="30" customHeight="1" x14ac:dyDescent="0.3">
      <c r="A25" s="10" t="s">
        <v>694</v>
      </c>
      <c r="B25" s="10" t="s">
        <v>52</v>
      </c>
      <c r="C25" s="10" t="s">
        <v>52</v>
      </c>
      <c r="D25" s="11">
        <v>1</v>
      </c>
      <c r="E25" s="12">
        <f t="shared" si="0"/>
        <v>10201022</v>
      </c>
      <c r="F25" s="12">
        <f t="shared" si="1"/>
        <v>10201022</v>
      </c>
      <c r="G25" s="12">
        <f>H26</f>
        <v>1168836</v>
      </c>
      <c r="H25" s="12">
        <f t="shared" si="2"/>
        <v>1168836</v>
      </c>
      <c r="I25" s="12">
        <f>J26</f>
        <v>9030542</v>
      </c>
      <c r="J25" s="12">
        <f t="shared" si="3"/>
        <v>9030542</v>
      </c>
      <c r="K25" s="12">
        <f>L26</f>
        <v>1644</v>
      </c>
      <c r="L25" s="12">
        <f t="shared" si="4"/>
        <v>1644</v>
      </c>
      <c r="M25" s="10" t="s">
        <v>52</v>
      </c>
      <c r="N25" s="1" t="s">
        <v>695</v>
      </c>
      <c r="O25" s="1" t="s">
        <v>52</v>
      </c>
      <c r="P25" s="1" t="s">
        <v>55</v>
      </c>
      <c r="Q25" s="1" t="s">
        <v>52</v>
      </c>
      <c r="R25">
        <v>3</v>
      </c>
      <c r="S25" s="1" t="s">
        <v>52</v>
      </c>
      <c r="T25" s="8"/>
    </row>
    <row r="26" spans="1:20" ht="30" customHeight="1" x14ac:dyDescent="0.3">
      <c r="A26" s="10" t="s">
        <v>696</v>
      </c>
      <c r="B26" s="10" t="s">
        <v>52</v>
      </c>
      <c r="C26" s="10" t="s">
        <v>52</v>
      </c>
      <c r="D26" s="11">
        <v>1</v>
      </c>
      <c r="E26" s="12">
        <f t="shared" si="0"/>
        <v>10201022</v>
      </c>
      <c r="F26" s="12">
        <f t="shared" si="1"/>
        <v>10201022</v>
      </c>
      <c r="G26" s="12">
        <f>H27</f>
        <v>1168836</v>
      </c>
      <c r="H26" s="12">
        <f t="shared" si="2"/>
        <v>1168836</v>
      </c>
      <c r="I26" s="12">
        <f>J27</f>
        <v>9030542</v>
      </c>
      <c r="J26" s="12">
        <f t="shared" si="3"/>
        <v>9030542</v>
      </c>
      <c r="K26" s="12">
        <f>L27</f>
        <v>1644</v>
      </c>
      <c r="L26" s="12">
        <f t="shared" si="4"/>
        <v>1644</v>
      </c>
      <c r="M26" s="10" t="s">
        <v>52</v>
      </c>
      <c r="N26" s="1" t="s">
        <v>697</v>
      </c>
      <c r="O26" s="1" t="s">
        <v>52</v>
      </c>
      <c r="P26" s="1" t="s">
        <v>695</v>
      </c>
      <c r="Q26" s="1" t="s">
        <v>52</v>
      </c>
      <c r="R26">
        <v>4</v>
      </c>
      <c r="S26" s="1" t="s">
        <v>52</v>
      </c>
      <c r="T26" s="8"/>
    </row>
    <row r="27" spans="1:20" ht="30" customHeight="1" x14ac:dyDescent="0.3">
      <c r="A27" s="10" t="s">
        <v>698</v>
      </c>
      <c r="B27" s="10" t="s">
        <v>52</v>
      </c>
      <c r="C27" s="10" t="s">
        <v>52</v>
      </c>
      <c r="D27" s="11">
        <v>1</v>
      </c>
      <c r="E27" s="12">
        <f t="shared" si="0"/>
        <v>10201022</v>
      </c>
      <c r="F27" s="12">
        <f t="shared" si="1"/>
        <v>10201022</v>
      </c>
      <c r="G27" s="12">
        <f>공종별내역서!H379</f>
        <v>1168836</v>
      </c>
      <c r="H27" s="12">
        <f t="shared" si="2"/>
        <v>1168836</v>
      </c>
      <c r="I27" s="12">
        <f>공종별내역서!J379</f>
        <v>9030542</v>
      </c>
      <c r="J27" s="12">
        <f t="shared" si="3"/>
        <v>9030542</v>
      </c>
      <c r="K27" s="12">
        <f>공종별내역서!L379</f>
        <v>1644</v>
      </c>
      <c r="L27" s="12">
        <f t="shared" si="4"/>
        <v>1644</v>
      </c>
      <c r="M27" s="10" t="s">
        <v>52</v>
      </c>
      <c r="N27" s="1" t="s">
        <v>699</v>
      </c>
      <c r="O27" s="1" t="s">
        <v>52</v>
      </c>
      <c r="P27" s="1" t="s">
        <v>697</v>
      </c>
      <c r="Q27" s="1" t="s">
        <v>52</v>
      </c>
      <c r="R27">
        <v>5</v>
      </c>
      <c r="S27" s="1" t="s">
        <v>52</v>
      </c>
      <c r="T27" s="8"/>
    </row>
    <row r="28" spans="1:20" ht="30" customHeight="1" x14ac:dyDescent="0.3">
      <c r="A28" s="10" t="s">
        <v>723</v>
      </c>
      <c r="B28" s="10" t="s">
        <v>52</v>
      </c>
      <c r="C28" s="10" t="s">
        <v>52</v>
      </c>
      <c r="D28" s="11">
        <v>1</v>
      </c>
      <c r="E28" s="12">
        <f t="shared" si="0"/>
        <v>9849980</v>
      </c>
      <c r="F28" s="12">
        <f t="shared" si="1"/>
        <v>9849980</v>
      </c>
      <c r="G28" s="12">
        <f>공종별내역서!H404</f>
        <v>4950176</v>
      </c>
      <c r="H28" s="12">
        <f t="shared" si="2"/>
        <v>4950176</v>
      </c>
      <c r="I28" s="12">
        <f>공종별내역서!J404</f>
        <v>0</v>
      </c>
      <c r="J28" s="12">
        <f t="shared" si="3"/>
        <v>0</v>
      </c>
      <c r="K28" s="12">
        <f>공종별내역서!L404</f>
        <v>4899804</v>
      </c>
      <c r="L28" s="12">
        <f t="shared" si="4"/>
        <v>4899804</v>
      </c>
      <c r="M28" s="10" t="s">
        <v>52</v>
      </c>
      <c r="N28" s="1" t="s">
        <v>724</v>
      </c>
      <c r="O28" s="1" t="s">
        <v>52</v>
      </c>
      <c r="P28" s="1" t="s">
        <v>55</v>
      </c>
      <c r="Q28" s="1" t="s">
        <v>52</v>
      </c>
      <c r="R28">
        <v>3</v>
      </c>
      <c r="S28" s="1" t="s">
        <v>52</v>
      </c>
      <c r="T28" s="8"/>
    </row>
    <row r="29" spans="1:20" ht="30" customHeight="1" x14ac:dyDescent="0.3">
      <c r="A29" s="10" t="s">
        <v>735</v>
      </c>
      <c r="B29" s="10" t="s">
        <v>52</v>
      </c>
      <c r="C29" s="10" t="s">
        <v>52</v>
      </c>
      <c r="D29" s="11">
        <v>1</v>
      </c>
      <c r="E29" s="12">
        <f t="shared" si="0"/>
        <v>215961000</v>
      </c>
      <c r="F29" s="12">
        <f t="shared" si="1"/>
        <v>215961000</v>
      </c>
      <c r="G29" s="12">
        <f>H30+H36</f>
        <v>215961000</v>
      </c>
      <c r="H29" s="12">
        <f t="shared" si="2"/>
        <v>215961000</v>
      </c>
      <c r="I29" s="12">
        <f>J30+J36</f>
        <v>0</v>
      </c>
      <c r="J29" s="12">
        <f t="shared" si="3"/>
        <v>0</v>
      </c>
      <c r="K29" s="12">
        <f>L30+L36</f>
        <v>0</v>
      </c>
      <c r="L29" s="12">
        <f t="shared" si="4"/>
        <v>0</v>
      </c>
      <c r="M29" s="10" t="s">
        <v>52</v>
      </c>
      <c r="N29" s="1" t="s">
        <v>736</v>
      </c>
      <c r="O29" s="1" t="s">
        <v>52</v>
      </c>
      <c r="P29" s="1" t="s">
        <v>53</v>
      </c>
      <c r="Q29" s="1" t="s">
        <v>52</v>
      </c>
      <c r="R29">
        <v>2</v>
      </c>
      <c r="S29" s="1" t="s">
        <v>52</v>
      </c>
      <c r="T29" s="8"/>
    </row>
    <row r="30" spans="1:20" ht="30" customHeight="1" x14ac:dyDescent="0.3">
      <c r="A30" s="10" t="s">
        <v>737</v>
      </c>
      <c r="B30" s="10" t="s">
        <v>52</v>
      </c>
      <c r="C30" s="10" t="s">
        <v>52</v>
      </c>
      <c r="D30" s="11">
        <v>1</v>
      </c>
      <c r="E30" s="12">
        <f t="shared" si="0"/>
        <v>190377000</v>
      </c>
      <c r="F30" s="12">
        <f t="shared" si="1"/>
        <v>190377000</v>
      </c>
      <c r="G30" s="12">
        <f>H31+H34+H35</f>
        <v>190377000</v>
      </c>
      <c r="H30" s="12">
        <f t="shared" si="2"/>
        <v>190377000</v>
      </c>
      <c r="I30" s="12">
        <f>J31+J34+J35</f>
        <v>0</v>
      </c>
      <c r="J30" s="12">
        <f t="shared" si="3"/>
        <v>0</v>
      </c>
      <c r="K30" s="12">
        <f>L31+L34+L35</f>
        <v>0</v>
      </c>
      <c r="L30" s="12">
        <f t="shared" si="4"/>
        <v>0</v>
      </c>
      <c r="M30" s="10" t="s">
        <v>52</v>
      </c>
      <c r="N30" s="1" t="s">
        <v>738</v>
      </c>
      <c r="O30" s="1" t="s">
        <v>52</v>
      </c>
      <c r="P30" s="1" t="s">
        <v>736</v>
      </c>
      <c r="Q30" s="1" t="s">
        <v>52</v>
      </c>
      <c r="R30">
        <v>3</v>
      </c>
      <c r="S30" s="1" t="s">
        <v>52</v>
      </c>
      <c r="T30" s="8"/>
    </row>
    <row r="31" spans="1:20" ht="30" customHeight="1" x14ac:dyDescent="0.3">
      <c r="A31" s="10" t="s">
        <v>739</v>
      </c>
      <c r="B31" s="10" t="s">
        <v>52</v>
      </c>
      <c r="C31" s="10" t="s">
        <v>52</v>
      </c>
      <c r="D31" s="11">
        <v>1</v>
      </c>
      <c r="E31" s="12">
        <f t="shared" si="0"/>
        <v>84617000</v>
      </c>
      <c r="F31" s="12">
        <f t="shared" si="1"/>
        <v>84617000</v>
      </c>
      <c r="G31" s="12">
        <f>H32+H33</f>
        <v>84617000</v>
      </c>
      <c r="H31" s="12">
        <f t="shared" si="2"/>
        <v>84617000</v>
      </c>
      <c r="I31" s="12">
        <f>J32+J33</f>
        <v>0</v>
      </c>
      <c r="J31" s="12">
        <f t="shared" si="3"/>
        <v>0</v>
      </c>
      <c r="K31" s="12">
        <f>L32+L33</f>
        <v>0</v>
      </c>
      <c r="L31" s="12">
        <f t="shared" si="4"/>
        <v>0</v>
      </c>
      <c r="M31" s="10" t="s">
        <v>52</v>
      </c>
      <c r="N31" s="1" t="s">
        <v>740</v>
      </c>
      <c r="O31" s="1" t="s">
        <v>52</v>
      </c>
      <c r="P31" s="1" t="s">
        <v>738</v>
      </c>
      <c r="Q31" s="1" t="s">
        <v>52</v>
      </c>
      <c r="R31">
        <v>4</v>
      </c>
      <c r="S31" s="1" t="s">
        <v>52</v>
      </c>
      <c r="T31" s="8"/>
    </row>
    <row r="32" spans="1:20" ht="30" customHeight="1" x14ac:dyDescent="0.3">
      <c r="A32" s="10" t="s">
        <v>741</v>
      </c>
      <c r="B32" s="10" t="s">
        <v>743</v>
      </c>
      <c r="C32" s="10" t="s">
        <v>52</v>
      </c>
      <c r="D32" s="11">
        <v>1</v>
      </c>
      <c r="E32" s="12">
        <f t="shared" si="0"/>
        <v>80183000</v>
      </c>
      <c r="F32" s="12">
        <f t="shared" si="1"/>
        <v>80183000</v>
      </c>
      <c r="G32" s="12">
        <f>공종별내역서!H427</f>
        <v>80183000</v>
      </c>
      <c r="H32" s="12">
        <f t="shared" si="2"/>
        <v>80183000</v>
      </c>
      <c r="I32" s="12">
        <f>공종별내역서!J427</f>
        <v>0</v>
      </c>
      <c r="J32" s="12">
        <f t="shared" si="3"/>
        <v>0</v>
      </c>
      <c r="K32" s="12">
        <f>공종별내역서!L427</f>
        <v>0</v>
      </c>
      <c r="L32" s="12">
        <f t="shared" si="4"/>
        <v>0</v>
      </c>
      <c r="M32" s="10" t="s">
        <v>52</v>
      </c>
      <c r="N32" s="1" t="s">
        <v>742</v>
      </c>
      <c r="O32" s="1" t="s">
        <v>52</v>
      </c>
      <c r="P32" s="1" t="s">
        <v>740</v>
      </c>
      <c r="Q32" s="1" t="s">
        <v>52</v>
      </c>
      <c r="R32">
        <v>5</v>
      </c>
      <c r="S32" s="1" t="s">
        <v>52</v>
      </c>
      <c r="T32" s="8"/>
    </row>
    <row r="33" spans="1:20" ht="30" customHeight="1" x14ac:dyDescent="0.3">
      <c r="A33" s="10" t="s">
        <v>768</v>
      </c>
      <c r="B33" s="10" t="s">
        <v>52</v>
      </c>
      <c r="C33" s="10" t="s">
        <v>52</v>
      </c>
      <c r="D33" s="11">
        <v>1</v>
      </c>
      <c r="E33" s="12">
        <f t="shared" si="0"/>
        <v>4434000</v>
      </c>
      <c r="F33" s="12">
        <f t="shared" si="1"/>
        <v>4434000</v>
      </c>
      <c r="G33" s="12">
        <f>공종별내역서!H452</f>
        <v>4434000</v>
      </c>
      <c r="H33" s="12">
        <f t="shared" si="2"/>
        <v>4434000</v>
      </c>
      <c r="I33" s="12">
        <f>공종별내역서!J452</f>
        <v>0</v>
      </c>
      <c r="J33" s="12">
        <f t="shared" si="3"/>
        <v>0</v>
      </c>
      <c r="K33" s="12">
        <f>공종별내역서!L452</f>
        <v>0</v>
      </c>
      <c r="L33" s="12">
        <f t="shared" si="4"/>
        <v>0</v>
      </c>
      <c r="M33" s="10" t="s">
        <v>52</v>
      </c>
      <c r="N33" s="1" t="s">
        <v>769</v>
      </c>
      <c r="O33" s="1" t="s">
        <v>52</v>
      </c>
      <c r="P33" s="1" t="s">
        <v>740</v>
      </c>
      <c r="Q33" s="1" t="s">
        <v>52</v>
      </c>
      <c r="R33">
        <v>5</v>
      </c>
      <c r="S33" s="1" t="s">
        <v>52</v>
      </c>
      <c r="T33" s="8"/>
    </row>
    <row r="34" spans="1:20" ht="30" customHeight="1" x14ac:dyDescent="0.3">
      <c r="A34" s="10" t="s">
        <v>784</v>
      </c>
      <c r="B34" s="10" t="s">
        <v>52</v>
      </c>
      <c r="C34" s="10" t="s">
        <v>52</v>
      </c>
      <c r="D34" s="11">
        <v>1</v>
      </c>
      <c r="E34" s="12">
        <f t="shared" si="0"/>
        <v>94550000</v>
      </c>
      <c r="F34" s="12">
        <f t="shared" si="1"/>
        <v>94550000</v>
      </c>
      <c r="G34" s="12">
        <f>공종별내역서!H477</f>
        <v>94550000</v>
      </c>
      <c r="H34" s="12">
        <f t="shared" si="2"/>
        <v>94550000</v>
      </c>
      <c r="I34" s="12">
        <f>공종별내역서!J477</f>
        <v>0</v>
      </c>
      <c r="J34" s="12">
        <f t="shared" si="3"/>
        <v>0</v>
      </c>
      <c r="K34" s="12">
        <f>공종별내역서!L477</f>
        <v>0</v>
      </c>
      <c r="L34" s="12">
        <f t="shared" si="4"/>
        <v>0</v>
      </c>
      <c r="M34" s="10" t="s">
        <v>52</v>
      </c>
      <c r="N34" s="1" t="s">
        <v>785</v>
      </c>
      <c r="O34" s="1" t="s">
        <v>52</v>
      </c>
      <c r="P34" s="1" t="s">
        <v>738</v>
      </c>
      <c r="Q34" s="1" t="s">
        <v>52</v>
      </c>
      <c r="R34">
        <v>4</v>
      </c>
      <c r="S34" s="1" t="s">
        <v>52</v>
      </c>
      <c r="T34" s="8"/>
    </row>
    <row r="35" spans="1:20" ht="30" customHeight="1" x14ac:dyDescent="0.3">
      <c r="A35" s="10" t="s">
        <v>806</v>
      </c>
      <c r="B35" s="10" t="s">
        <v>743</v>
      </c>
      <c r="C35" s="10" t="s">
        <v>52</v>
      </c>
      <c r="D35" s="11">
        <v>1</v>
      </c>
      <c r="E35" s="12">
        <f t="shared" si="0"/>
        <v>11210000</v>
      </c>
      <c r="F35" s="12">
        <f t="shared" si="1"/>
        <v>11210000</v>
      </c>
      <c r="G35" s="12">
        <f>공종별내역서!H502</f>
        <v>11210000</v>
      </c>
      <c r="H35" s="12">
        <f t="shared" si="2"/>
        <v>11210000</v>
      </c>
      <c r="I35" s="12">
        <f>공종별내역서!J502</f>
        <v>0</v>
      </c>
      <c r="J35" s="12">
        <f t="shared" si="3"/>
        <v>0</v>
      </c>
      <c r="K35" s="12">
        <f>공종별내역서!L502</f>
        <v>0</v>
      </c>
      <c r="L35" s="12">
        <f t="shared" si="4"/>
        <v>0</v>
      </c>
      <c r="M35" s="10" t="s">
        <v>52</v>
      </c>
      <c r="N35" s="1" t="s">
        <v>807</v>
      </c>
      <c r="O35" s="1" t="s">
        <v>52</v>
      </c>
      <c r="P35" s="1" t="s">
        <v>738</v>
      </c>
      <c r="Q35" s="1" t="s">
        <v>52</v>
      </c>
      <c r="R35">
        <v>4</v>
      </c>
      <c r="S35" s="1" t="s">
        <v>52</v>
      </c>
      <c r="T35" s="8"/>
    </row>
    <row r="36" spans="1:20" ht="30" customHeight="1" x14ac:dyDescent="0.3">
      <c r="A36" s="10" t="s">
        <v>815</v>
      </c>
      <c r="B36" s="10" t="s">
        <v>52</v>
      </c>
      <c r="C36" s="10" t="s">
        <v>52</v>
      </c>
      <c r="D36" s="11">
        <v>1</v>
      </c>
      <c r="E36" s="12">
        <f t="shared" si="0"/>
        <v>25584000</v>
      </c>
      <c r="F36" s="12">
        <f t="shared" si="1"/>
        <v>25584000</v>
      </c>
      <c r="G36" s="12">
        <f>H37+H38+H39</f>
        <v>25584000</v>
      </c>
      <c r="H36" s="12">
        <f t="shared" si="2"/>
        <v>25584000</v>
      </c>
      <c r="I36" s="12">
        <f>J37+J38+J39</f>
        <v>0</v>
      </c>
      <c r="J36" s="12">
        <f t="shared" si="3"/>
        <v>0</v>
      </c>
      <c r="K36" s="12">
        <f>L37+L38+L39</f>
        <v>0</v>
      </c>
      <c r="L36" s="12">
        <f t="shared" si="4"/>
        <v>0</v>
      </c>
      <c r="M36" s="10" t="s">
        <v>52</v>
      </c>
      <c r="N36" s="1" t="s">
        <v>816</v>
      </c>
      <c r="O36" s="1" t="s">
        <v>52</v>
      </c>
      <c r="P36" s="1" t="s">
        <v>736</v>
      </c>
      <c r="Q36" s="1" t="s">
        <v>52</v>
      </c>
      <c r="R36">
        <v>3</v>
      </c>
      <c r="S36" s="1" t="s">
        <v>52</v>
      </c>
      <c r="T36" s="8"/>
    </row>
    <row r="37" spans="1:20" ht="30" customHeight="1" x14ac:dyDescent="0.3">
      <c r="A37" s="10" t="s">
        <v>817</v>
      </c>
      <c r="B37" s="10" t="s">
        <v>743</v>
      </c>
      <c r="C37" s="10" t="s">
        <v>52</v>
      </c>
      <c r="D37" s="11">
        <v>1</v>
      </c>
      <c r="E37" s="12">
        <f t="shared" si="0"/>
        <v>11832000</v>
      </c>
      <c r="F37" s="12">
        <f t="shared" si="1"/>
        <v>11832000</v>
      </c>
      <c r="G37" s="12">
        <f>공종별내역서!H527</f>
        <v>11832000</v>
      </c>
      <c r="H37" s="12">
        <f t="shared" si="2"/>
        <v>11832000</v>
      </c>
      <c r="I37" s="12">
        <f>공종별내역서!J527</f>
        <v>0</v>
      </c>
      <c r="J37" s="12">
        <f t="shared" si="3"/>
        <v>0</v>
      </c>
      <c r="K37" s="12">
        <f>공종별내역서!L527</f>
        <v>0</v>
      </c>
      <c r="L37" s="12">
        <f t="shared" si="4"/>
        <v>0</v>
      </c>
      <c r="M37" s="10" t="s">
        <v>52</v>
      </c>
      <c r="N37" s="1" t="s">
        <v>818</v>
      </c>
      <c r="O37" s="1" t="s">
        <v>52</v>
      </c>
      <c r="P37" s="1" t="s">
        <v>816</v>
      </c>
      <c r="Q37" s="1" t="s">
        <v>52</v>
      </c>
      <c r="R37">
        <v>4</v>
      </c>
      <c r="S37" s="1" t="s">
        <v>52</v>
      </c>
      <c r="T37" s="8"/>
    </row>
    <row r="38" spans="1:20" ht="30" customHeight="1" x14ac:dyDescent="0.3">
      <c r="A38" s="10" t="s">
        <v>829</v>
      </c>
      <c r="B38" s="10" t="s">
        <v>52</v>
      </c>
      <c r="C38" s="10" t="s">
        <v>52</v>
      </c>
      <c r="D38" s="11">
        <v>1</v>
      </c>
      <c r="E38" s="12">
        <f t="shared" si="0"/>
        <v>12310000</v>
      </c>
      <c r="F38" s="12">
        <f t="shared" si="1"/>
        <v>12310000</v>
      </c>
      <c r="G38" s="12">
        <f>공종별내역서!H552</f>
        <v>12310000</v>
      </c>
      <c r="H38" s="12">
        <f t="shared" si="2"/>
        <v>12310000</v>
      </c>
      <c r="I38" s="12">
        <f>공종별내역서!J552</f>
        <v>0</v>
      </c>
      <c r="J38" s="12">
        <f t="shared" si="3"/>
        <v>0</v>
      </c>
      <c r="K38" s="12">
        <f>공종별내역서!L552</f>
        <v>0</v>
      </c>
      <c r="L38" s="12">
        <f t="shared" si="4"/>
        <v>0</v>
      </c>
      <c r="M38" s="10" t="s">
        <v>52</v>
      </c>
      <c r="N38" s="1" t="s">
        <v>830</v>
      </c>
      <c r="O38" s="1" t="s">
        <v>52</v>
      </c>
      <c r="P38" s="1" t="s">
        <v>816</v>
      </c>
      <c r="Q38" s="1" t="s">
        <v>52</v>
      </c>
      <c r="R38">
        <v>4</v>
      </c>
      <c r="S38" s="1" t="s">
        <v>52</v>
      </c>
      <c r="T38" s="8"/>
    </row>
    <row r="39" spans="1:20" ht="30" customHeight="1" x14ac:dyDescent="0.3">
      <c r="A39" s="10" t="s">
        <v>840</v>
      </c>
      <c r="B39" s="10" t="s">
        <v>743</v>
      </c>
      <c r="C39" s="10" t="s">
        <v>52</v>
      </c>
      <c r="D39" s="11">
        <v>1</v>
      </c>
      <c r="E39" s="12">
        <f t="shared" si="0"/>
        <v>1442000</v>
      </c>
      <c r="F39" s="12">
        <f t="shared" si="1"/>
        <v>1442000</v>
      </c>
      <c r="G39" s="12">
        <f>공종별내역서!H577</f>
        <v>1442000</v>
      </c>
      <c r="H39" s="12">
        <f t="shared" si="2"/>
        <v>1442000</v>
      </c>
      <c r="I39" s="12">
        <f>공종별내역서!J577</f>
        <v>0</v>
      </c>
      <c r="J39" s="12">
        <f t="shared" si="3"/>
        <v>0</v>
      </c>
      <c r="K39" s="12">
        <f>공종별내역서!L577</f>
        <v>0</v>
      </c>
      <c r="L39" s="12">
        <f t="shared" si="4"/>
        <v>0</v>
      </c>
      <c r="M39" s="10" t="s">
        <v>52</v>
      </c>
      <c r="N39" s="1" t="s">
        <v>841</v>
      </c>
      <c r="O39" s="1" t="s">
        <v>52</v>
      </c>
      <c r="P39" s="1" t="s">
        <v>816</v>
      </c>
      <c r="Q39" s="1" t="s">
        <v>52</v>
      </c>
      <c r="R39">
        <v>4</v>
      </c>
      <c r="S39" s="1" t="s">
        <v>52</v>
      </c>
      <c r="T39" s="8"/>
    </row>
    <row r="40" spans="1:20" ht="30" customHeight="1" x14ac:dyDescent="0.3">
      <c r="A40" s="10" t="s">
        <v>847</v>
      </c>
      <c r="B40" s="10" t="s">
        <v>52</v>
      </c>
      <c r="C40" s="10" t="s">
        <v>52</v>
      </c>
      <c r="D40" s="11">
        <v>1</v>
      </c>
      <c r="E40" s="12">
        <f t="shared" si="0"/>
        <v>13940000</v>
      </c>
      <c r="F40" s="12">
        <f t="shared" si="1"/>
        <v>13940000</v>
      </c>
      <c r="G40" s="12">
        <f>H41+H46</f>
        <v>13940000</v>
      </c>
      <c r="H40" s="12">
        <f t="shared" si="2"/>
        <v>13940000</v>
      </c>
      <c r="I40" s="12">
        <f>J41+J46</f>
        <v>0</v>
      </c>
      <c r="J40" s="12">
        <f t="shared" si="3"/>
        <v>0</v>
      </c>
      <c r="K40" s="12">
        <f>L41+L46</f>
        <v>0</v>
      </c>
      <c r="L40" s="12">
        <f t="shared" si="4"/>
        <v>0</v>
      </c>
      <c r="M40" s="10" t="s">
        <v>52</v>
      </c>
      <c r="N40" s="1" t="s">
        <v>848</v>
      </c>
      <c r="O40" s="1" t="s">
        <v>52</v>
      </c>
      <c r="P40" s="1" t="s">
        <v>53</v>
      </c>
      <c r="Q40" s="1" t="s">
        <v>52</v>
      </c>
      <c r="R40">
        <v>2</v>
      </c>
      <c r="S40" s="1" t="s">
        <v>52</v>
      </c>
      <c r="T40" s="8"/>
    </row>
    <row r="41" spans="1:20" ht="30" customHeight="1" x14ac:dyDescent="0.3">
      <c r="A41" s="10" t="s">
        <v>849</v>
      </c>
      <c r="B41" s="10" t="s">
        <v>52</v>
      </c>
      <c r="C41" s="10" t="s">
        <v>52</v>
      </c>
      <c r="D41" s="11">
        <v>1</v>
      </c>
      <c r="E41" s="12">
        <f t="shared" si="0"/>
        <v>13718000</v>
      </c>
      <c r="F41" s="12">
        <f t="shared" si="1"/>
        <v>13718000</v>
      </c>
      <c r="G41" s="12">
        <f>H42+H43+H44+H45</f>
        <v>13718000</v>
      </c>
      <c r="H41" s="12">
        <f t="shared" si="2"/>
        <v>13718000</v>
      </c>
      <c r="I41" s="12">
        <f>J42+J43+J44+J45</f>
        <v>0</v>
      </c>
      <c r="J41" s="12">
        <f t="shared" si="3"/>
        <v>0</v>
      </c>
      <c r="K41" s="12">
        <f>L42+L43+L44+L45</f>
        <v>0</v>
      </c>
      <c r="L41" s="12">
        <f t="shared" si="4"/>
        <v>0</v>
      </c>
      <c r="M41" s="10" t="s">
        <v>52</v>
      </c>
      <c r="N41" s="1" t="s">
        <v>850</v>
      </c>
      <c r="O41" s="1" t="s">
        <v>52</v>
      </c>
      <c r="P41" s="1" t="s">
        <v>848</v>
      </c>
      <c r="Q41" s="1" t="s">
        <v>52</v>
      </c>
      <c r="R41">
        <v>3</v>
      </c>
      <c r="S41" s="1" t="s">
        <v>52</v>
      </c>
      <c r="T41" s="8"/>
    </row>
    <row r="42" spans="1:20" ht="30" customHeight="1" x14ac:dyDescent="0.3">
      <c r="A42" s="10" t="s">
        <v>851</v>
      </c>
      <c r="B42" s="10" t="s">
        <v>853</v>
      </c>
      <c r="C42" s="10" t="s">
        <v>52</v>
      </c>
      <c r="D42" s="11">
        <v>1</v>
      </c>
      <c r="E42" s="12">
        <f t="shared" si="0"/>
        <v>2263000</v>
      </c>
      <c r="F42" s="12">
        <f t="shared" si="1"/>
        <v>2263000</v>
      </c>
      <c r="G42" s="12">
        <f>공종별내역서!H602</f>
        <v>2263000</v>
      </c>
      <c r="H42" s="12">
        <f t="shared" si="2"/>
        <v>2263000</v>
      </c>
      <c r="I42" s="12">
        <f>공종별내역서!J602</f>
        <v>0</v>
      </c>
      <c r="J42" s="12">
        <f t="shared" si="3"/>
        <v>0</v>
      </c>
      <c r="K42" s="12">
        <f>공종별내역서!L602</f>
        <v>0</v>
      </c>
      <c r="L42" s="12">
        <f t="shared" si="4"/>
        <v>0</v>
      </c>
      <c r="M42" s="10" t="s">
        <v>52</v>
      </c>
      <c r="N42" s="1" t="s">
        <v>852</v>
      </c>
      <c r="O42" s="1" t="s">
        <v>52</v>
      </c>
      <c r="P42" s="1" t="s">
        <v>850</v>
      </c>
      <c r="Q42" s="1" t="s">
        <v>52</v>
      </c>
      <c r="R42">
        <v>4</v>
      </c>
      <c r="S42" s="1" t="s">
        <v>52</v>
      </c>
      <c r="T42" s="8"/>
    </row>
    <row r="43" spans="1:20" ht="30" customHeight="1" x14ac:dyDescent="0.3">
      <c r="A43" s="10" t="s">
        <v>860</v>
      </c>
      <c r="B43" s="10" t="s">
        <v>862</v>
      </c>
      <c r="C43" s="10" t="s">
        <v>52</v>
      </c>
      <c r="D43" s="11">
        <v>1</v>
      </c>
      <c r="E43" s="12">
        <f t="shared" si="0"/>
        <v>9983000</v>
      </c>
      <c r="F43" s="12">
        <f t="shared" si="1"/>
        <v>9983000</v>
      </c>
      <c r="G43" s="12">
        <f>공종별내역서!H627</f>
        <v>9983000</v>
      </c>
      <c r="H43" s="12">
        <f t="shared" si="2"/>
        <v>9983000</v>
      </c>
      <c r="I43" s="12">
        <f>공종별내역서!J627</f>
        <v>0</v>
      </c>
      <c r="J43" s="12">
        <f t="shared" si="3"/>
        <v>0</v>
      </c>
      <c r="K43" s="12">
        <f>공종별내역서!L627</f>
        <v>0</v>
      </c>
      <c r="L43" s="12">
        <f t="shared" si="4"/>
        <v>0</v>
      </c>
      <c r="M43" s="10" t="s">
        <v>52</v>
      </c>
      <c r="N43" s="1" t="s">
        <v>861</v>
      </c>
      <c r="O43" s="1" t="s">
        <v>52</v>
      </c>
      <c r="P43" s="1" t="s">
        <v>850</v>
      </c>
      <c r="Q43" s="1" t="s">
        <v>52</v>
      </c>
      <c r="R43">
        <v>4</v>
      </c>
      <c r="S43" s="1" t="s">
        <v>52</v>
      </c>
      <c r="T43" s="8"/>
    </row>
    <row r="44" spans="1:20" ht="30" customHeight="1" x14ac:dyDescent="0.3">
      <c r="A44" s="10" t="s">
        <v>865</v>
      </c>
      <c r="B44" s="10" t="s">
        <v>52</v>
      </c>
      <c r="C44" s="10" t="s">
        <v>52</v>
      </c>
      <c r="D44" s="11">
        <v>1</v>
      </c>
      <c r="E44" s="12">
        <f t="shared" si="0"/>
        <v>736000</v>
      </c>
      <c r="F44" s="12">
        <f t="shared" si="1"/>
        <v>736000</v>
      </c>
      <c r="G44" s="12">
        <f>공종별내역서!H652</f>
        <v>736000</v>
      </c>
      <c r="H44" s="12">
        <f t="shared" si="2"/>
        <v>736000</v>
      </c>
      <c r="I44" s="12">
        <f>공종별내역서!J652</f>
        <v>0</v>
      </c>
      <c r="J44" s="12">
        <f t="shared" si="3"/>
        <v>0</v>
      </c>
      <c r="K44" s="12">
        <f>공종별내역서!L652</f>
        <v>0</v>
      </c>
      <c r="L44" s="12">
        <f t="shared" si="4"/>
        <v>0</v>
      </c>
      <c r="M44" s="10" t="s">
        <v>52</v>
      </c>
      <c r="N44" s="1" t="s">
        <v>866</v>
      </c>
      <c r="O44" s="1" t="s">
        <v>52</v>
      </c>
      <c r="P44" s="1" t="s">
        <v>850</v>
      </c>
      <c r="Q44" s="1" t="s">
        <v>52</v>
      </c>
      <c r="R44">
        <v>4</v>
      </c>
      <c r="S44" s="1" t="s">
        <v>52</v>
      </c>
      <c r="T44" s="8"/>
    </row>
    <row r="45" spans="1:20" ht="30" customHeight="1" x14ac:dyDescent="0.3">
      <c r="A45" s="10" t="s">
        <v>872</v>
      </c>
      <c r="B45" s="10" t="s">
        <v>52</v>
      </c>
      <c r="C45" s="10" t="s">
        <v>52</v>
      </c>
      <c r="D45" s="11">
        <v>1</v>
      </c>
      <c r="E45" s="12">
        <f t="shared" si="0"/>
        <v>736000</v>
      </c>
      <c r="F45" s="12">
        <f t="shared" si="1"/>
        <v>736000</v>
      </c>
      <c r="G45" s="12">
        <f>공종별내역서!H677</f>
        <v>736000</v>
      </c>
      <c r="H45" s="12">
        <f t="shared" si="2"/>
        <v>736000</v>
      </c>
      <c r="I45" s="12">
        <f>공종별내역서!J677</f>
        <v>0</v>
      </c>
      <c r="J45" s="12">
        <f t="shared" si="3"/>
        <v>0</v>
      </c>
      <c r="K45" s="12">
        <f>공종별내역서!L677</f>
        <v>0</v>
      </c>
      <c r="L45" s="12">
        <f t="shared" si="4"/>
        <v>0</v>
      </c>
      <c r="M45" s="10" t="s">
        <v>52</v>
      </c>
      <c r="N45" s="1" t="s">
        <v>873</v>
      </c>
      <c r="O45" s="1" t="s">
        <v>52</v>
      </c>
      <c r="P45" s="1" t="s">
        <v>850</v>
      </c>
      <c r="Q45" s="1" t="s">
        <v>52</v>
      </c>
      <c r="R45">
        <v>4</v>
      </c>
      <c r="S45" s="1" t="s">
        <v>52</v>
      </c>
      <c r="T45" s="8"/>
    </row>
    <row r="46" spans="1:20" ht="30" customHeight="1" x14ac:dyDescent="0.3">
      <c r="A46" s="10" t="s">
        <v>877</v>
      </c>
      <c r="B46" s="10" t="s">
        <v>52</v>
      </c>
      <c r="C46" s="10" t="s">
        <v>52</v>
      </c>
      <c r="D46" s="11">
        <v>1</v>
      </c>
      <c r="E46" s="12">
        <f t="shared" si="0"/>
        <v>222000</v>
      </c>
      <c r="F46" s="12">
        <f t="shared" si="1"/>
        <v>222000</v>
      </c>
      <c r="G46" s="12">
        <f>H47</f>
        <v>222000</v>
      </c>
      <c r="H46" s="12">
        <f t="shared" si="2"/>
        <v>222000</v>
      </c>
      <c r="I46" s="12">
        <f>J47</f>
        <v>0</v>
      </c>
      <c r="J46" s="12">
        <f t="shared" si="3"/>
        <v>0</v>
      </c>
      <c r="K46" s="12">
        <f>L47</f>
        <v>0</v>
      </c>
      <c r="L46" s="12">
        <f t="shared" si="4"/>
        <v>0</v>
      </c>
      <c r="M46" s="10" t="s">
        <v>52</v>
      </c>
      <c r="N46" s="1" t="s">
        <v>878</v>
      </c>
      <c r="O46" s="1" t="s">
        <v>52</v>
      </c>
      <c r="P46" s="1" t="s">
        <v>848</v>
      </c>
      <c r="Q46" s="1" t="s">
        <v>52</v>
      </c>
      <c r="R46">
        <v>3</v>
      </c>
      <c r="S46" s="1" t="s">
        <v>52</v>
      </c>
      <c r="T46" s="8"/>
    </row>
    <row r="47" spans="1:20" ht="30" customHeight="1" x14ac:dyDescent="0.3">
      <c r="A47" s="10" t="s">
        <v>879</v>
      </c>
      <c r="B47" s="10" t="s">
        <v>52</v>
      </c>
      <c r="C47" s="10" t="s">
        <v>52</v>
      </c>
      <c r="D47" s="11">
        <v>1</v>
      </c>
      <c r="E47" s="12">
        <f t="shared" si="0"/>
        <v>222000</v>
      </c>
      <c r="F47" s="12">
        <f t="shared" si="1"/>
        <v>222000</v>
      </c>
      <c r="G47" s="12">
        <f>공종별내역서!H702</f>
        <v>222000</v>
      </c>
      <c r="H47" s="12">
        <f t="shared" si="2"/>
        <v>222000</v>
      </c>
      <c r="I47" s="12">
        <f>공종별내역서!J702</f>
        <v>0</v>
      </c>
      <c r="J47" s="12">
        <f t="shared" si="3"/>
        <v>0</v>
      </c>
      <c r="K47" s="12">
        <f>공종별내역서!L702</f>
        <v>0</v>
      </c>
      <c r="L47" s="12">
        <f t="shared" si="4"/>
        <v>0</v>
      </c>
      <c r="M47" s="10" t="s">
        <v>52</v>
      </c>
      <c r="N47" s="1" t="s">
        <v>880</v>
      </c>
      <c r="O47" s="1" t="s">
        <v>52</v>
      </c>
      <c r="P47" s="1" t="s">
        <v>878</v>
      </c>
      <c r="Q47" s="1" t="s">
        <v>52</v>
      </c>
      <c r="R47">
        <v>4</v>
      </c>
      <c r="S47" s="1" t="s">
        <v>52</v>
      </c>
      <c r="T47" s="8"/>
    </row>
    <row r="48" spans="1:20" ht="30" customHeight="1" x14ac:dyDescent="0.3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T48" s="8"/>
    </row>
    <row r="49" spans="1:20" ht="30" customHeight="1" x14ac:dyDescent="0.3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T49" s="8"/>
    </row>
    <row r="50" spans="1:20" ht="30" customHeight="1" x14ac:dyDescent="0.3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T50" s="8"/>
    </row>
    <row r="51" spans="1:20" ht="30" customHeight="1" x14ac:dyDescent="0.3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T51" s="8"/>
    </row>
    <row r="52" spans="1:20" ht="30" customHeight="1" x14ac:dyDescent="0.3">
      <c r="A52" s="10"/>
      <c r="B52" s="11"/>
      <c r="C52" s="11"/>
      <c r="D52" s="11"/>
      <c r="E52" s="11"/>
      <c r="F52" s="12"/>
      <c r="G52" s="11"/>
      <c r="H52" s="12"/>
      <c r="I52" s="11"/>
      <c r="J52" s="12"/>
      <c r="K52" s="11"/>
      <c r="L52" s="12"/>
      <c r="M52" s="11"/>
      <c r="T52" s="8"/>
    </row>
  </sheetData>
  <mergeCells count="16">
    <mergeCell ref="Q3:Q4"/>
    <mergeCell ref="R3:R4"/>
    <mergeCell ref="S3:S4"/>
    <mergeCell ref="T3:T4"/>
    <mergeCell ref="K3:L3"/>
    <mergeCell ref="M3:M4"/>
    <mergeCell ref="N3:N4"/>
    <mergeCell ref="O3:O4"/>
    <mergeCell ref="P3:P4"/>
    <mergeCell ref="I3:J3"/>
    <mergeCell ref="A3:A4"/>
    <mergeCell ref="B3:B4"/>
    <mergeCell ref="C3:C4"/>
    <mergeCell ref="D3:D4"/>
    <mergeCell ref="G3:H3"/>
    <mergeCell ref="E3:F3"/>
  </mergeCells>
  <phoneticPr fontId="1" type="noConversion"/>
  <pageMargins left="0.78740157480314965" right="0" top="0.39370078740157483" bottom="0.39370078740157483" header="0" footer="0"/>
  <pageSetup paperSize="9" scale="6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02"/>
  <sheetViews>
    <sheetView view="pageBreakPreview" topLeftCell="A376" zoomScale="85" zoomScaleNormal="100" zoomScaleSheetLayoutView="85" workbookViewId="0">
      <selection activeCell="D391" sqref="D391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2" t="s">
        <v>19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48" ht="30" customHeight="1" x14ac:dyDescent="0.3">
      <c r="A2" s="4" t="s">
        <v>2408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48" ht="30" customHeight="1" x14ac:dyDescent="0.3">
      <c r="A3" s="195" t="s">
        <v>1</v>
      </c>
      <c r="B3" s="195" t="s">
        <v>2</v>
      </c>
      <c r="C3" s="195" t="s">
        <v>3</v>
      </c>
      <c r="D3" s="195" t="s">
        <v>4</v>
      </c>
      <c r="E3" s="195" t="s">
        <v>10</v>
      </c>
      <c r="F3" s="195"/>
      <c r="G3" s="195" t="s">
        <v>5</v>
      </c>
      <c r="H3" s="195"/>
      <c r="I3" s="195" t="s">
        <v>8</v>
      </c>
      <c r="J3" s="195"/>
      <c r="K3" s="195" t="s">
        <v>9</v>
      </c>
      <c r="L3" s="195"/>
      <c r="M3" s="195" t="s">
        <v>11</v>
      </c>
      <c r="N3" s="197" t="s">
        <v>20</v>
      </c>
      <c r="O3" s="197" t="s">
        <v>13</v>
      </c>
      <c r="P3" s="197" t="s">
        <v>21</v>
      </c>
      <c r="Q3" s="197" t="s">
        <v>12</v>
      </c>
      <c r="R3" s="197" t="s">
        <v>22</v>
      </c>
      <c r="S3" s="197" t="s">
        <v>23</v>
      </c>
      <c r="T3" s="197" t="s">
        <v>24</v>
      </c>
      <c r="U3" s="197" t="s">
        <v>25</v>
      </c>
      <c r="V3" s="197" t="s">
        <v>26</v>
      </c>
      <c r="W3" s="197" t="s">
        <v>27</v>
      </c>
      <c r="X3" s="197" t="s">
        <v>28</v>
      </c>
      <c r="Y3" s="197" t="s">
        <v>29</v>
      </c>
      <c r="Z3" s="197" t="s">
        <v>30</v>
      </c>
      <c r="AA3" s="197" t="s">
        <v>31</v>
      </c>
      <c r="AB3" s="197" t="s">
        <v>32</v>
      </c>
      <c r="AC3" s="197" t="s">
        <v>33</v>
      </c>
      <c r="AD3" s="197" t="s">
        <v>34</v>
      </c>
      <c r="AE3" s="197" t="s">
        <v>35</v>
      </c>
      <c r="AF3" s="197" t="s">
        <v>36</v>
      </c>
      <c r="AG3" s="197" t="s">
        <v>37</v>
      </c>
      <c r="AH3" s="197" t="s">
        <v>38</v>
      </c>
      <c r="AI3" s="197" t="s">
        <v>39</v>
      </c>
      <c r="AJ3" s="197" t="s">
        <v>40</v>
      </c>
      <c r="AK3" s="197" t="s">
        <v>41</v>
      </c>
      <c r="AL3" s="197" t="s">
        <v>42</v>
      </c>
      <c r="AM3" s="197" t="s">
        <v>43</v>
      </c>
      <c r="AN3" s="197" t="s">
        <v>44</v>
      </c>
      <c r="AO3" s="197" t="s">
        <v>45</v>
      </c>
      <c r="AP3" s="197" t="s">
        <v>46</v>
      </c>
      <c r="AQ3" s="197" t="s">
        <v>47</v>
      </c>
      <c r="AR3" s="197" t="s">
        <v>48</v>
      </c>
      <c r="AS3" s="197" t="s">
        <v>15</v>
      </c>
      <c r="AT3" s="197" t="s">
        <v>16</v>
      </c>
      <c r="AU3" s="197" t="s">
        <v>49</v>
      </c>
      <c r="AV3" s="197" t="s">
        <v>50</v>
      </c>
    </row>
    <row r="4" spans="1:48" ht="30" customHeight="1" x14ac:dyDescent="0.3">
      <c r="A4" s="196"/>
      <c r="B4" s="196"/>
      <c r="C4" s="196"/>
      <c r="D4" s="196"/>
      <c r="E4" s="13" t="s">
        <v>6</v>
      </c>
      <c r="F4" s="13" t="s">
        <v>7</v>
      </c>
      <c r="G4" s="13" t="s">
        <v>6</v>
      </c>
      <c r="H4" s="13" t="s">
        <v>7</v>
      </c>
      <c r="I4" s="13" t="s">
        <v>6</v>
      </c>
      <c r="J4" s="13" t="s">
        <v>7</v>
      </c>
      <c r="K4" s="13" t="s">
        <v>6</v>
      </c>
      <c r="L4" s="13" t="s">
        <v>7</v>
      </c>
      <c r="M4" s="196"/>
      <c r="N4" s="197"/>
      <c r="O4" s="197"/>
      <c r="P4" s="197"/>
      <c r="Q4" s="197"/>
      <c r="R4" s="197"/>
      <c r="S4" s="197"/>
      <c r="T4" s="197"/>
      <c r="U4" s="197"/>
      <c r="V4" s="197"/>
      <c r="W4" s="197"/>
      <c r="X4" s="197"/>
      <c r="Y4" s="197"/>
      <c r="Z4" s="197"/>
      <c r="AA4" s="197"/>
      <c r="AB4" s="197"/>
      <c r="AC4" s="197"/>
      <c r="AD4" s="197"/>
      <c r="AE4" s="197"/>
      <c r="AF4" s="197"/>
      <c r="AG4" s="197"/>
      <c r="AH4" s="197"/>
      <c r="AI4" s="197"/>
      <c r="AJ4" s="197"/>
      <c r="AK4" s="197"/>
      <c r="AL4" s="197"/>
      <c r="AM4" s="197"/>
      <c r="AN4" s="197"/>
      <c r="AO4" s="197"/>
      <c r="AP4" s="197"/>
      <c r="AQ4" s="197"/>
      <c r="AR4" s="197"/>
      <c r="AS4" s="197"/>
      <c r="AT4" s="197"/>
      <c r="AU4" s="197"/>
      <c r="AV4" s="197"/>
    </row>
    <row r="5" spans="1:48" ht="30" customHeight="1" x14ac:dyDescent="0.3">
      <c r="A5" s="10" t="s">
        <v>60</v>
      </c>
      <c r="B5" s="10" t="s">
        <v>62</v>
      </c>
      <c r="C5" s="11"/>
      <c r="D5" s="11"/>
      <c r="E5" s="12"/>
      <c r="F5" s="12"/>
      <c r="G5" s="12"/>
      <c r="H5" s="12"/>
      <c r="I5" s="12"/>
      <c r="J5" s="12"/>
      <c r="K5" s="12"/>
      <c r="L5" s="12"/>
      <c r="M5" s="11"/>
      <c r="Q5" s="1" t="s">
        <v>61</v>
      </c>
    </row>
    <row r="6" spans="1:48" ht="30" customHeight="1" x14ac:dyDescent="0.3">
      <c r="A6" s="10" t="s">
        <v>63</v>
      </c>
      <c r="B6" s="10" t="s">
        <v>64</v>
      </c>
      <c r="C6" s="10" t="s">
        <v>65</v>
      </c>
      <c r="D6" s="11">
        <v>14</v>
      </c>
      <c r="E6" s="12">
        <f t="shared" ref="E6:E24" si="0">TRUNC(G6+I6+K6, 0)</f>
        <v>31859</v>
      </c>
      <c r="F6" s="12">
        <f t="shared" ref="F6:F24" si="1">TRUNC(H6+J6+L6, 0)</f>
        <v>446026</v>
      </c>
      <c r="G6" s="12">
        <f>TRUNC(일위대가목록!F4,0)</f>
        <v>3144</v>
      </c>
      <c r="H6" s="12">
        <f t="shared" ref="H6:H24" si="2">TRUNC(G6*D6, 0)</f>
        <v>44016</v>
      </c>
      <c r="I6" s="12">
        <f>TRUNC(일위대가목록!G4,0)</f>
        <v>28715</v>
      </c>
      <c r="J6" s="12">
        <f t="shared" ref="J6:J24" si="3">TRUNC(I6*D6, 0)</f>
        <v>402010</v>
      </c>
      <c r="K6" s="12">
        <f>TRUNC(일위대가목록!H4,0)</f>
        <v>0</v>
      </c>
      <c r="L6" s="12">
        <f t="shared" ref="L6:L24" si="4">TRUNC(K6*D6, 0)</f>
        <v>0</v>
      </c>
      <c r="M6" s="10" t="s">
        <v>66</v>
      </c>
      <c r="N6" s="1" t="s">
        <v>67</v>
      </c>
      <c r="O6" s="1" t="s">
        <v>52</v>
      </c>
      <c r="P6" s="1" t="s">
        <v>52</v>
      </c>
      <c r="Q6" s="1" t="s">
        <v>61</v>
      </c>
      <c r="R6" s="1" t="s">
        <v>68</v>
      </c>
      <c r="S6" s="1" t="s">
        <v>69</v>
      </c>
      <c r="T6" s="1" t="s">
        <v>69</v>
      </c>
      <c r="AR6" s="1" t="s">
        <v>52</v>
      </c>
      <c r="AS6" s="1" t="s">
        <v>52</v>
      </c>
      <c r="AU6" s="1" t="s">
        <v>70</v>
      </c>
      <c r="AV6">
        <v>610</v>
      </c>
    </row>
    <row r="7" spans="1:48" ht="30" customHeight="1" x14ac:dyDescent="0.3">
      <c r="A7" s="10" t="s">
        <v>63</v>
      </c>
      <c r="B7" s="10" t="s">
        <v>71</v>
      </c>
      <c r="C7" s="10" t="s">
        <v>65</v>
      </c>
      <c r="D7" s="11">
        <v>14</v>
      </c>
      <c r="E7" s="12">
        <f t="shared" si="0"/>
        <v>25691</v>
      </c>
      <c r="F7" s="12">
        <f t="shared" si="1"/>
        <v>359674</v>
      </c>
      <c r="G7" s="12">
        <f>TRUNC(일위대가목록!F5,0)</f>
        <v>1946</v>
      </c>
      <c r="H7" s="12">
        <f t="shared" si="2"/>
        <v>27244</v>
      </c>
      <c r="I7" s="12">
        <f>TRUNC(일위대가목록!G5,0)</f>
        <v>23745</v>
      </c>
      <c r="J7" s="12">
        <f t="shared" si="3"/>
        <v>332430</v>
      </c>
      <c r="K7" s="12">
        <f>TRUNC(일위대가목록!H5,0)</f>
        <v>0</v>
      </c>
      <c r="L7" s="12">
        <f t="shared" si="4"/>
        <v>0</v>
      </c>
      <c r="M7" s="10" t="s">
        <v>72</v>
      </c>
      <c r="N7" s="1" t="s">
        <v>73</v>
      </c>
      <c r="O7" s="1" t="s">
        <v>52</v>
      </c>
      <c r="P7" s="1" t="s">
        <v>52</v>
      </c>
      <c r="Q7" s="1" t="s">
        <v>61</v>
      </c>
      <c r="R7" s="1" t="s">
        <v>68</v>
      </c>
      <c r="S7" s="1" t="s">
        <v>69</v>
      </c>
      <c r="T7" s="1" t="s">
        <v>69</v>
      </c>
      <c r="AR7" s="1" t="s">
        <v>52</v>
      </c>
      <c r="AS7" s="1" t="s">
        <v>52</v>
      </c>
      <c r="AU7" s="1" t="s">
        <v>74</v>
      </c>
      <c r="AV7">
        <v>609</v>
      </c>
    </row>
    <row r="8" spans="1:48" ht="30" customHeight="1" x14ac:dyDescent="0.3">
      <c r="A8" s="10" t="s">
        <v>63</v>
      </c>
      <c r="B8" s="10" t="s">
        <v>75</v>
      </c>
      <c r="C8" s="10" t="s">
        <v>65</v>
      </c>
      <c r="D8" s="11">
        <v>10</v>
      </c>
      <c r="E8" s="12">
        <f t="shared" si="0"/>
        <v>20860</v>
      </c>
      <c r="F8" s="12">
        <f t="shared" si="1"/>
        <v>208600</v>
      </c>
      <c r="G8" s="12">
        <f>TRUNC(일위대가목록!F6,0)</f>
        <v>1533</v>
      </c>
      <c r="H8" s="12">
        <f t="shared" si="2"/>
        <v>15330</v>
      </c>
      <c r="I8" s="12">
        <f>TRUNC(일위대가목록!G6,0)</f>
        <v>19327</v>
      </c>
      <c r="J8" s="12">
        <f t="shared" si="3"/>
        <v>193270</v>
      </c>
      <c r="K8" s="12">
        <f>TRUNC(일위대가목록!H6,0)</f>
        <v>0</v>
      </c>
      <c r="L8" s="12">
        <f t="shared" si="4"/>
        <v>0</v>
      </c>
      <c r="M8" s="10" t="s">
        <v>76</v>
      </c>
      <c r="N8" s="1" t="s">
        <v>77</v>
      </c>
      <c r="O8" s="1" t="s">
        <v>52</v>
      </c>
      <c r="P8" s="1" t="s">
        <v>52</v>
      </c>
      <c r="Q8" s="1" t="s">
        <v>61</v>
      </c>
      <c r="R8" s="1" t="s">
        <v>68</v>
      </c>
      <c r="S8" s="1" t="s">
        <v>69</v>
      </c>
      <c r="T8" s="1" t="s">
        <v>69</v>
      </c>
      <c r="AR8" s="1" t="s">
        <v>52</v>
      </c>
      <c r="AS8" s="1" t="s">
        <v>52</v>
      </c>
      <c r="AU8" s="1" t="s">
        <v>78</v>
      </c>
      <c r="AV8">
        <v>611</v>
      </c>
    </row>
    <row r="9" spans="1:48" ht="30" customHeight="1" x14ac:dyDescent="0.3">
      <c r="A9" s="10" t="s">
        <v>79</v>
      </c>
      <c r="B9" s="10" t="s">
        <v>80</v>
      </c>
      <c r="C9" s="10" t="s">
        <v>81</v>
      </c>
      <c r="D9" s="11">
        <v>4</v>
      </c>
      <c r="E9" s="12">
        <f t="shared" si="0"/>
        <v>1980</v>
      </c>
      <c r="F9" s="12">
        <f t="shared" si="1"/>
        <v>7920</v>
      </c>
      <c r="G9" s="12">
        <f>TRUNC(단가대비표!O99,0)</f>
        <v>1980</v>
      </c>
      <c r="H9" s="12">
        <f t="shared" si="2"/>
        <v>7920</v>
      </c>
      <c r="I9" s="12">
        <f>TRUNC(단가대비표!P99,0)</f>
        <v>0</v>
      </c>
      <c r="J9" s="12">
        <f t="shared" si="3"/>
        <v>0</v>
      </c>
      <c r="K9" s="12">
        <f>TRUNC(단가대비표!V99,0)</f>
        <v>0</v>
      </c>
      <c r="L9" s="12">
        <f t="shared" si="4"/>
        <v>0</v>
      </c>
      <c r="M9" s="10" t="s">
        <v>52</v>
      </c>
      <c r="N9" s="1" t="s">
        <v>82</v>
      </c>
      <c r="O9" s="1" t="s">
        <v>52</v>
      </c>
      <c r="P9" s="1" t="s">
        <v>52</v>
      </c>
      <c r="Q9" s="1" t="s">
        <v>61</v>
      </c>
      <c r="R9" s="1" t="s">
        <v>69</v>
      </c>
      <c r="S9" s="1" t="s">
        <v>69</v>
      </c>
      <c r="T9" s="1" t="s">
        <v>68</v>
      </c>
      <c r="AR9" s="1" t="s">
        <v>52</v>
      </c>
      <c r="AS9" s="1" t="s">
        <v>52</v>
      </c>
      <c r="AU9" s="1" t="s">
        <v>83</v>
      </c>
      <c r="AV9">
        <v>612</v>
      </c>
    </row>
    <row r="10" spans="1:48" ht="30" customHeight="1" x14ac:dyDescent="0.3">
      <c r="A10" s="10" t="s">
        <v>79</v>
      </c>
      <c r="B10" s="10" t="s">
        <v>84</v>
      </c>
      <c r="C10" s="10" t="s">
        <v>81</v>
      </c>
      <c r="D10" s="11">
        <v>4</v>
      </c>
      <c r="E10" s="12">
        <f t="shared" si="0"/>
        <v>1426</v>
      </c>
      <c r="F10" s="12">
        <f t="shared" si="1"/>
        <v>5704</v>
      </c>
      <c r="G10" s="12">
        <f>TRUNC(단가대비표!O98,0)</f>
        <v>1426</v>
      </c>
      <c r="H10" s="12">
        <f t="shared" si="2"/>
        <v>5704</v>
      </c>
      <c r="I10" s="12">
        <f>TRUNC(단가대비표!P98,0)</f>
        <v>0</v>
      </c>
      <c r="J10" s="12">
        <f t="shared" si="3"/>
        <v>0</v>
      </c>
      <c r="K10" s="12">
        <f>TRUNC(단가대비표!V98,0)</f>
        <v>0</v>
      </c>
      <c r="L10" s="12">
        <f t="shared" si="4"/>
        <v>0</v>
      </c>
      <c r="M10" s="10" t="s">
        <v>52</v>
      </c>
      <c r="N10" s="1" t="s">
        <v>85</v>
      </c>
      <c r="O10" s="1" t="s">
        <v>52</v>
      </c>
      <c r="P10" s="1" t="s">
        <v>52</v>
      </c>
      <c r="Q10" s="1" t="s">
        <v>61</v>
      </c>
      <c r="R10" s="1" t="s">
        <v>69</v>
      </c>
      <c r="S10" s="1" t="s">
        <v>69</v>
      </c>
      <c r="T10" s="1" t="s">
        <v>68</v>
      </c>
      <c r="AR10" s="1" t="s">
        <v>52</v>
      </c>
      <c r="AS10" s="1" t="s">
        <v>52</v>
      </c>
      <c r="AU10" s="1" t="s">
        <v>86</v>
      </c>
      <c r="AV10">
        <v>614</v>
      </c>
    </row>
    <row r="11" spans="1:48" ht="30" customHeight="1" x14ac:dyDescent="0.3">
      <c r="A11" s="10" t="s">
        <v>79</v>
      </c>
      <c r="B11" s="10" t="s">
        <v>87</v>
      </c>
      <c r="C11" s="10" t="s">
        <v>81</v>
      </c>
      <c r="D11" s="11">
        <v>4</v>
      </c>
      <c r="E11" s="12">
        <f t="shared" si="0"/>
        <v>977</v>
      </c>
      <c r="F11" s="12">
        <f t="shared" si="1"/>
        <v>3908</v>
      </c>
      <c r="G11" s="12">
        <f>TRUNC(단가대비표!O97,0)</f>
        <v>977</v>
      </c>
      <c r="H11" s="12">
        <f t="shared" si="2"/>
        <v>3908</v>
      </c>
      <c r="I11" s="12">
        <f>TRUNC(단가대비표!P97,0)</f>
        <v>0</v>
      </c>
      <c r="J11" s="12">
        <f t="shared" si="3"/>
        <v>0</v>
      </c>
      <c r="K11" s="12">
        <f>TRUNC(단가대비표!V97,0)</f>
        <v>0</v>
      </c>
      <c r="L11" s="12">
        <f t="shared" si="4"/>
        <v>0</v>
      </c>
      <c r="M11" s="10" t="s">
        <v>52</v>
      </c>
      <c r="N11" s="1" t="s">
        <v>88</v>
      </c>
      <c r="O11" s="1" t="s">
        <v>52</v>
      </c>
      <c r="P11" s="1" t="s">
        <v>52</v>
      </c>
      <c r="Q11" s="1" t="s">
        <v>61</v>
      </c>
      <c r="R11" s="1" t="s">
        <v>69</v>
      </c>
      <c r="S11" s="1" t="s">
        <v>69</v>
      </c>
      <c r="T11" s="1" t="s">
        <v>68</v>
      </c>
      <c r="AR11" s="1" t="s">
        <v>52</v>
      </c>
      <c r="AS11" s="1" t="s">
        <v>52</v>
      </c>
      <c r="AU11" s="1" t="s">
        <v>89</v>
      </c>
      <c r="AV11">
        <v>613</v>
      </c>
    </row>
    <row r="12" spans="1:48" ht="30" customHeight="1" x14ac:dyDescent="0.3">
      <c r="A12" s="10" t="s">
        <v>90</v>
      </c>
      <c r="B12" s="10" t="s">
        <v>91</v>
      </c>
      <c r="C12" s="10" t="s">
        <v>65</v>
      </c>
      <c r="D12" s="11">
        <v>35</v>
      </c>
      <c r="E12" s="12">
        <f t="shared" si="0"/>
        <v>12288</v>
      </c>
      <c r="F12" s="12">
        <f t="shared" si="1"/>
        <v>430080</v>
      </c>
      <c r="G12" s="12">
        <f>TRUNC(일위대가목록!F7,0)</f>
        <v>4325</v>
      </c>
      <c r="H12" s="12">
        <f t="shared" si="2"/>
        <v>151375</v>
      </c>
      <c r="I12" s="12">
        <f>TRUNC(일위대가목록!G7,0)</f>
        <v>7963</v>
      </c>
      <c r="J12" s="12">
        <f t="shared" si="3"/>
        <v>278705</v>
      </c>
      <c r="K12" s="12">
        <f>TRUNC(일위대가목록!H7,0)</f>
        <v>0</v>
      </c>
      <c r="L12" s="12">
        <f t="shared" si="4"/>
        <v>0</v>
      </c>
      <c r="M12" s="10" t="s">
        <v>92</v>
      </c>
      <c r="N12" s="1" t="s">
        <v>93</v>
      </c>
      <c r="O12" s="1" t="s">
        <v>52</v>
      </c>
      <c r="P12" s="1" t="s">
        <v>52</v>
      </c>
      <c r="Q12" s="1" t="s">
        <v>61</v>
      </c>
      <c r="R12" s="1" t="s">
        <v>68</v>
      </c>
      <c r="S12" s="1" t="s">
        <v>69</v>
      </c>
      <c r="T12" s="1" t="s">
        <v>69</v>
      </c>
      <c r="AR12" s="1" t="s">
        <v>52</v>
      </c>
      <c r="AS12" s="1" t="s">
        <v>52</v>
      </c>
      <c r="AU12" s="1" t="s">
        <v>94</v>
      </c>
      <c r="AV12">
        <v>11</v>
      </c>
    </row>
    <row r="13" spans="1:48" ht="30" customHeight="1" x14ac:dyDescent="0.3">
      <c r="A13" s="10" t="s">
        <v>95</v>
      </c>
      <c r="B13" s="10" t="s">
        <v>96</v>
      </c>
      <c r="C13" s="10" t="s">
        <v>65</v>
      </c>
      <c r="D13" s="11">
        <v>34</v>
      </c>
      <c r="E13" s="12">
        <f t="shared" si="0"/>
        <v>18128</v>
      </c>
      <c r="F13" s="12">
        <f t="shared" si="1"/>
        <v>616352</v>
      </c>
      <c r="G13" s="12">
        <f>TRUNC(일위대가목록!F8,0)</f>
        <v>11553</v>
      </c>
      <c r="H13" s="12">
        <f t="shared" si="2"/>
        <v>392802</v>
      </c>
      <c r="I13" s="12">
        <f>TRUNC(일위대가목록!G8,0)</f>
        <v>6575</v>
      </c>
      <c r="J13" s="12">
        <f t="shared" si="3"/>
        <v>223550</v>
      </c>
      <c r="K13" s="12">
        <f>TRUNC(일위대가목록!H8,0)</f>
        <v>0</v>
      </c>
      <c r="L13" s="12">
        <f t="shared" si="4"/>
        <v>0</v>
      </c>
      <c r="M13" s="10" t="s">
        <v>97</v>
      </c>
      <c r="N13" s="1" t="s">
        <v>98</v>
      </c>
      <c r="O13" s="1" t="s">
        <v>52</v>
      </c>
      <c r="P13" s="1" t="s">
        <v>52</v>
      </c>
      <c r="Q13" s="1" t="s">
        <v>61</v>
      </c>
      <c r="R13" s="1" t="s">
        <v>68</v>
      </c>
      <c r="S13" s="1" t="s">
        <v>69</v>
      </c>
      <c r="T13" s="1" t="s">
        <v>69</v>
      </c>
      <c r="AR13" s="1" t="s">
        <v>52</v>
      </c>
      <c r="AS13" s="1" t="s">
        <v>52</v>
      </c>
      <c r="AU13" s="1" t="s">
        <v>99</v>
      </c>
      <c r="AV13">
        <v>12</v>
      </c>
    </row>
    <row r="14" spans="1:48" ht="30" customHeight="1" x14ac:dyDescent="0.3">
      <c r="A14" s="10" t="s">
        <v>90</v>
      </c>
      <c r="B14" s="10" t="s">
        <v>100</v>
      </c>
      <c r="C14" s="10" t="s">
        <v>65</v>
      </c>
      <c r="D14" s="11">
        <v>26</v>
      </c>
      <c r="E14" s="12">
        <f t="shared" si="0"/>
        <v>12805</v>
      </c>
      <c r="F14" s="12">
        <f t="shared" si="1"/>
        <v>332930</v>
      </c>
      <c r="G14" s="12">
        <f>TRUNC(일위대가목록!F9,0)</f>
        <v>3924</v>
      </c>
      <c r="H14" s="12">
        <f t="shared" si="2"/>
        <v>102024</v>
      </c>
      <c r="I14" s="12">
        <f>TRUNC(일위대가목록!G9,0)</f>
        <v>8881</v>
      </c>
      <c r="J14" s="12">
        <f t="shared" si="3"/>
        <v>230906</v>
      </c>
      <c r="K14" s="12">
        <f>TRUNC(일위대가목록!H9,0)</f>
        <v>0</v>
      </c>
      <c r="L14" s="12">
        <f t="shared" si="4"/>
        <v>0</v>
      </c>
      <c r="M14" s="10" t="s">
        <v>101</v>
      </c>
      <c r="N14" s="1" t="s">
        <v>102</v>
      </c>
      <c r="O14" s="1" t="s">
        <v>52</v>
      </c>
      <c r="P14" s="1" t="s">
        <v>52</v>
      </c>
      <c r="Q14" s="1" t="s">
        <v>61</v>
      </c>
      <c r="R14" s="1" t="s">
        <v>68</v>
      </c>
      <c r="S14" s="1" t="s">
        <v>69</v>
      </c>
      <c r="T14" s="1" t="s">
        <v>69</v>
      </c>
      <c r="AR14" s="1" t="s">
        <v>52</v>
      </c>
      <c r="AS14" s="1" t="s">
        <v>52</v>
      </c>
      <c r="AU14" s="1" t="s">
        <v>103</v>
      </c>
      <c r="AV14">
        <v>13</v>
      </c>
    </row>
    <row r="15" spans="1:48" ht="30" customHeight="1" x14ac:dyDescent="0.3">
      <c r="A15" s="10" t="s">
        <v>104</v>
      </c>
      <c r="B15" s="10" t="s">
        <v>105</v>
      </c>
      <c r="C15" s="10" t="s">
        <v>65</v>
      </c>
      <c r="D15" s="11">
        <v>84</v>
      </c>
      <c r="E15" s="12">
        <f t="shared" si="0"/>
        <v>5932</v>
      </c>
      <c r="F15" s="12">
        <f t="shared" si="1"/>
        <v>498288</v>
      </c>
      <c r="G15" s="12">
        <f>TRUNC(일위대가목록!F10,0)</f>
        <v>1645</v>
      </c>
      <c r="H15" s="12">
        <f t="shared" si="2"/>
        <v>138180</v>
      </c>
      <c r="I15" s="12">
        <f>TRUNC(일위대가목록!G10,0)</f>
        <v>4287</v>
      </c>
      <c r="J15" s="12">
        <f t="shared" si="3"/>
        <v>360108</v>
      </c>
      <c r="K15" s="12">
        <f>TRUNC(일위대가목록!H10,0)</f>
        <v>0</v>
      </c>
      <c r="L15" s="12">
        <f t="shared" si="4"/>
        <v>0</v>
      </c>
      <c r="M15" s="10" t="s">
        <v>106</v>
      </c>
      <c r="N15" s="1" t="s">
        <v>107</v>
      </c>
      <c r="O15" s="1" t="s">
        <v>52</v>
      </c>
      <c r="P15" s="1" t="s">
        <v>52</v>
      </c>
      <c r="Q15" s="1" t="s">
        <v>61</v>
      </c>
      <c r="R15" s="1" t="s">
        <v>68</v>
      </c>
      <c r="S15" s="1" t="s">
        <v>69</v>
      </c>
      <c r="T15" s="1" t="s">
        <v>69</v>
      </c>
      <c r="AR15" s="1" t="s">
        <v>52</v>
      </c>
      <c r="AS15" s="1" t="s">
        <v>52</v>
      </c>
      <c r="AU15" s="1" t="s">
        <v>108</v>
      </c>
      <c r="AV15">
        <v>17</v>
      </c>
    </row>
    <row r="16" spans="1:48" ht="30" customHeight="1" x14ac:dyDescent="0.3">
      <c r="A16" s="10" t="s">
        <v>104</v>
      </c>
      <c r="B16" s="10" t="s">
        <v>109</v>
      </c>
      <c r="C16" s="10" t="s">
        <v>65</v>
      </c>
      <c r="D16" s="11">
        <v>10</v>
      </c>
      <c r="E16" s="12">
        <f t="shared" si="0"/>
        <v>7852</v>
      </c>
      <c r="F16" s="12">
        <f t="shared" si="1"/>
        <v>78520</v>
      </c>
      <c r="G16" s="12">
        <f>TRUNC(일위대가목록!F11,0)</f>
        <v>2033</v>
      </c>
      <c r="H16" s="12">
        <f t="shared" si="2"/>
        <v>20330</v>
      </c>
      <c r="I16" s="12">
        <f>TRUNC(일위대가목록!G11,0)</f>
        <v>5819</v>
      </c>
      <c r="J16" s="12">
        <f t="shared" si="3"/>
        <v>58190</v>
      </c>
      <c r="K16" s="12">
        <f>TRUNC(일위대가목록!H11,0)</f>
        <v>0</v>
      </c>
      <c r="L16" s="12">
        <f t="shared" si="4"/>
        <v>0</v>
      </c>
      <c r="M16" s="10" t="s">
        <v>110</v>
      </c>
      <c r="N16" s="1" t="s">
        <v>111</v>
      </c>
      <c r="O16" s="1" t="s">
        <v>52</v>
      </c>
      <c r="P16" s="1" t="s">
        <v>52</v>
      </c>
      <c r="Q16" s="1" t="s">
        <v>61</v>
      </c>
      <c r="R16" s="1" t="s">
        <v>68</v>
      </c>
      <c r="S16" s="1" t="s">
        <v>69</v>
      </c>
      <c r="T16" s="1" t="s">
        <v>69</v>
      </c>
      <c r="AR16" s="1" t="s">
        <v>52</v>
      </c>
      <c r="AS16" s="1" t="s">
        <v>52</v>
      </c>
      <c r="AU16" s="1" t="s">
        <v>112</v>
      </c>
      <c r="AV16">
        <v>16</v>
      </c>
    </row>
    <row r="17" spans="1:48" ht="30" customHeight="1" x14ac:dyDescent="0.3">
      <c r="A17" s="10" t="s">
        <v>104</v>
      </c>
      <c r="B17" s="10" t="s">
        <v>113</v>
      </c>
      <c r="C17" s="10" t="s">
        <v>65</v>
      </c>
      <c r="D17" s="11">
        <v>24</v>
      </c>
      <c r="E17" s="12">
        <f t="shared" si="0"/>
        <v>26225</v>
      </c>
      <c r="F17" s="12">
        <f t="shared" si="1"/>
        <v>629400</v>
      </c>
      <c r="G17" s="12">
        <f>TRUNC(일위대가목록!F12,0)</f>
        <v>7237</v>
      </c>
      <c r="H17" s="12">
        <f t="shared" si="2"/>
        <v>173688</v>
      </c>
      <c r="I17" s="12">
        <f>TRUNC(일위대가목록!G12,0)</f>
        <v>18988</v>
      </c>
      <c r="J17" s="12">
        <f t="shared" si="3"/>
        <v>455712</v>
      </c>
      <c r="K17" s="12">
        <f>TRUNC(일위대가목록!H12,0)</f>
        <v>0</v>
      </c>
      <c r="L17" s="12">
        <f t="shared" si="4"/>
        <v>0</v>
      </c>
      <c r="M17" s="10" t="s">
        <v>114</v>
      </c>
      <c r="N17" s="1" t="s">
        <v>115</v>
      </c>
      <c r="O17" s="1" t="s">
        <v>52</v>
      </c>
      <c r="P17" s="1" t="s">
        <v>52</v>
      </c>
      <c r="Q17" s="1" t="s">
        <v>61</v>
      </c>
      <c r="R17" s="1" t="s">
        <v>68</v>
      </c>
      <c r="S17" s="1" t="s">
        <v>69</v>
      </c>
      <c r="T17" s="1" t="s">
        <v>69</v>
      </c>
      <c r="AR17" s="1" t="s">
        <v>52</v>
      </c>
      <c r="AS17" s="1" t="s">
        <v>52</v>
      </c>
      <c r="AU17" s="1" t="s">
        <v>116</v>
      </c>
      <c r="AV17">
        <v>15</v>
      </c>
    </row>
    <row r="18" spans="1:48" ht="30" customHeight="1" x14ac:dyDescent="0.3">
      <c r="A18" s="10" t="s">
        <v>104</v>
      </c>
      <c r="B18" s="10" t="s">
        <v>117</v>
      </c>
      <c r="C18" s="10" t="s">
        <v>65</v>
      </c>
      <c r="D18" s="11">
        <v>9</v>
      </c>
      <c r="E18" s="12">
        <f t="shared" si="0"/>
        <v>42903</v>
      </c>
      <c r="F18" s="12">
        <f t="shared" si="1"/>
        <v>386127</v>
      </c>
      <c r="G18" s="12">
        <f>TRUNC(일위대가목록!F13,0)</f>
        <v>12889</v>
      </c>
      <c r="H18" s="12">
        <f t="shared" si="2"/>
        <v>116001</v>
      </c>
      <c r="I18" s="12">
        <f>TRUNC(일위대가목록!G13,0)</f>
        <v>30014</v>
      </c>
      <c r="J18" s="12">
        <f t="shared" si="3"/>
        <v>270126</v>
      </c>
      <c r="K18" s="12">
        <f>TRUNC(일위대가목록!H13,0)</f>
        <v>0</v>
      </c>
      <c r="L18" s="12">
        <f t="shared" si="4"/>
        <v>0</v>
      </c>
      <c r="M18" s="10" t="s">
        <v>118</v>
      </c>
      <c r="N18" s="1" t="s">
        <v>119</v>
      </c>
      <c r="O18" s="1" t="s">
        <v>52</v>
      </c>
      <c r="P18" s="1" t="s">
        <v>52</v>
      </c>
      <c r="Q18" s="1" t="s">
        <v>61</v>
      </c>
      <c r="R18" s="1" t="s">
        <v>68</v>
      </c>
      <c r="S18" s="1" t="s">
        <v>69</v>
      </c>
      <c r="T18" s="1" t="s">
        <v>69</v>
      </c>
      <c r="AR18" s="1" t="s">
        <v>52</v>
      </c>
      <c r="AS18" s="1" t="s">
        <v>52</v>
      </c>
      <c r="AU18" s="1" t="s">
        <v>120</v>
      </c>
      <c r="AV18">
        <v>14</v>
      </c>
    </row>
    <row r="19" spans="1:48" ht="30" customHeight="1" x14ac:dyDescent="0.3">
      <c r="A19" s="10" t="s">
        <v>121</v>
      </c>
      <c r="B19" s="10" t="s">
        <v>122</v>
      </c>
      <c r="C19" s="10" t="s">
        <v>65</v>
      </c>
      <c r="D19" s="11">
        <v>10</v>
      </c>
      <c r="E19" s="12">
        <f t="shared" si="0"/>
        <v>6904</v>
      </c>
      <c r="F19" s="12">
        <f t="shared" si="1"/>
        <v>69040</v>
      </c>
      <c r="G19" s="12">
        <f>TRUNC(일위대가목록!F14,0)</f>
        <v>1759</v>
      </c>
      <c r="H19" s="12">
        <f t="shared" si="2"/>
        <v>17590</v>
      </c>
      <c r="I19" s="12">
        <f>TRUNC(일위대가목록!G14,0)</f>
        <v>5145</v>
      </c>
      <c r="J19" s="12">
        <f t="shared" si="3"/>
        <v>51450</v>
      </c>
      <c r="K19" s="12">
        <f>TRUNC(일위대가목록!H14,0)</f>
        <v>0</v>
      </c>
      <c r="L19" s="12">
        <f t="shared" si="4"/>
        <v>0</v>
      </c>
      <c r="M19" s="10" t="s">
        <v>123</v>
      </c>
      <c r="N19" s="1" t="s">
        <v>124</v>
      </c>
      <c r="O19" s="1" t="s">
        <v>52</v>
      </c>
      <c r="P19" s="1" t="s">
        <v>52</v>
      </c>
      <c r="Q19" s="1" t="s">
        <v>61</v>
      </c>
      <c r="R19" s="1" t="s">
        <v>68</v>
      </c>
      <c r="S19" s="1" t="s">
        <v>69</v>
      </c>
      <c r="T19" s="1" t="s">
        <v>69</v>
      </c>
      <c r="AR19" s="1" t="s">
        <v>52</v>
      </c>
      <c r="AS19" s="1" t="s">
        <v>52</v>
      </c>
      <c r="AU19" s="1" t="s">
        <v>125</v>
      </c>
      <c r="AV19">
        <v>18</v>
      </c>
    </row>
    <row r="20" spans="1:48" ht="30" customHeight="1" x14ac:dyDescent="0.3">
      <c r="A20" s="10" t="s">
        <v>126</v>
      </c>
      <c r="B20" s="10" t="s">
        <v>127</v>
      </c>
      <c r="C20" s="10" t="s">
        <v>65</v>
      </c>
      <c r="D20" s="11">
        <v>21</v>
      </c>
      <c r="E20" s="12">
        <f t="shared" si="0"/>
        <v>5841</v>
      </c>
      <c r="F20" s="12">
        <f t="shared" si="1"/>
        <v>122661</v>
      </c>
      <c r="G20" s="12">
        <f>TRUNC(일위대가목록!F15,0)</f>
        <v>2942</v>
      </c>
      <c r="H20" s="12">
        <f t="shared" si="2"/>
        <v>61782</v>
      </c>
      <c r="I20" s="12">
        <f>TRUNC(일위대가목록!G15,0)</f>
        <v>2899</v>
      </c>
      <c r="J20" s="12">
        <f t="shared" si="3"/>
        <v>60879</v>
      </c>
      <c r="K20" s="12">
        <f>TRUNC(일위대가목록!H15,0)</f>
        <v>0</v>
      </c>
      <c r="L20" s="12">
        <f t="shared" si="4"/>
        <v>0</v>
      </c>
      <c r="M20" s="10" t="s">
        <v>128</v>
      </c>
      <c r="N20" s="1" t="s">
        <v>129</v>
      </c>
      <c r="O20" s="1" t="s">
        <v>52</v>
      </c>
      <c r="P20" s="1" t="s">
        <v>52</v>
      </c>
      <c r="Q20" s="1" t="s">
        <v>61</v>
      </c>
      <c r="R20" s="1" t="s">
        <v>68</v>
      </c>
      <c r="S20" s="1" t="s">
        <v>69</v>
      </c>
      <c r="T20" s="1" t="s">
        <v>69</v>
      </c>
      <c r="AR20" s="1" t="s">
        <v>52</v>
      </c>
      <c r="AS20" s="1" t="s">
        <v>52</v>
      </c>
      <c r="AU20" s="1" t="s">
        <v>130</v>
      </c>
      <c r="AV20">
        <v>19</v>
      </c>
    </row>
    <row r="21" spans="1:48" ht="30" customHeight="1" x14ac:dyDescent="0.3">
      <c r="A21" s="10" t="s">
        <v>126</v>
      </c>
      <c r="B21" s="10" t="s">
        <v>131</v>
      </c>
      <c r="C21" s="10" t="s">
        <v>65</v>
      </c>
      <c r="D21" s="11">
        <v>35</v>
      </c>
      <c r="E21" s="12">
        <f t="shared" si="0"/>
        <v>3799</v>
      </c>
      <c r="F21" s="12">
        <f t="shared" si="1"/>
        <v>132965</v>
      </c>
      <c r="G21" s="12">
        <f>TRUNC(일위대가목록!F16,0)</f>
        <v>1315</v>
      </c>
      <c r="H21" s="12">
        <f t="shared" si="2"/>
        <v>46025</v>
      </c>
      <c r="I21" s="12">
        <f>TRUNC(일위대가목록!G16,0)</f>
        <v>2484</v>
      </c>
      <c r="J21" s="12">
        <f t="shared" si="3"/>
        <v>86940</v>
      </c>
      <c r="K21" s="12">
        <f>TRUNC(일위대가목록!H16,0)</f>
        <v>0</v>
      </c>
      <c r="L21" s="12">
        <f t="shared" si="4"/>
        <v>0</v>
      </c>
      <c r="M21" s="10" t="s">
        <v>132</v>
      </c>
      <c r="N21" s="1" t="s">
        <v>133</v>
      </c>
      <c r="O21" s="1" t="s">
        <v>52</v>
      </c>
      <c r="P21" s="1" t="s">
        <v>52</v>
      </c>
      <c r="Q21" s="1" t="s">
        <v>61</v>
      </c>
      <c r="R21" s="1" t="s">
        <v>68</v>
      </c>
      <c r="S21" s="1" t="s">
        <v>69</v>
      </c>
      <c r="T21" s="1" t="s">
        <v>69</v>
      </c>
      <c r="AR21" s="1" t="s">
        <v>52</v>
      </c>
      <c r="AS21" s="1" t="s">
        <v>52</v>
      </c>
      <c r="AU21" s="1" t="s">
        <v>134</v>
      </c>
      <c r="AV21">
        <v>20</v>
      </c>
    </row>
    <row r="22" spans="1:48" ht="30" customHeight="1" x14ac:dyDescent="0.3">
      <c r="A22" s="10" t="s">
        <v>126</v>
      </c>
      <c r="B22" s="10" t="s">
        <v>135</v>
      </c>
      <c r="C22" s="10" t="s">
        <v>65</v>
      </c>
      <c r="D22" s="11">
        <v>26</v>
      </c>
      <c r="E22" s="12">
        <f t="shared" si="0"/>
        <v>3649</v>
      </c>
      <c r="F22" s="12">
        <f t="shared" si="1"/>
        <v>94874</v>
      </c>
      <c r="G22" s="12">
        <f>TRUNC(일위대가목록!F17,0)</f>
        <v>1165</v>
      </c>
      <c r="H22" s="12">
        <f t="shared" si="2"/>
        <v>30290</v>
      </c>
      <c r="I22" s="12">
        <f>TRUNC(일위대가목록!G17,0)</f>
        <v>2484</v>
      </c>
      <c r="J22" s="12">
        <f t="shared" si="3"/>
        <v>64584</v>
      </c>
      <c r="K22" s="12">
        <f>TRUNC(일위대가목록!H17,0)</f>
        <v>0</v>
      </c>
      <c r="L22" s="12">
        <f t="shared" si="4"/>
        <v>0</v>
      </c>
      <c r="M22" s="10" t="s">
        <v>136</v>
      </c>
      <c r="N22" s="1" t="s">
        <v>137</v>
      </c>
      <c r="O22" s="1" t="s">
        <v>52</v>
      </c>
      <c r="P22" s="1" t="s">
        <v>52</v>
      </c>
      <c r="Q22" s="1" t="s">
        <v>61</v>
      </c>
      <c r="R22" s="1" t="s">
        <v>68</v>
      </c>
      <c r="S22" s="1" t="s">
        <v>69</v>
      </c>
      <c r="T22" s="1" t="s">
        <v>69</v>
      </c>
      <c r="AR22" s="1" t="s">
        <v>52</v>
      </c>
      <c r="AS22" s="1" t="s">
        <v>52</v>
      </c>
      <c r="AU22" s="1" t="s">
        <v>138</v>
      </c>
      <c r="AV22">
        <v>21</v>
      </c>
    </row>
    <row r="23" spans="1:48" ht="30" customHeight="1" x14ac:dyDescent="0.3">
      <c r="A23" s="10" t="s">
        <v>139</v>
      </c>
      <c r="B23" s="10" t="s">
        <v>140</v>
      </c>
      <c r="C23" s="10" t="s">
        <v>141</v>
      </c>
      <c r="D23" s="11">
        <v>14</v>
      </c>
      <c r="E23" s="12">
        <f t="shared" si="0"/>
        <v>25678</v>
      </c>
      <c r="F23" s="12">
        <f t="shared" si="1"/>
        <v>359492</v>
      </c>
      <c r="G23" s="12">
        <f>TRUNC(일위대가목록!F18,0)</f>
        <v>870</v>
      </c>
      <c r="H23" s="12">
        <f t="shared" si="2"/>
        <v>12180</v>
      </c>
      <c r="I23" s="12">
        <f>TRUNC(일위대가목록!G18,0)</f>
        <v>24808</v>
      </c>
      <c r="J23" s="12">
        <f t="shared" si="3"/>
        <v>347312</v>
      </c>
      <c r="K23" s="12">
        <f>TRUNC(일위대가목록!H18,0)</f>
        <v>0</v>
      </c>
      <c r="L23" s="12">
        <f t="shared" si="4"/>
        <v>0</v>
      </c>
      <c r="M23" s="10" t="s">
        <v>142</v>
      </c>
      <c r="N23" s="1" t="s">
        <v>143</v>
      </c>
      <c r="O23" s="1" t="s">
        <v>52</v>
      </c>
      <c r="P23" s="1" t="s">
        <v>52</v>
      </c>
      <c r="Q23" s="1" t="s">
        <v>61</v>
      </c>
      <c r="R23" s="1" t="s">
        <v>68</v>
      </c>
      <c r="S23" s="1" t="s">
        <v>69</v>
      </c>
      <c r="T23" s="1" t="s">
        <v>69</v>
      </c>
      <c r="AR23" s="1" t="s">
        <v>52</v>
      </c>
      <c r="AS23" s="1" t="s">
        <v>52</v>
      </c>
      <c r="AU23" s="1" t="s">
        <v>144</v>
      </c>
      <c r="AV23">
        <v>22</v>
      </c>
    </row>
    <row r="24" spans="1:48" ht="30" customHeight="1" x14ac:dyDescent="0.3">
      <c r="A24" s="10" t="s">
        <v>145</v>
      </c>
      <c r="B24" s="10" t="s">
        <v>146</v>
      </c>
      <c r="C24" s="10" t="s">
        <v>147</v>
      </c>
      <c r="D24" s="11">
        <v>1</v>
      </c>
      <c r="E24" s="12">
        <f t="shared" si="0"/>
        <v>770625</v>
      </c>
      <c r="F24" s="12">
        <f t="shared" si="1"/>
        <v>770625</v>
      </c>
      <c r="G24" s="12">
        <f>TRUNC(일위대가목록!F19,0)</f>
        <v>99686</v>
      </c>
      <c r="H24" s="12">
        <f t="shared" si="2"/>
        <v>99686</v>
      </c>
      <c r="I24" s="12">
        <f>TRUNC(일위대가목록!G19,0)</f>
        <v>670939</v>
      </c>
      <c r="J24" s="12">
        <f t="shared" si="3"/>
        <v>670939</v>
      </c>
      <c r="K24" s="12">
        <f>TRUNC(일위대가목록!H19,0)</f>
        <v>0</v>
      </c>
      <c r="L24" s="12">
        <f t="shared" si="4"/>
        <v>0</v>
      </c>
      <c r="M24" s="10" t="s">
        <v>148</v>
      </c>
      <c r="N24" s="1" t="s">
        <v>149</v>
      </c>
      <c r="O24" s="1" t="s">
        <v>52</v>
      </c>
      <c r="P24" s="1" t="s">
        <v>52</v>
      </c>
      <c r="Q24" s="1" t="s">
        <v>61</v>
      </c>
      <c r="R24" s="1" t="s">
        <v>68</v>
      </c>
      <c r="S24" s="1" t="s">
        <v>69</v>
      </c>
      <c r="T24" s="1" t="s">
        <v>69</v>
      </c>
      <c r="AR24" s="1" t="s">
        <v>52</v>
      </c>
      <c r="AS24" s="1" t="s">
        <v>52</v>
      </c>
      <c r="AU24" s="1" t="s">
        <v>150</v>
      </c>
      <c r="AV24">
        <v>39</v>
      </c>
    </row>
    <row r="25" spans="1:48" ht="30" customHeight="1" x14ac:dyDescent="0.3">
      <c r="A25" s="11"/>
      <c r="B25" s="11"/>
      <c r="C25" s="11"/>
      <c r="D25" s="11"/>
      <c r="E25" s="12"/>
      <c r="F25" s="12"/>
      <c r="G25" s="12"/>
      <c r="H25" s="12"/>
      <c r="I25" s="12"/>
      <c r="J25" s="12"/>
      <c r="K25" s="12"/>
      <c r="L25" s="12"/>
      <c r="M25" s="11"/>
      <c r="Q25" s="1" t="s">
        <v>61</v>
      </c>
    </row>
    <row r="26" spans="1:48" ht="30" customHeight="1" x14ac:dyDescent="0.3">
      <c r="A26" s="11"/>
      <c r="B26" s="11"/>
      <c r="C26" s="11"/>
      <c r="D26" s="11"/>
      <c r="E26" s="12"/>
      <c r="F26" s="12"/>
      <c r="G26" s="12"/>
      <c r="H26" s="12"/>
      <c r="I26" s="12"/>
      <c r="J26" s="12"/>
      <c r="K26" s="12"/>
      <c r="L26" s="12"/>
      <c r="M26" s="11"/>
      <c r="Q26" s="1" t="s">
        <v>61</v>
      </c>
    </row>
    <row r="27" spans="1:48" ht="30" customHeight="1" x14ac:dyDescent="0.3">
      <c r="A27" s="11"/>
      <c r="B27" s="11"/>
      <c r="C27" s="11"/>
      <c r="D27" s="11"/>
      <c r="E27" s="12"/>
      <c r="F27" s="12"/>
      <c r="G27" s="12"/>
      <c r="H27" s="12"/>
      <c r="I27" s="12"/>
      <c r="J27" s="12"/>
      <c r="K27" s="12"/>
      <c r="L27" s="12"/>
      <c r="M27" s="11"/>
      <c r="Q27" s="1" t="s">
        <v>61</v>
      </c>
    </row>
    <row r="28" spans="1:48" ht="30" customHeight="1" x14ac:dyDescent="0.3">
      <c r="A28" s="11"/>
      <c r="B28" s="11"/>
      <c r="C28" s="11"/>
      <c r="D28" s="11"/>
      <c r="E28" s="12"/>
      <c r="F28" s="12"/>
      <c r="G28" s="12"/>
      <c r="H28" s="12"/>
      <c r="I28" s="12"/>
      <c r="J28" s="12"/>
      <c r="K28" s="12"/>
      <c r="L28" s="12"/>
      <c r="M28" s="11"/>
      <c r="Q28" s="1" t="s">
        <v>61</v>
      </c>
    </row>
    <row r="29" spans="1:48" ht="30" customHeight="1" x14ac:dyDescent="0.3">
      <c r="A29" s="10" t="s">
        <v>151</v>
      </c>
      <c r="B29" s="11"/>
      <c r="C29" s="11"/>
      <c r="D29" s="11"/>
      <c r="E29" s="12"/>
      <c r="F29" s="12">
        <f>SUMIF(Q6:Q28,"0101010101",F6:F28)</f>
        <v>5553186</v>
      </c>
      <c r="G29" s="12"/>
      <c r="H29" s="12">
        <f>SUMIF(Q6:Q28,"0101010101",H6:H28)</f>
        <v>1466075</v>
      </c>
      <c r="I29" s="12"/>
      <c r="J29" s="12">
        <f>SUMIF(Q6:Q28,"0101010101",J6:J28)</f>
        <v>4087111</v>
      </c>
      <c r="K29" s="12"/>
      <c r="L29" s="12">
        <f>SUMIF(Q6:Q28,"0101010101",L6:L28)</f>
        <v>0</v>
      </c>
      <c r="M29" s="11"/>
      <c r="N29" t="s">
        <v>152</v>
      </c>
    </row>
    <row r="30" spans="1:48" ht="30" customHeight="1" x14ac:dyDescent="0.3">
      <c r="A30" s="10" t="s">
        <v>153</v>
      </c>
      <c r="B30" s="10" t="s">
        <v>62</v>
      </c>
      <c r="C30" s="11"/>
      <c r="D30" s="11"/>
      <c r="E30" s="12"/>
      <c r="F30" s="12"/>
      <c r="G30" s="12"/>
      <c r="H30" s="12"/>
      <c r="I30" s="12"/>
      <c r="J30" s="12"/>
      <c r="K30" s="12"/>
      <c r="L30" s="12"/>
      <c r="M30" s="11"/>
      <c r="Q30" s="1" t="s">
        <v>154</v>
      </c>
    </row>
    <row r="31" spans="1:48" ht="30" customHeight="1" x14ac:dyDescent="0.3">
      <c r="A31" s="10" t="s">
        <v>155</v>
      </c>
      <c r="B31" s="10" t="s">
        <v>156</v>
      </c>
      <c r="C31" s="10" t="s">
        <v>65</v>
      </c>
      <c r="D31" s="11">
        <v>4</v>
      </c>
      <c r="E31" s="12">
        <f t="shared" ref="E31:E43" si="5">TRUNC(G31+I31+K31, 0)</f>
        <v>11261</v>
      </c>
      <c r="F31" s="12">
        <f t="shared" ref="F31:F43" si="6">TRUNC(H31+J31+L31, 0)</f>
        <v>45044</v>
      </c>
      <c r="G31" s="12">
        <f>TRUNC(일위대가목록!F20,0)</f>
        <v>328</v>
      </c>
      <c r="H31" s="12">
        <f t="shared" ref="H31:H43" si="7">TRUNC(G31*D31, 0)</f>
        <v>1312</v>
      </c>
      <c r="I31" s="12">
        <f>TRUNC(일위대가목록!G20,0)</f>
        <v>10933</v>
      </c>
      <c r="J31" s="12">
        <f t="shared" ref="J31:J43" si="8">TRUNC(I31*D31, 0)</f>
        <v>43732</v>
      </c>
      <c r="K31" s="12">
        <f>TRUNC(일위대가목록!H20,0)</f>
        <v>0</v>
      </c>
      <c r="L31" s="12">
        <f t="shared" ref="L31:L43" si="9">TRUNC(K31*D31, 0)</f>
        <v>0</v>
      </c>
      <c r="M31" s="10" t="s">
        <v>157</v>
      </c>
      <c r="N31" s="1" t="s">
        <v>158</v>
      </c>
      <c r="O31" s="1" t="s">
        <v>52</v>
      </c>
      <c r="P31" s="1" t="s">
        <v>52</v>
      </c>
      <c r="Q31" s="1" t="s">
        <v>154</v>
      </c>
      <c r="R31" s="1" t="s">
        <v>68</v>
      </c>
      <c r="S31" s="1" t="s">
        <v>69</v>
      </c>
      <c r="T31" s="1" t="s">
        <v>69</v>
      </c>
      <c r="AR31" s="1" t="s">
        <v>52</v>
      </c>
      <c r="AS31" s="1" t="s">
        <v>52</v>
      </c>
      <c r="AU31" s="1" t="s">
        <v>159</v>
      </c>
      <c r="AV31">
        <v>625</v>
      </c>
    </row>
    <row r="32" spans="1:48" ht="30" customHeight="1" x14ac:dyDescent="0.3">
      <c r="A32" s="10" t="s">
        <v>160</v>
      </c>
      <c r="B32" s="10" t="s">
        <v>161</v>
      </c>
      <c r="C32" s="10" t="s">
        <v>65</v>
      </c>
      <c r="D32" s="11">
        <v>96</v>
      </c>
      <c r="E32" s="12">
        <f t="shared" si="5"/>
        <v>3627</v>
      </c>
      <c r="F32" s="12">
        <f t="shared" si="6"/>
        <v>348192</v>
      </c>
      <c r="G32" s="12">
        <f>TRUNC(일위대가목록!F21,0)</f>
        <v>105</v>
      </c>
      <c r="H32" s="12">
        <f t="shared" si="7"/>
        <v>10080</v>
      </c>
      <c r="I32" s="12">
        <f>TRUNC(일위대가목록!G21,0)</f>
        <v>3522</v>
      </c>
      <c r="J32" s="12">
        <f t="shared" si="8"/>
        <v>338112</v>
      </c>
      <c r="K32" s="12">
        <f>TRUNC(일위대가목록!H21,0)</f>
        <v>0</v>
      </c>
      <c r="L32" s="12">
        <f t="shared" si="9"/>
        <v>0</v>
      </c>
      <c r="M32" s="10" t="s">
        <v>162</v>
      </c>
      <c r="N32" s="1" t="s">
        <v>163</v>
      </c>
      <c r="O32" s="1" t="s">
        <v>52</v>
      </c>
      <c r="P32" s="1" t="s">
        <v>52</v>
      </c>
      <c r="Q32" s="1" t="s">
        <v>154</v>
      </c>
      <c r="R32" s="1" t="s">
        <v>68</v>
      </c>
      <c r="S32" s="1" t="s">
        <v>69</v>
      </c>
      <c r="T32" s="1" t="s">
        <v>69</v>
      </c>
      <c r="AR32" s="1" t="s">
        <v>52</v>
      </c>
      <c r="AS32" s="1" t="s">
        <v>52</v>
      </c>
      <c r="AU32" s="1" t="s">
        <v>164</v>
      </c>
      <c r="AV32">
        <v>78</v>
      </c>
    </row>
    <row r="33" spans="1:48" ht="30" customHeight="1" x14ac:dyDescent="0.3">
      <c r="A33" s="10" t="s">
        <v>160</v>
      </c>
      <c r="B33" s="10" t="s">
        <v>91</v>
      </c>
      <c r="C33" s="10" t="s">
        <v>65</v>
      </c>
      <c r="D33" s="11">
        <v>9</v>
      </c>
      <c r="E33" s="12">
        <f t="shared" si="5"/>
        <v>4100</v>
      </c>
      <c r="F33" s="12">
        <f t="shared" si="6"/>
        <v>36900</v>
      </c>
      <c r="G33" s="12">
        <f>TRUNC(일위대가목록!F22,0)</f>
        <v>119</v>
      </c>
      <c r="H33" s="12">
        <f t="shared" si="7"/>
        <v>1071</v>
      </c>
      <c r="I33" s="12">
        <f>TRUNC(일위대가목록!G22,0)</f>
        <v>3981</v>
      </c>
      <c r="J33" s="12">
        <f t="shared" si="8"/>
        <v>35829</v>
      </c>
      <c r="K33" s="12">
        <f>TRUNC(일위대가목록!H22,0)</f>
        <v>0</v>
      </c>
      <c r="L33" s="12">
        <f t="shared" si="9"/>
        <v>0</v>
      </c>
      <c r="M33" s="10" t="s">
        <v>165</v>
      </c>
      <c r="N33" s="1" t="s">
        <v>166</v>
      </c>
      <c r="O33" s="1" t="s">
        <v>52</v>
      </c>
      <c r="P33" s="1" t="s">
        <v>52</v>
      </c>
      <c r="Q33" s="1" t="s">
        <v>154</v>
      </c>
      <c r="R33" s="1" t="s">
        <v>68</v>
      </c>
      <c r="S33" s="1" t="s">
        <v>69</v>
      </c>
      <c r="T33" s="1" t="s">
        <v>69</v>
      </c>
      <c r="AR33" s="1" t="s">
        <v>52</v>
      </c>
      <c r="AS33" s="1" t="s">
        <v>52</v>
      </c>
      <c r="AU33" s="1" t="s">
        <v>167</v>
      </c>
      <c r="AV33">
        <v>79</v>
      </c>
    </row>
    <row r="34" spans="1:48" ht="30" customHeight="1" x14ac:dyDescent="0.3">
      <c r="A34" s="10" t="s">
        <v>168</v>
      </c>
      <c r="B34" s="10" t="s">
        <v>169</v>
      </c>
      <c r="C34" s="10" t="s">
        <v>65</v>
      </c>
      <c r="D34" s="11">
        <v>34</v>
      </c>
      <c r="E34" s="12">
        <f t="shared" si="5"/>
        <v>3904</v>
      </c>
      <c r="F34" s="12">
        <f t="shared" si="6"/>
        <v>132736</v>
      </c>
      <c r="G34" s="12">
        <f>TRUNC(일위대가목록!F23,0)</f>
        <v>113</v>
      </c>
      <c r="H34" s="12">
        <f t="shared" si="7"/>
        <v>3842</v>
      </c>
      <c r="I34" s="12">
        <f>TRUNC(일위대가목록!G23,0)</f>
        <v>3791</v>
      </c>
      <c r="J34" s="12">
        <f t="shared" si="8"/>
        <v>128894</v>
      </c>
      <c r="K34" s="12">
        <f>TRUNC(일위대가목록!H23,0)</f>
        <v>0</v>
      </c>
      <c r="L34" s="12">
        <f t="shared" si="9"/>
        <v>0</v>
      </c>
      <c r="M34" s="10" t="s">
        <v>170</v>
      </c>
      <c r="N34" s="1" t="s">
        <v>171</v>
      </c>
      <c r="O34" s="1" t="s">
        <v>52</v>
      </c>
      <c r="P34" s="1" t="s">
        <v>52</v>
      </c>
      <c r="Q34" s="1" t="s">
        <v>154</v>
      </c>
      <c r="R34" s="1" t="s">
        <v>68</v>
      </c>
      <c r="S34" s="1" t="s">
        <v>69</v>
      </c>
      <c r="T34" s="1" t="s">
        <v>69</v>
      </c>
      <c r="AR34" s="1" t="s">
        <v>52</v>
      </c>
      <c r="AS34" s="1" t="s">
        <v>52</v>
      </c>
      <c r="AU34" s="1" t="s">
        <v>172</v>
      </c>
      <c r="AV34">
        <v>81</v>
      </c>
    </row>
    <row r="35" spans="1:48" ht="30" customHeight="1" x14ac:dyDescent="0.3">
      <c r="A35" s="10" t="s">
        <v>160</v>
      </c>
      <c r="B35" s="10" t="s">
        <v>100</v>
      </c>
      <c r="C35" s="10" t="s">
        <v>65</v>
      </c>
      <c r="D35" s="11">
        <v>24</v>
      </c>
      <c r="E35" s="12">
        <f t="shared" si="5"/>
        <v>4573</v>
      </c>
      <c r="F35" s="12">
        <f t="shared" si="6"/>
        <v>109752</v>
      </c>
      <c r="G35" s="12">
        <f>TRUNC(일위대가목록!F24,0)</f>
        <v>133</v>
      </c>
      <c r="H35" s="12">
        <f t="shared" si="7"/>
        <v>3192</v>
      </c>
      <c r="I35" s="12">
        <f>TRUNC(일위대가목록!G24,0)</f>
        <v>4440</v>
      </c>
      <c r="J35" s="12">
        <f t="shared" si="8"/>
        <v>106560</v>
      </c>
      <c r="K35" s="12">
        <f>TRUNC(일위대가목록!H24,0)</f>
        <v>0</v>
      </c>
      <c r="L35" s="12">
        <f t="shared" si="9"/>
        <v>0</v>
      </c>
      <c r="M35" s="10" t="s">
        <v>173</v>
      </c>
      <c r="N35" s="1" t="s">
        <v>174</v>
      </c>
      <c r="O35" s="1" t="s">
        <v>52</v>
      </c>
      <c r="P35" s="1" t="s">
        <v>52</v>
      </c>
      <c r="Q35" s="1" t="s">
        <v>154</v>
      </c>
      <c r="R35" s="1" t="s">
        <v>68</v>
      </c>
      <c r="S35" s="1" t="s">
        <v>69</v>
      </c>
      <c r="T35" s="1" t="s">
        <v>69</v>
      </c>
      <c r="AR35" s="1" t="s">
        <v>52</v>
      </c>
      <c r="AS35" s="1" t="s">
        <v>52</v>
      </c>
      <c r="AU35" s="1" t="s">
        <v>175</v>
      </c>
      <c r="AV35">
        <v>80</v>
      </c>
    </row>
    <row r="36" spans="1:48" ht="30" customHeight="1" x14ac:dyDescent="0.3">
      <c r="A36" s="10" t="s">
        <v>176</v>
      </c>
      <c r="B36" s="10" t="s">
        <v>105</v>
      </c>
      <c r="C36" s="10" t="s">
        <v>65</v>
      </c>
      <c r="D36" s="11">
        <v>78</v>
      </c>
      <c r="E36" s="12">
        <f t="shared" si="5"/>
        <v>2207</v>
      </c>
      <c r="F36" s="12">
        <f t="shared" si="6"/>
        <v>172146</v>
      </c>
      <c r="G36" s="12">
        <f>TRUNC(일위대가목록!F25,0)</f>
        <v>64</v>
      </c>
      <c r="H36" s="12">
        <f t="shared" si="7"/>
        <v>4992</v>
      </c>
      <c r="I36" s="12">
        <f>TRUNC(일위대가목록!G25,0)</f>
        <v>2143</v>
      </c>
      <c r="J36" s="12">
        <f t="shared" si="8"/>
        <v>167154</v>
      </c>
      <c r="K36" s="12">
        <f>TRUNC(일위대가목록!H25,0)</f>
        <v>0</v>
      </c>
      <c r="L36" s="12">
        <f t="shared" si="9"/>
        <v>0</v>
      </c>
      <c r="M36" s="10" t="s">
        <v>177</v>
      </c>
      <c r="N36" s="1" t="s">
        <v>178</v>
      </c>
      <c r="O36" s="1" t="s">
        <v>52</v>
      </c>
      <c r="P36" s="1" t="s">
        <v>52</v>
      </c>
      <c r="Q36" s="1" t="s">
        <v>154</v>
      </c>
      <c r="R36" s="1" t="s">
        <v>68</v>
      </c>
      <c r="S36" s="1" t="s">
        <v>69</v>
      </c>
      <c r="T36" s="1" t="s">
        <v>69</v>
      </c>
      <c r="AR36" s="1" t="s">
        <v>52</v>
      </c>
      <c r="AS36" s="1" t="s">
        <v>52</v>
      </c>
      <c r="AU36" s="1" t="s">
        <v>179</v>
      </c>
      <c r="AV36">
        <v>82</v>
      </c>
    </row>
    <row r="37" spans="1:48" ht="30" customHeight="1" x14ac:dyDescent="0.3">
      <c r="A37" s="10" t="s">
        <v>176</v>
      </c>
      <c r="B37" s="10" t="s">
        <v>109</v>
      </c>
      <c r="C37" s="10" t="s">
        <v>65</v>
      </c>
      <c r="D37" s="11">
        <v>57</v>
      </c>
      <c r="E37" s="12">
        <f t="shared" si="5"/>
        <v>2996</v>
      </c>
      <c r="F37" s="12">
        <f t="shared" si="6"/>
        <v>170772</v>
      </c>
      <c r="G37" s="12">
        <f>TRUNC(일위대가목록!F26,0)</f>
        <v>87</v>
      </c>
      <c r="H37" s="12">
        <f t="shared" si="7"/>
        <v>4959</v>
      </c>
      <c r="I37" s="12">
        <f>TRUNC(일위대가목록!G26,0)</f>
        <v>2909</v>
      </c>
      <c r="J37" s="12">
        <f t="shared" si="8"/>
        <v>165813</v>
      </c>
      <c r="K37" s="12">
        <f>TRUNC(일위대가목록!H26,0)</f>
        <v>0</v>
      </c>
      <c r="L37" s="12">
        <f t="shared" si="9"/>
        <v>0</v>
      </c>
      <c r="M37" s="10" t="s">
        <v>180</v>
      </c>
      <c r="N37" s="1" t="s">
        <v>181</v>
      </c>
      <c r="O37" s="1" t="s">
        <v>52</v>
      </c>
      <c r="P37" s="1" t="s">
        <v>52</v>
      </c>
      <c r="Q37" s="1" t="s">
        <v>154</v>
      </c>
      <c r="R37" s="1" t="s">
        <v>68</v>
      </c>
      <c r="S37" s="1" t="s">
        <v>69</v>
      </c>
      <c r="T37" s="1" t="s">
        <v>69</v>
      </c>
      <c r="AR37" s="1" t="s">
        <v>52</v>
      </c>
      <c r="AS37" s="1" t="s">
        <v>52</v>
      </c>
      <c r="AU37" s="1" t="s">
        <v>182</v>
      </c>
      <c r="AV37">
        <v>83</v>
      </c>
    </row>
    <row r="38" spans="1:48" ht="30" customHeight="1" x14ac:dyDescent="0.3">
      <c r="A38" s="10" t="s">
        <v>176</v>
      </c>
      <c r="B38" s="10" t="s">
        <v>113</v>
      </c>
      <c r="C38" s="10" t="s">
        <v>65</v>
      </c>
      <c r="D38" s="11">
        <v>24</v>
      </c>
      <c r="E38" s="12">
        <f t="shared" si="5"/>
        <v>9778</v>
      </c>
      <c r="F38" s="12">
        <f t="shared" si="6"/>
        <v>234672</v>
      </c>
      <c r="G38" s="12">
        <f>TRUNC(일위대가목록!F27,0)</f>
        <v>284</v>
      </c>
      <c r="H38" s="12">
        <f t="shared" si="7"/>
        <v>6816</v>
      </c>
      <c r="I38" s="12">
        <f>TRUNC(일위대가목록!G27,0)</f>
        <v>9494</v>
      </c>
      <c r="J38" s="12">
        <f t="shared" si="8"/>
        <v>227856</v>
      </c>
      <c r="K38" s="12">
        <f>TRUNC(일위대가목록!H27,0)</f>
        <v>0</v>
      </c>
      <c r="L38" s="12">
        <f t="shared" si="9"/>
        <v>0</v>
      </c>
      <c r="M38" s="10" t="s">
        <v>183</v>
      </c>
      <c r="N38" s="1" t="s">
        <v>184</v>
      </c>
      <c r="O38" s="1" t="s">
        <v>52</v>
      </c>
      <c r="P38" s="1" t="s">
        <v>52</v>
      </c>
      <c r="Q38" s="1" t="s">
        <v>154</v>
      </c>
      <c r="R38" s="1" t="s">
        <v>68</v>
      </c>
      <c r="S38" s="1" t="s">
        <v>69</v>
      </c>
      <c r="T38" s="1" t="s">
        <v>69</v>
      </c>
      <c r="AR38" s="1" t="s">
        <v>52</v>
      </c>
      <c r="AS38" s="1" t="s">
        <v>52</v>
      </c>
      <c r="AU38" s="1" t="s">
        <v>185</v>
      </c>
      <c r="AV38">
        <v>84</v>
      </c>
    </row>
    <row r="39" spans="1:48" ht="30" customHeight="1" x14ac:dyDescent="0.3">
      <c r="A39" s="10" t="s">
        <v>176</v>
      </c>
      <c r="B39" s="10" t="s">
        <v>117</v>
      </c>
      <c r="C39" s="10" t="s">
        <v>65</v>
      </c>
      <c r="D39" s="11">
        <v>9</v>
      </c>
      <c r="E39" s="12">
        <f t="shared" si="5"/>
        <v>15457</v>
      </c>
      <c r="F39" s="12">
        <f t="shared" si="6"/>
        <v>139113</v>
      </c>
      <c r="G39" s="12">
        <f>TRUNC(일위대가목록!F28,0)</f>
        <v>450</v>
      </c>
      <c r="H39" s="12">
        <f t="shared" si="7"/>
        <v>4050</v>
      </c>
      <c r="I39" s="12">
        <f>TRUNC(일위대가목록!G28,0)</f>
        <v>15007</v>
      </c>
      <c r="J39" s="12">
        <f t="shared" si="8"/>
        <v>135063</v>
      </c>
      <c r="K39" s="12">
        <f>TRUNC(일위대가목록!H28,0)</f>
        <v>0</v>
      </c>
      <c r="L39" s="12">
        <f t="shared" si="9"/>
        <v>0</v>
      </c>
      <c r="M39" s="10" t="s">
        <v>186</v>
      </c>
      <c r="N39" s="1" t="s">
        <v>187</v>
      </c>
      <c r="O39" s="1" t="s">
        <v>52</v>
      </c>
      <c r="P39" s="1" t="s">
        <v>52</v>
      </c>
      <c r="Q39" s="1" t="s">
        <v>154</v>
      </c>
      <c r="R39" s="1" t="s">
        <v>68</v>
      </c>
      <c r="S39" s="1" t="s">
        <v>69</v>
      </c>
      <c r="T39" s="1" t="s">
        <v>69</v>
      </c>
      <c r="AR39" s="1" t="s">
        <v>52</v>
      </c>
      <c r="AS39" s="1" t="s">
        <v>52</v>
      </c>
      <c r="AU39" s="1" t="s">
        <v>188</v>
      </c>
      <c r="AV39">
        <v>85</v>
      </c>
    </row>
    <row r="40" spans="1:48" ht="30" customHeight="1" x14ac:dyDescent="0.3">
      <c r="A40" s="10" t="s">
        <v>189</v>
      </c>
      <c r="B40" s="10" t="s">
        <v>122</v>
      </c>
      <c r="C40" s="10" t="s">
        <v>65</v>
      </c>
      <c r="D40" s="11">
        <v>19</v>
      </c>
      <c r="E40" s="12">
        <f t="shared" si="5"/>
        <v>2649</v>
      </c>
      <c r="F40" s="12">
        <f t="shared" si="6"/>
        <v>50331</v>
      </c>
      <c r="G40" s="12">
        <f>TRUNC(일위대가목록!F29,0)</f>
        <v>77</v>
      </c>
      <c r="H40" s="12">
        <f t="shared" si="7"/>
        <v>1463</v>
      </c>
      <c r="I40" s="12">
        <f>TRUNC(일위대가목록!G29,0)</f>
        <v>2572</v>
      </c>
      <c r="J40" s="12">
        <f t="shared" si="8"/>
        <v>48868</v>
      </c>
      <c r="K40" s="12">
        <f>TRUNC(일위대가목록!H29,0)</f>
        <v>0</v>
      </c>
      <c r="L40" s="12">
        <f t="shared" si="9"/>
        <v>0</v>
      </c>
      <c r="M40" s="10" t="s">
        <v>190</v>
      </c>
      <c r="N40" s="1" t="s">
        <v>191</v>
      </c>
      <c r="O40" s="1" t="s">
        <v>52</v>
      </c>
      <c r="P40" s="1" t="s">
        <v>52</v>
      </c>
      <c r="Q40" s="1" t="s">
        <v>154</v>
      </c>
      <c r="R40" s="1" t="s">
        <v>68</v>
      </c>
      <c r="S40" s="1" t="s">
        <v>69</v>
      </c>
      <c r="T40" s="1" t="s">
        <v>69</v>
      </c>
      <c r="AR40" s="1" t="s">
        <v>52</v>
      </c>
      <c r="AS40" s="1" t="s">
        <v>52</v>
      </c>
      <c r="AU40" s="1" t="s">
        <v>192</v>
      </c>
      <c r="AV40">
        <v>86</v>
      </c>
    </row>
    <row r="41" spans="1:48" ht="30" customHeight="1" x14ac:dyDescent="0.3">
      <c r="A41" s="10" t="s">
        <v>193</v>
      </c>
      <c r="B41" s="10" t="s">
        <v>127</v>
      </c>
      <c r="C41" s="10" t="s">
        <v>65</v>
      </c>
      <c r="D41" s="11">
        <v>21</v>
      </c>
      <c r="E41" s="12">
        <f t="shared" si="5"/>
        <v>1492</v>
      </c>
      <c r="F41" s="12">
        <f t="shared" si="6"/>
        <v>31332</v>
      </c>
      <c r="G41" s="12">
        <f>TRUNC(일위대가목록!F30,0)</f>
        <v>43</v>
      </c>
      <c r="H41" s="12">
        <f t="shared" si="7"/>
        <v>903</v>
      </c>
      <c r="I41" s="12">
        <f>TRUNC(일위대가목록!G30,0)</f>
        <v>1449</v>
      </c>
      <c r="J41" s="12">
        <f t="shared" si="8"/>
        <v>30429</v>
      </c>
      <c r="K41" s="12">
        <f>TRUNC(일위대가목록!H30,0)</f>
        <v>0</v>
      </c>
      <c r="L41" s="12">
        <f t="shared" si="9"/>
        <v>0</v>
      </c>
      <c r="M41" s="10" t="s">
        <v>194</v>
      </c>
      <c r="N41" s="1" t="s">
        <v>195</v>
      </c>
      <c r="O41" s="1" t="s">
        <v>52</v>
      </c>
      <c r="P41" s="1" t="s">
        <v>52</v>
      </c>
      <c r="Q41" s="1" t="s">
        <v>154</v>
      </c>
      <c r="R41" s="1" t="s">
        <v>68</v>
      </c>
      <c r="S41" s="1" t="s">
        <v>69</v>
      </c>
      <c r="T41" s="1" t="s">
        <v>69</v>
      </c>
      <c r="AR41" s="1" t="s">
        <v>52</v>
      </c>
      <c r="AS41" s="1" t="s">
        <v>52</v>
      </c>
      <c r="AU41" s="1" t="s">
        <v>196</v>
      </c>
      <c r="AV41">
        <v>89</v>
      </c>
    </row>
    <row r="42" spans="1:48" ht="30" customHeight="1" x14ac:dyDescent="0.3">
      <c r="A42" s="10" t="s">
        <v>193</v>
      </c>
      <c r="B42" s="10" t="s">
        <v>131</v>
      </c>
      <c r="C42" s="10" t="s">
        <v>65</v>
      </c>
      <c r="D42" s="11">
        <v>9</v>
      </c>
      <c r="E42" s="12">
        <f t="shared" si="5"/>
        <v>1279</v>
      </c>
      <c r="F42" s="12">
        <f t="shared" si="6"/>
        <v>11511</v>
      </c>
      <c r="G42" s="12">
        <f>TRUNC(일위대가목록!F31,0)</f>
        <v>37</v>
      </c>
      <c r="H42" s="12">
        <f t="shared" si="7"/>
        <v>333</v>
      </c>
      <c r="I42" s="12">
        <f>TRUNC(일위대가목록!G31,0)</f>
        <v>1242</v>
      </c>
      <c r="J42" s="12">
        <f t="shared" si="8"/>
        <v>11178</v>
      </c>
      <c r="K42" s="12">
        <f>TRUNC(일위대가목록!H31,0)</f>
        <v>0</v>
      </c>
      <c r="L42" s="12">
        <f t="shared" si="9"/>
        <v>0</v>
      </c>
      <c r="M42" s="10" t="s">
        <v>197</v>
      </c>
      <c r="N42" s="1" t="s">
        <v>198</v>
      </c>
      <c r="O42" s="1" t="s">
        <v>52</v>
      </c>
      <c r="P42" s="1" t="s">
        <v>52</v>
      </c>
      <c r="Q42" s="1" t="s">
        <v>154</v>
      </c>
      <c r="R42" s="1" t="s">
        <v>68</v>
      </c>
      <c r="S42" s="1" t="s">
        <v>69</v>
      </c>
      <c r="T42" s="1" t="s">
        <v>69</v>
      </c>
      <c r="AR42" s="1" t="s">
        <v>52</v>
      </c>
      <c r="AS42" s="1" t="s">
        <v>52</v>
      </c>
      <c r="AU42" s="1" t="s">
        <v>199</v>
      </c>
      <c r="AV42">
        <v>88</v>
      </c>
    </row>
    <row r="43" spans="1:48" ht="30" customHeight="1" x14ac:dyDescent="0.3">
      <c r="A43" s="10" t="s">
        <v>193</v>
      </c>
      <c r="B43" s="10" t="s">
        <v>135</v>
      </c>
      <c r="C43" s="10" t="s">
        <v>65</v>
      </c>
      <c r="D43" s="11">
        <v>24</v>
      </c>
      <c r="E43" s="12">
        <f t="shared" si="5"/>
        <v>1279</v>
      </c>
      <c r="F43" s="12">
        <f t="shared" si="6"/>
        <v>30696</v>
      </c>
      <c r="G43" s="12">
        <f>TRUNC(일위대가목록!F32,0)</f>
        <v>37</v>
      </c>
      <c r="H43" s="12">
        <f t="shared" si="7"/>
        <v>888</v>
      </c>
      <c r="I43" s="12">
        <f>TRUNC(일위대가목록!G32,0)</f>
        <v>1242</v>
      </c>
      <c r="J43" s="12">
        <f t="shared" si="8"/>
        <v>29808</v>
      </c>
      <c r="K43" s="12">
        <f>TRUNC(일위대가목록!H32,0)</f>
        <v>0</v>
      </c>
      <c r="L43" s="12">
        <f t="shared" si="9"/>
        <v>0</v>
      </c>
      <c r="M43" s="10" t="s">
        <v>200</v>
      </c>
      <c r="N43" s="1" t="s">
        <v>201</v>
      </c>
      <c r="O43" s="1" t="s">
        <v>52</v>
      </c>
      <c r="P43" s="1" t="s">
        <v>52</v>
      </c>
      <c r="Q43" s="1" t="s">
        <v>154</v>
      </c>
      <c r="R43" s="1" t="s">
        <v>68</v>
      </c>
      <c r="S43" s="1" t="s">
        <v>69</v>
      </c>
      <c r="T43" s="1" t="s">
        <v>69</v>
      </c>
      <c r="AR43" s="1" t="s">
        <v>52</v>
      </c>
      <c r="AS43" s="1" t="s">
        <v>52</v>
      </c>
      <c r="AU43" s="1" t="s">
        <v>202</v>
      </c>
      <c r="AV43">
        <v>87</v>
      </c>
    </row>
    <row r="44" spans="1:48" ht="30" customHeight="1" x14ac:dyDescent="0.3">
      <c r="A44" s="11"/>
      <c r="B44" s="11"/>
      <c r="C44" s="11"/>
      <c r="D44" s="11"/>
      <c r="E44" s="12"/>
      <c r="F44" s="12"/>
      <c r="G44" s="12"/>
      <c r="H44" s="12"/>
      <c r="I44" s="12"/>
      <c r="J44" s="12"/>
      <c r="K44" s="12"/>
      <c r="L44" s="12"/>
      <c r="M44" s="11"/>
      <c r="Q44" s="1" t="s">
        <v>154</v>
      </c>
    </row>
    <row r="45" spans="1:48" ht="30" customHeight="1" x14ac:dyDescent="0.3">
      <c r="A45" s="11"/>
      <c r="B45" s="11"/>
      <c r="C45" s="11"/>
      <c r="D45" s="11"/>
      <c r="E45" s="12"/>
      <c r="F45" s="12"/>
      <c r="G45" s="12"/>
      <c r="H45" s="12"/>
      <c r="I45" s="12"/>
      <c r="J45" s="12"/>
      <c r="K45" s="12"/>
      <c r="L45" s="12"/>
      <c r="M45" s="11"/>
      <c r="Q45" s="1" t="s">
        <v>154</v>
      </c>
    </row>
    <row r="46" spans="1:48" ht="30" customHeight="1" x14ac:dyDescent="0.3">
      <c r="A46" s="11"/>
      <c r="B46" s="11"/>
      <c r="C46" s="11"/>
      <c r="D46" s="11"/>
      <c r="E46" s="12"/>
      <c r="F46" s="12"/>
      <c r="G46" s="12"/>
      <c r="H46" s="12"/>
      <c r="I46" s="12"/>
      <c r="J46" s="12"/>
      <c r="K46" s="12"/>
      <c r="L46" s="12"/>
      <c r="M46" s="11"/>
      <c r="Q46" s="1" t="s">
        <v>154</v>
      </c>
    </row>
    <row r="47" spans="1:48" ht="30" customHeight="1" x14ac:dyDescent="0.3">
      <c r="A47" s="11"/>
      <c r="B47" s="11"/>
      <c r="C47" s="11"/>
      <c r="D47" s="11"/>
      <c r="E47" s="12"/>
      <c r="F47" s="12"/>
      <c r="G47" s="12"/>
      <c r="H47" s="12"/>
      <c r="I47" s="12"/>
      <c r="J47" s="12"/>
      <c r="K47" s="12"/>
      <c r="L47" s="12"/>
      <c r="M47" s="11"/>
      <c r="Q47" s="1" t="s">
        <v>154</v>
      </c>
    </row>
    <row r="48" spans="1:48" ht="30" customHeight="1" x14ac:dyDescent="0.3">
      <c r="A48" s="11"/>
      <c r="B48" s="11"/>
      <c r="C48" s="11"/>
      <c r="D48" s="11"/>
      <c r="E48" s="12"/>
      <c r="F48" s="12"/>
      <c r="G48" s="12"/>
      <c r="H48" s="12"/>
      <c r="I48" s="12"/>
      <c r="J48" s="12"/>
      <c r="K48" s="12"/>
      <c r="L48" s="12"/>
      <c r="M48" s="11"/>
      <c r="Q48" s="1" t="s">
        <v>154</v>
      </c>
    </row>
    <row r="49" spans="1:48" ht="30" customHeight="1" x14ac:dyDescent="0.3">
      <c r="A49" s="11"/>
      <c r="B49" s="11"/>
      <c r="C49" s="11"/>
      <c r="D49" s="11"/>
      <c r="E49" s="12"/>
      <c r="F49" s="12"/>
      <c r="G49" s="12"/>
      <c r="H49" s="12"/>
      <c r="I49" s="12"/>
      <c r="J49" s="12"/>
      <c r="K49" s="12"/>
      <c r="L49" s="12"/>
      <c r="M49" s="11"/>
      <c r="Q49" s="1" t="s">
        <v>154</v>
      </c>
    </row>
    <row r="50" spans="1:48" ht="30" customHeight="1" x14ac:dyDescent="0.3">
      <c r="A50" s="11"/>
      <c r="B50" s="11"/>
      <c r="C50" s="11"/>
      <c r="D50" s="11"/>
      <c r="E50" s="12"/>
      <c r="F50" s="12"/>
      <c r="G50" s="12"/>
      <c r="H50" s="12"/>
      <c r="I50" s="12"/>
      <c r="J50" s="12"/>
      <c r="K50" s="12"/>
      <c r="L50" s="12"/>
      <c r="M50" s="11"/>
      <c r="Q50" s="1" t="s">
        <v>154</v>
      </c>
    </row>
    <row r="51" spans="1:48" ht="30" customHeight="1" x14ac:dyDescent="0.3">
      <c r="A51" s="11"/>
      <c r="B51" s="11"/>
      <c r="C51" s="11"/>
      <c r="D51" s="11"/>
      <c r="E51" s="12"/>
      <c r="F51" s="12"/>
      <c r="G51" s="12"/>
      <c r="H51" s="12"/>
      <c r="I51" s="12"/>
      <c r="J51" s="12"/>
      <c r="K51" s="12"/>
      <c r="L51" s="12"/>
      <c r="M51" s="11"/>
      <c r="Q51" s="1" t="s">
        <v>154</v>
      </c>
    </row>
    <row r="52" spans="1:48" ht="30" customHeight="1" x14ac:dyDescent="0.3">
      <c r="A52" s="11"/>
      <c r="B52" s="11"/>
      <c r="C52" s="11"/>
      <c r="D52" s="11"/>
      <c r="E52" s="12"/>
      <c r="F52" s="12"/>
      <c r="G52" s="12"/>
      <c r="H52" s="12"/>
      <c r="I52" s="12"/>
      <c r="J52" s="12"/>
      <c r="K52" s="12"/>
      <c r="L52" s="12"/>
      <c r="M52" s="11"/>
      <c r="Q52" s="1" t="s">
        <v>154</v>
      </c>
    </row>
    <row r="53" spans="1:48" ht="30" customHeight="1" x14ac:dyDescent="0.3">
      <c r="A53" s="11"/>
      <c r="B53" s="11"/>
      <c r="C53" s="11"/>
      <c r="D53" s="11"/>
      <c r="E53" s="12"/>
      <c r="F53" s="12"/>
      <c r="G53" s="12"/>
      <c r="H53" s="12"/>
      <c r="I53" s="12"/>
      <c r="J53" s="12"/>
      <c r="K53" s="12"/>
      <c r="L53" s="12"/>
      <c r="M53" s="11"/>
      <c r="Q53" s="1" t="s">
        <v>154</v>
      </c>
    </row>
    <row r="54" spans="1:48" ht="30" customHeight="1" x14ac:dyDescent="0.3">
      <c r="A54" s="10" t="s">
        <v>151</v>
      </c>
      <c r="B54" s="11"/>
      <c r="C54" s="11"/>
      <c r="D54" s="11"/>
      <c r="E54" s="12"/>
      <c r="F54" s="12">
        <f>SUMIF(Q31:Q53,"0101010102",F31:F53)</f>
        <v>1513197</v>
      </c>
      <c r="G54" s="12"/>
      <c r="H54" s="12">
        <f>SUMIF(Q31:Q53,"0101010102",H31:H53)</f>
        <v>43901</v>
      </c>
      <c r="I54" s="12"/>
      <c r="J54" s="12">
        <f>SUMIF(Q31:Q53,"0101010102",J31:J53)</f>
        <v>1469296</v>
      </c>
      <c r="K54" s="12"/>
      <c r="L54" s="12">
        <f>SUMIF(Q31:Q53,"0101010102",L31:L53)</f>
        <v>0</v>
      </c>
      <c r="M54" s="11"/>
      <c r="N54" t="s">
        <v>152</v>
      </c>
    </row>
    <row r="55" spans="1:48" ht="30" customHeight="1" x14ac:dyDescent="0.3">
      <c r="A55" s="10" t="s">
        <v>203</v>
      </c>
      <c r="B55" s="10" t="s">
        <v>62</v>
      </c>
      <c r="C55" s="11"/>
      <c r="D55" s="11"/>
      <c r="E55" s="12"/>
      <c r="F55" s="12"/>
      <c r="G55" s="12"/>
      <c r="H55" s="12"/>
      <c r="I55" s="12"/>
      <c r="J55" s="12"/>
      <c r="K55" s="12"/>
      <c r="L55" s="12"/>
      <c r="M55" s="11"/>
      <c r="Q55" s="1" t="s">
        <v>204</v>
      </c>
    </row>
    <row r="56" spans="1:48" ht="30" customHeight="1" x14ac:dyDescent="0.3">
      <c r="A56" s="10" t="s">
        <v>205</v>
      </c>
      <c r="B56" s="10" t="s">
        <v>206</v>
      </c>
      <c r="C56" s="10" t="s">
        <v>65</v>
      </c>
      <c r="D56" s="11">
        <v>15</v>
      </c>
      <c r="E56" s="12">
        <f t="shared" ref="E56:F60" si="10">TRUNC(G56+I56+K56, 0)</f>
        <v>3937</v>
      </c>
      <c r="F56" s="12">
        <f t="shared" si="10"/>
        <v>59055</v>
      </c>
      <c r="G56" s="12">
        <f>TRUNC(일위대가목록!F33,0)</f>
        <v>910</v>
      </c>
      <c r="H56" s="12">
        <f>TRUNC(G56*D56, 0)</f>
        <v>13650</v>
      </c>
      <c r="I56" s="12">
        <f>TRUNC(일위대가목록!G33,0)</f>
        <v>3027</v>
      </c>
      <c r="J56" s="12">
        <f>TRUNC(I56*D56, 0)</f>
        <v>45405</v>
      </c>
      <c r="K56" s="12">
        <f>TRUNC(일위대가목록!H33,0)</f>
        <v>0</v>
      </c>
      <c r="L56" s="12">
        <f>TRUNC(K56*D56, 0)</f>
        <v>0</v>
      </c>
      <c r="M56" s="10" t="s">
        <v>207</v>
      </c>
      <c r="N56" s="1" t="s">
        <v>208</v>
      </c>
      <c r="O56" s="1" t="s">
        <v>52</v>
      </c>
      <c r="P56" s="1" t="s">
        <v>52</v>
      </c>
      <c r="Q56" s="1" t="s">
        <v>204</v>
      </c>
      <c r="R56" s="1" t="s">
        <v>68</v>
      </c>
      <c r="S56" s="1" t="s">
        <v>69</v>
      </c>
      <c r="T56" s="1" t="s">
        <v>69</v>
      </c>
      <c r="AR56" s="1" t="s">
        <v>52</v>
      </c>
      <c r="AS56" s="1" t="s">
        <v>52</v>
      </c>
      <c r="AU56" s="1" t="s">
        <v>209</v>
      </c>
      <c r="AV56">
        <v>309</v>
      </c>
    </row>
    <row r="57" spans="1:48" ht="30" customHeight="1" x14ac:dyDescent="0.3">
      <c r="A57" s="10" t="s">
        <v>210</v>
      </c>
      <c r="B57" s="10" t="s">
        <v>169</v>
      </c>
      <c r="C57" s="10" t="s">
        <v>65</v>
      </c>
      <c r="D57" s="11">
        <v>15</v>
      </c>
      <c r="E57" s="12">
        <f t="shared" si="10"/>
        <v>32500</v>
      </c>
      <c r="F57" s="12">
        <f t="shared" si="10"/>
        <v>487500</v>
      </c>
      <c r="G57" s="12">
        <f>TRUNC(일위대가목록!F34,0)</f>
        <v>20556</v>
      </c>
      <c r="H57" s="12">
        <f>TRUNC(G57*D57, 0)</f>
        <v>308340</v>
      </c>
      <c r="I57" s="12">
        <f>TRUNC(일위대가목록!G34,0)</f>
        <v>11944</v>
      </c>
      <c r="J57" s="12">
        <f>TRUNC(I57*D57, 0)</f>
        <v>179160</v>
      </c>
      <c r="K57" s="12">
        <f>TRUNC(일위대가목록!H34,0)</f>
        <v>0</v>
      </c>
      <c r="L57" s="12">
        <f>TRUNC(K57*D57, 0)</f>
        <v>0</v>
      </c>
      <c r="M57" s="10" t="s">
        <v>211</v>
      </c>
      <c r="N57" s="1" t="s">
        <v>212</v>
      </c>
      <c r="O57" s="1" t="s">
        <v>52</v>
      </c>
      <c r="P57" s="1" t="s">
        <v>52</v>
      </c>
      <c r="Q57" s="1" t="s">
        <v>204</v>
      </c>
      <c r="R57" s="1" t="s">
        <v>68</v>
      </c>
      <c r="S57" s="1" t="s">
        <v>69</v>
      </c>
      <c r="T57" s="1" t="s">
        <v>69</v>
      </c>
      <c r="AR57" s="1" t="s">
        <v>52</v>
      </c>
      <c r="AS57" s="1" t="s">
        <v>52</v>
      </c>
      <c r="AU57" s="1" t="s">
        <v>213</v>
      </c>
      <c r="AV57">
        <v>324</v>
      </c>
    </row>
    <row r="58" spans="1:48" ht="30" customHeight="1" x14ac:dyDescent="0.3">
      <c r="A58" s="10" t="s">
        <v>214</v>
      </c>
      <c r="B58" s="10" t="s">
        <v>215</v>
      </c>
      <c r="C58" s="10" t="s">
        <v>65</v>
      </c>
      <c r="D58" s="11">
        <v>15</v>
      </c>
      <c r="E58" s="12">
        <f t="shared" si="10"/>
        <v>3720</v>
      </c>
      <c r="F58" s="12">
        <f t="shared" si="10"/>
        <v>55800</v>
      </c>
      <c r="G58" s="12">
        <f>TRUNC(일위대가목록!F35,0)</f>
        <v>2754</v>
      </c>
      <c r="H58" s="12">
        <f>TRUNC(G58*D58, 0)</f>
        <v>41310</v>
      </c>
      <c r="I58" s="12">
        <f>TRUNC(일위대가목록!G35,0)</f>
        <v>966</v>
      </c>
      <c r="J58" s="12">
        <f>TRUNC(I58*D58, 0)</f>
        <v>14490</v>
      </c>
      <c r="K58" s="12">
        <f>TRUNC(일위대가목록!H35,0)</f>
        <v>0</v>
      </c>
      <c r="L58" s="12">
        <f>TRUNC(K58*D58, 0)</f>
        <v>0</v>
      </c>
      <c r="M58" s="10" t="s">
        <v>216</v>
      </c>
      <c r="N58" s="1" t="s">
        <v>217</v>
      </c>
      <c r="O58" s="1" t="s">
        <v>52</v>
      </c>
      <c r="P58" s="1" t="s">
        <v>52</v>
      </c>
      <c r="Q58" s="1" t="s">
        <v>204</v>
      </c>
      <c r="R58" s="1" t="s">
        <v>68</v>
      </c>
      <c r="S58" s="1" t="s">
        <v>69</v>
      </c>
      <c r="T58" s="1" t="s">
        <v>69</v>
      </c>
      <c r="AR58" s="1" t="s">
        <v>52</v>
      </c>
      <c r="AS58" s="1" t="s">
        <v>52</v>
      </c>
      <c r="AU58" s="1" t="s">
        <v>218</v>
      </c>
      <c r="AV58">
        <v>315</v>
      </c>
    </row>
    <row r="59" spans="1:48" ht="30" customHeight="1" x14ac:dyDescent="0.3">
      <c r="A59" s="10" t="s">
        <v>139</v>
      </c>
      <c r="B59" s="10" t="s">
        <v>219</v>
      </c>
      <c r="C59" s="10" t="s">
        <v>141</v>
      </c>
      <c r="D59" s="11">
        <v>8</v>
      </c>
      <c r="E59" s="12">
        <f t="shared" si="10"/>
        <v>31416</v>
      </c>
      <c r="F59" s="12">
        <f t="shared" si="10"/>
        <v>251328</v>
      </c>
      <c r="G59" s="12">
        <f>TRUNC(일위대가목록!F36,0)</f>
        <v>1095</v>
      </c>
      <c r="H59" s="12">
        <f>TRUNC(G59*D59, 0)</f>
        <v>8760</v>
      </c>
      <c r="I59" s="12">
        <f>TRUNC(일위대가목록!G36,0)</f>
        <v>30321</v>
      </c>
      <c r="J59" s="12">
        <f>TRUNC(I59*D59, 0)</f>
        <v>242568</v>
      </c>
      <c r="K59" s="12">
        <f>TRUNC(일위대가목록!H36,0)</f>
        <v>0</v>
      </c>
      <c r="L59" s="12">
        <f>TRUNC(K59*D59, 0)</f>
        <v>0</v>
      </c>
      <c r="M59" s="10" t="s">
        <v>220</v>
      </c>
      <c r="N59" s="1" t="s">
        <v>221</v>
      </c>
      <c r="O59" s="1" t="s">
        <v>52</v>
      </c>
      <c r="P59" s="1" t="s">
        <v>52</v>
      </c>
      <c r="Q59" s="1" t="s">
        <v>204</v>
      </c>
      <c r="R59" s="1" t="s">
        <v>68</v>
      </c>
      <c r="S59" s="1" t="s">
        <v>69</v>
      </c>
      <c r="T59" s="1" t="s">
        <v>69</v>
      </c>
      <c r="AR59" s="1" t="s">
        <v>52</v>
      </c>
      <c r="AS59" s="1" t="s">
        <v>52</v>
      </c>
      <c r="AU59" s="1" t="s">
        <v>222</v>
      </c>
      <c r="AV59">
        <v>318</v>
      </c>
    </row>
    <row r="60" spans="1:48" ht="30" customHeight="1" x14ac:dyDescent="0.3">
      <c r="A60" s="10" t="s">
        <v>139</v>
      </c>
      <c r="B60" s="10" t="s">
        <v>140</v>
      </c>
      <c r="C60" s="10" t="s">
        <v>141</v>
      </c>
      <c r="D60" s="11">
        <v>2</v>
      </c>
      <c r="E60" s="12">
        <f t="shared" si="10"/>
        <v>25678</v>
      </c>
      <c r="F60" s="12">
        <f t="shared" si="10"/>
        <v>51356</v>
      </c>
      <c r="G60" s="12">
        <f>TRUNC(일위대가목록!F18,0)</f>
        <v>870</v>
      </c>
      <c r="H60" s="12">
        <f>TRUNC(G60*D60, 0)</f>
        <v>1740</v>
      </c>
      <c r="I60" s="12">
        <f>TRUNC(일위대가목록!G18,0)</f>
        <v>24808</v>
      </c>
      <c r="J60" s="12">
        <f>TRUNC(I60*D60, 0)</f>
        <v>49616</v>
      </c>
      <c r="K60" s="12">
        <f>TRUNC(일위대가목록!H18,0)</f>
        <v>0</v>
      </c>
      <c r="L60" s="12">
        <f>TRUNC(K60*D60, 0)</f>
        <v>0</v>
      </c>
      <c r="M60" s="10" t="s">
        <v>142</v>
      </c>
      <c r="N60" s="1" t="s">
        <v>143</v>
      </c>
      <c r="O60" s="1" t="s">
        <v>52</v>
      </c>
      <c r="P60" s="1" t="s">
        <v>52</v>
      </c>
      <c r="Q60" s="1" t="s">
        <v>204</v>
      </c>
      <c r="R60" s="1" t="s">
        <v>68</v>
      </c>
      <c r="S60" s="1" t="s">
        <v>69</v>
      </c>
      <c r="T60" s="1" t="s">
        <v>69</v>
      </c>
      <c r="AR60" s="1" t="s">
        <v>52</v>
      </c>
      <c r="AS60" s="1" t="s">
        <v>52</v>
      </c>
      <c r="AU60" s="1" t="s">
        <v>223</v>
      </c>
      <c r="AV60">
        <v>319</v>
      </c>
    </row>
    <row r="61" spans="1:48" ht="30" customHeight="1" x14ac:dyDescent="0.3">
      <c r="A61" s="11"/>
      <c r="B61" s="11"/>
      <c r="C61" s="11"/>
      <c r="D61" s="11"/>
      <c r="E61" s="12"/>
      <c r="F61" s="12"/>
      <c r="G61" s="12"/>
      <c r="H61" s="12"/>
      <c r="I61" s="12"/>
      <c r="J61" s="12"/>
      <c r="K61" s="12"/>
      <c r="L61" s="12"/>
      <c r="M61" s="11"/>
      <c r="Q61" s="1" t="s">
        <v>204</v>
      </c>
    </row>
    <row r="62" spans="1:48" ht="30" customHeight="1" x14ac:dyDescent="0.3">
      <c r="A62" s="11"/>
      <c r="B62" s="11"/>
      <c r="C62" s="11"/>
      <c r="D62" s="11"/>
      <c r="E62" s="12"/>
      <c r="F62" s="12"/>
      <c r="G62" s="12"/>
      <c r="H62" s="12"/>
      <c r="I62" s="12"/>
      <c r="J62" s="12"/>
      <c r="K62" s="12"/>
      <c r="L62" s="12"/>
      <c r="M62" s="11"/>
      <c r="Q62" s="1" t="s">
        <v>204</v>
      </c>
    </row>
    <row r="63" spans="1:48" ht="30" customHeight="1" x14ac:dyDescent="0.3">
      <c r="A63" s="11"/>
      <c r="B63" s="11"/>
      <c r="C63" s="11"/>
      <c r="D63" s="11"/>
      <c r="E63" s="12"/>
      <c r="F63" s="12"/>
      <c r="G63" s="12"/>
      <c r="H63" s="12"/>
      <c r="I63" s="12"/>
      <c r="J63" s="12"/>
      <c r="K63" s="12"/>
      <c r="L63" s="12"/>
      <c r="M63" s="11"/>
      <c r="Q63" s="1" t="s">
        <v>204</v>
      </c>
    </row>
    <row r="64" spans="1:48" ht="30" customHeight="1" x14ac:dyDescent="0.3">
      <c r="A64" s="11"/>
      <c r="B64" s="11"/>
      <c r="C64" s="11"/>
      <c r="D64" s="11"/>
      <c r="E64" s="12"/>
      <c r="F64" s="12"/>
      <c r="G64" s="12"/>
      <c r="H64" s="12"/>
      <c r="I64" s="12"/>
      <c r="J64" s="12"/>
      <c r="K64" s="12"/>
      <c r="L64" s="12"/>
      <c r="M64" s="11"/>
      <c r="Q64" s="1" t="s">
        <v>204</v>
      </c>
    </row>
    <row r="65" spans="1:17" ht="30" customHeight="1" x14ac:dyDescent="0.3">
      <c r="A65" s="11"/>
      <c r="B65" s="11"/>
      <c r="C65" s="11"/>
      <c r="D65" s="11"/>
      <c r="E65" s="12"/>
      <c r="F65" s="12"/>
      <c r="G65" s="12"/>
      <c r="H65" s="12"/>
      <c r="I65" s="12"/>
      <c r="J65" s="12"/>
      <c r="K65" s="12"/>
      <c r="L65" s="12"/>
      <c r="M65" s="11"/>
      <c r="Q65" s="1" t="s">
        <v>204</v>
      </c>
    </row>
    <row r="66" spans="1:17" ht="30" customHeight="1" x14ac:dyDescent="0.3">
      <c r="A66" s="11"/>
      <c r="B66" s="11"/>
      <c r="C66" s="11"/>
      <c r="D66" s="11"/>
      <c r="E66" s="12"/>
      <c r="F66" s="12"/>
      <c r="G66" s="12"/>
      <c r="H66" s="12"/>
      <c r="I66" s="12"/>
      <c r="J66" s="12"/>
      <c r="K66" s="12"/>
      <c r="L66" s="12"/>
      <c r="M66" s="11"/>
      <c r="Q66" s="1" t="s">
        <v>204</v>
      </c>
    </row>
    <row r="67" spans="1:17" ht="30" customHeight="1" x14ac:dyDescent="0.3">
      <c r="A67" s="11"/>
      <c r="B67" s="11"/>
      <c r="C67" s="11"/>
      <c r="D67" s="11"/>
      <c r="E67" s="12"/>
      <c r="F67" s="12"/>
      <c r="G67" s="12"/>
      <c r="H67" s="12"/>
      <c r="I67" s="12"/>
      <c r="J67" s="12"/>
      <c r="K67" s="12"/>
      <c r="L67" s="12"/>
      <c r="M67" s="11"/>
      <c r="Q67" s="1" t="s">
        <v>204</v>
      </c>
    </row>
    <row r="68" spans="1:17" ht="30" customHeight="1" x14ac:dyDescent="0.3">
      <c r="A68" s="11"/>
      <c r="B68" s="11"/>
      <c r="C68" s="11"/>
      <c r="D68" s="11"/>
      <c r="E68" s="12"/>
      <c r="F68" s="12"/>
      <c r="G68" s="12"/>
      <c r="H68" s="12"/>
      <c r="I68" s="12"/>
      <c r="J68" s="12"/>
      <c r="K68" s="12"/>
      <c r="L68" s="12"/>
      <c r="M68" s="11"/>
      <c r="Q68" s="1" t="s">
        <v>204</v>
      </c>
    </row>
    <row r="69" spans="1:17" ht="30" customHeight="1" x14ac:dyDescent="0.3">
      <c r="A69" s="11"/>
      <c r="B69" s="11"/>
      <c r="C69" s="11"/>
      <c r="D69" s="11"/>
      <c r="E69" s="12"/>
      <c r="F69" s="12"/>
      <c r="G69" s="12"/>
      <c r="H69" s="12"/>
      <c r="I69" s="12"/>
      <c r="J69" s="12"/>
      <c r="K69" s="12"/>
      <c r="L69" s="12"/>
      <c r="M69" s="11"/>
      <c r="Q69" s="1" t="s">
        <v>204</v>
      </c>
    </row>
    <row r="70" spans="1:17" ht="30" customHeight="1" x14ac:dyDescent="0.3">
      <c r="A70" s="11"/>
      <c r="B70" s="11"/>
      <c r="C70" s="11"/>
      <c r="D70" s="11"/>
      <c r="E70" s="12"/>
      <c r="F70" s="12"/>
      <c r="G70" s="12"/>
      <c r="H70" s="12"/>
      <c r="I70" s="12"/>
      <c r="J70" s="12"/>
      <c r="K70" s="12"/>
      <c r="L70" s="12"/>
      <c r="M70" s="11"/>
      <c r="Q70" s="1" t="s">
        <v>204</v>
      </c>
    </row>
    <row r="71" spans="1:17" ht="30" customHeight="1" x14ac:dyDescent="0.3">
      <c r="A71" s="11"/>
      <c r="B71" s="11"/>
      <c r="C71" s="11"/>
      <c r="D71" s="11"/>
      <c r="E71" s="12"/>
      <c r="F71" s="12"/>
      <c r="G71" s="12"/>
      <c r="H71" s="12"/>
      <c r="I71" s="12"/>
      <c r="J71" s="12"/>
      <c r="K71" s="12"/>
      <c r="L71" s="12"/>
      <c r="M71" s="11"/>
      <c r="Q71" s="1" t="s">
        <v>204</v>
      </c>
    </row>
    <row r="72" spans="1:17" ht="30" customHeight="1" x14ac:dyDescent="0.3">
      <c r="A72" s="11"/>
      <c r="B72" s="11"/>
      <c r="C72" s="11"/>
      <c r="D72" s="11"/>
      <c r="E72" s="12"/>
      <c r="F72" s="12"/>
      <c r="G72" s="12"/>
      <c r="H72" s="12"/>
      <c r="I72" s="12"/>
      <c r="J72" s="12"/>
      <c r="K72" s="12"/>
      <c r="L72" s="12"/>
      <c r="M72" s="11"/>
      <c r="Q72" s="1" t="s">
        <v>204</v>
      </c>
    </row>
    <row r="73" spans="1:17" ht="30" customHeight="1" x14ac:dyDescent="0.3">
      <c r="A73" s="11"/>
      <c r="B73" s="11"/>
      <c r="C73" s="11"/>
      <c r="D73" s="11"/>
      <c r="E73" s="12"/>
      <c r="F73" s="12"/>
      <c r="G73" s="12"/>
      <c r="H73" s="12"/>
      <c r="I73" s="12"/>
      <c r="J73" s="12"/>
      <c r="K73" s="12"/>
      <c r="L73" s="12"/>
      <c r="M73" s="11"/>
      <c r="Q73" s="1" t="s">
        <v>204</v>
      </c>
    </row>
    <row r="74" spans="1:17" ht="30" customHeight="1" x14ac:dyDescent="0.3">
      <c r="A74" s="11"/>
      <c r="B74" s="11"/>
      <c r="C74" s="11"/>
      <c r="D74" s="11"/>
      <c r="E74" s="12"/>
      <c r="F74" s="12"/>
      <c r="G74" s="12"/>
      <c r="H74" s="12"/>
      <c r="I74" s="12"/>
      <c r="J74" s="12"/>
      <c r="K74" s="12"/>
      <c r="L74" s="12"/>
      <c r="M74" s="11"/>
      <c r="Q74" s="1" t="s">
        <v>204</v>
      </c>
    </row>
    <row r="75" spans="1:17" ht="30" customHeight="1" x14ac:dyDescent="0.3">
      <c r="A75" s="11"/>
      <c r="B75" s="11"/>
      <c r="C75" s="11"/>
      <c r="D75" s="11"/>
      <c r="E75" s="12"/>
      <c r="F75" s="12"/>
      <c r="G75" s="12"/>
      <c r="H75" s="12"/>
      <c r="I75" s="12"/>
      <c r="J75" s="12"/>
      <c r="K75" s="12"/>
      <c r="L75" s="12"/>
      <c r="M75" s="11"/>
      <c r="Q75" s="1" t="s">
        <v>204</v>
      </c>
    </row>
    <row r="76" spans="1:17" ht="30" customHeight="1" x14ac:dyDescent="0.3">
      <c r="A76" s="11"/>
      <c r="B76" s="11"/>
      <c r="C76" s="11"/>
      <c r="D76" s="11"/>
      <c r="E76" s="12"/>
      <c r="F76" s="12"/>
      <c r="G76" s="12"/>
      <c r="H76" s="12"/>
      <c r="I76" s="12"/>
      <c r="J76" s="12"/>
      <c r="K76" s="12"/>
      <c r="L76" s="12"/>
      <c r="M76" s="11"/>
      <c r="Q76" s="1" t="s">
        <v>204</v>
      </c>
    </row>
    <row r="77" spans="1:17" ht="30" customHeight="1" x14ac:dyDescent="0.3">
      <c r="A77" s="11"/>
      <c r="B77" s="11"/>
      <c r="C77" s="11"/>
      <c r="D77" s="11"/>
      <c r="E77" s="12"/>
      <c r="F77" s="12"/>
      <c r="G77" s="12"/>
      <c r="H77" s="12"/>
      <c r="I77" s="12"/>
      <c r="J77" s="12"/>
      <c r="K77" s="12"/>
      <c r="L77" s="12"/>
      <c r="M77" s="11"/>
      <c r="Q77" s="1" t="s">
        <v>204</v>
      </c>
    </row>
    <row r="78" spans="1:17" ht="30" customHeight="1" x14ac:dyDescent="0.3">
      <c r="A78" s="11"/>
      <c r="B78" s="11"/>
      <c r="C78" s="11"/>
      <c r="D78" s="11"/>
      <c r="E78" s="12"/>
      <c r="F78" s="12"/>
      <c r="G78" s="12"/>
      <c r="H78" s="12"/>
      <c r="I78" s="12"/>
      <c r="J78" s="12"/>
      <c r="K78" s="12"/>
      <c r="L78" s="12"/>
      <c r="M78" s="11"/>
      <c r="Q78" s="1" t="s">
        <v>204</v>
      </c>
    </row>
    <row r="79" spans="1:17" ht="30" customHeight="1" x14ac:dyDescent="0.3">
      <c r="A79" s="10" t="s">
        <v>151</v>
      </c>
      <c r="B79" s="11"/>
      <c r="C79" s="11"/>
      <c r="D79" s="11"/>
      <c r="E79" s="12"/>
      <c r="F79" s="12">
        <f>SUMIF(Q56:Q78,"0101010103",F56:F78)</f>
        <v>905039</v>
      </c>
      <c r="G79" s="12"/>
      <c r="H79" s="12">
        <f>SUMIF(Q56:Q78,"0101010103",H56:H78)</f>
        <v>373800</v>
      </c>
      <c r="I79" s="12"/>
      <c r="J79" s="12">
        <f>SUMIF(Q56:Q78,"0101010103",J56:J78)</f>
        <v>531239</v>
      </c>
      <c r="K79" s="12"/>
      <c r="L79" s="12">
        <f>SUMIF(Q56:Q78,"0101010103",L56:L78)</f>
        <v>0</v>
      </c>
      <c r="M79" s="11"/>
      <c r="N79" t="s">
        <v>152</v>
      </c>
    </row>
    <row r="80" spans="1:17" ht="30" customHeight="1" x14ac:dyDescent="0.3">
      <c r="A80" s="10" t="s">
        <v>228</v>
      </c>
      <c r="B80" s="10" t="s">
        <v>230</v>
      </c>
      <c r="C80" s="11"/>
      <c r="D80" s="11"/>
      <c r="E80" s="12"/>
      <c r="F80" s="12"/>
      <c r="G80" s="12"/>
      <c r="H80" s="12"/>
      <c r="I80" s="12"/>
      <c r="J80" s="12"/>
      <c r="K80" s="12"/>
      <c r="L80" s="12"/>
      <c r="M80" s="11"/>
      <c r="Q80" s="1" t="s">
        <v>229</v>
      </c>
    </row>
    <row r="81" spans="1:48" ht="30" customHeight="1" x14ac:dyDescent="0.3">
      <c r="A81" s="10" t="s">
        <v>231</v>
      </c>
      <c r="B81" s="10" t="s">
        <v>232</v>
      </c>
      <c r="C81" s="10" t="s">
        <v>65</v>
      </c>
      <c r="D81" s="11">
        <v>70</v>
      </c>
      <c r="E81" s="12">
        <f t="shared" ref="E81:E125" si="11">TRUNC(G81+I81+K81, 0)</f>
        <v>11640</v>
      </c>
      <c r="F81" s="12">
        <f t="shared" ref="F81:F125" si="12">TRUNC(H81+J81+L81, 0)</f>
        <v>814800</v>
      </c>
      <c r="G81" s="12">
        <f>TRUNC(일위대가목록!F37,0)</f>
        <v>596</v>
      </c>
      <c r="H81" s="12">
        <f t="shared" ref="H81:H125" si="13">TRUNC(G81*D81, 0)</f>
        <v>41720</v>
      </c>
      <c r="I81" s="12">
        <f>TRUNC(일위대가목록!G37,0)</f>
        <v>11044</v>
      </c>
      <c r="J81" s="12">
        <f t="shared" ref="J81:J125" si="14">TRUNC(I81*D81, 0)</f>
        <v>773080</v>
      </c>
      <c r="K81" s="12">
        <f>TRUNC(일위대가목록!H37,0)</f>
        <v>0</v>
      </c>
      <c r="L81" s="12">
        <f t="shared" ref="L81:L125" si="15">TRUNC(K81*D81, 0)</f>
        <v>0</v>
      </c>
      <c r="M81" s="10" t="s">
        <v>233</v>
      </c>
      <c r="N81" s="1" t="s">
        <v>234</v>
      </c>
      <c r="O81" s="1" t="s">
        <v>52</v>
      </c>
      <c r="P81" s="1" t="s">
        <v>52</v>
      </c>
      <c r="Q81" s="1" t="s">
        <v>229</v>
      </c>
      <c r="R81" s="1" t="s">
        <v>68</v>
      </c>
      <c r="S81" s="1" t="s">
        <v>69</v>
      </c>
      <c r="T81" s="1" t="s">
        <v>69</v>
      </c>
      <c r="AR81" s="1" t="s">
        <v>52</v>
      </c>
      <c r="AS81" s="1" t="s">
        <v>52</v>
      </c>
      <c r="AU81" s="1" t="s">
        <v>235</v>
      </c>
      <c r="AV81">
        <v>516</v>
      </c>
    </row>
    <row r="82" spans="1:48" ht="30" customHeight="1" x14ac:dyDescent="0.3">
      <c r="A82" s="10" t="s">
        <v>236</v>
      </c>
      <c r="B82" s="10" t="s">
        <v>237</v>
      </c>
      <c r="C82" s="10" t="s">
        <v>65</v>
      </c>
      <c r="D82" s="11">
        <v>57</v>
      </c>
      <c r="E82" s="12">
        <f t="shared" si="11"/>
        <v>52940</v>
      </c>
      <c r="F82" s="12">
        <f t="shared" si="12"/>
        <v>3017580</v>
      </c>
      <c r="G82" s="12">
        <f>TRUNC(일위대가목록!F38,0)</f>
        <v>6554</v>
      </c>
      <c r="H82" s="12">
        <f t="shared" si="13"/>
        <v>373578</v>
      </c>
      <c r="I82" s="12">
        <f>TRUNC(일위대가목록!G38,0)</f>
        <v>46386</v>
      </c>
      <c r="J82" s="12">
        <f t="shared" si="14"/>
        <v>2644002</v>
      </c>
      <c r="K82" s="12">
        <f>TRUNC(일위대가목록!H38,0)</f>
        <v>0</v>
      </c>
      <c r="L82" s="12">
        <f t="shared" si="15"/>
        <v>0</v>
      </c>
      <c r="M82" s="10" t="s">
        <v>238</v>
      </c>
      <c r="N82" s="1" t="s">
        <v>239</v>
      </c>
      <c r="O82" s="1" t="s">
        <v>52</v>
      </c>
      <c r="P82" s="1" t="s">
        <v>52</v>
      </c>
      <c r="Q82" s="1" t="s">
        <v>229</v>
      </c>
      <c r="R82" s="1" t="s">
        <v>68</v>
      </c>
      <c r="S82" s="1" t="s">
        <v>69</v>
      </c>
      <c r="T82" s="1" t="s">
        <v>69</v>
      </c>
      <c r="AR82" s="1" t="s">
        <v>52</v>
      </c>
      <c r="AS82" s="1" t="s">
        <v>52</v>
      </c>
      <c r="AU82" s="1" t="s">
        <v>240</v>
      </c>
      <c r="AV82">
        <v>361</v>
      </c>
    </row>
    <row r="83" spans="1:48" ht="30" customHeight="1" x14ac:dyDescent="0.3">
      <c r="A83" s="10" t="s">
        <v>236</v>
      </c>
      <c r="B83" s="10" t="s">
        <v>156</v>
      </c>
      <c r="C83" s="10" t="s">
        <v>65</v>
      </c>
      <c r="D83" s="11">
        <v>7</v>
      </c>
      <c r="E83" s="12">
        <f t="shared" si="11"/>
        <v>41509</v>
      </c>
      <c r="F83" s="12">
        <f t="shared" si="12"/>
        <v>290563</v>
      </c>
      <c r="G83" s="12">
        <f>TRUNC(일위대가목록!F39,0)</f>
        <v>5063</v>
      </c>
      <c r="H83" s="12">
        <f t="shared" si="13"/>
        <v>35441</v>
      </c>
      <c r="I83" s="12">
        <f>TRUNC(일위대가목록!G39,0)</f>
        <v>36446</v>
      </c>
      <c r="J83" s="12">
        <f t="shared" si="14"/>
        <v>255122</v>
      </c>
      <c r="K83" s="12">
        <f>TRUNC(일위대가목록!H39,0)</f>
        <v>0</v>
      </c>
      <c r="L83" s="12">
        <f t="shared" si="15"/>
        <v>0</v>
      </c>
      <c r="M83" s="10" t="s">
        <v>241</v>
      </c>
      <c r="N83" s="1" t="s">
        <v>242</v>
      </c>
      <c r="O83" s="1" t="s">
        <v>52</v>
      </c>
      <c r="P83" s="1" t="s">
        <v>52</v>
      </c>
      <c r="Q83" s="1" t="s">
        <v>229</v>
      </c>
      <c r="R83" s="1" t="s">
        <v>68</v>
      </c>
      <c r="S83" s="1" t="s">
        <v>69</v>
      </c>
      <c r="T83" s="1" t="s">
        <v>69</v>
      </c>
      <c r="AR83" s="1" t="s">
        <v>52</v>
      </c>
      <c r="AS83" s="1" t="s">
        <v>52</v>
      </c>
      <c r="AU83" s="1" t="s">
        <v>243</v>
      </c>
      <c r="AV83">
        <v>134</v>
      </c>
    </row>
    <row r="84" spans="1:48" ht="30" customHeight="1" x14ac:dyDescent="0.3">
      <c r="A84" s="10" t="s">
        <v>244</v>
      </c>
      <c r="B84" s="10" t="s">
        <v>245</v>
      </c>
      <c r="C84" s="10" t="s">
        <v>81</v>
      </c>
      <c r="D84" s="11">
        <v>12</v>
      </c>
      <c r="E84" s="12">
        <f t="shared" si="11"/>
        <v>3130</v>
      </c>
      <c r="F84" s="12">
        <f t="shared" si="12"/>
        <v>37560</v>
      </c>
      <c r="G84" s="12">
        <f>TRUNC(단가대비표!O105,0)</f>
        <v>3130</v>
      </c>
      <c r="H84" s="12">
        <f t="shared" si="13"/>
        <v>37560</v>
      </c>
      <c r="I84" s="12">
        <f>TRUNC(단가대비표!P105,0)</f>
        <v>0</v>
      </c>
      <c r="J84" s="12">
        <f t="shared" si="14"/>
        <v>0</v>
      </c>
      <c r="K84" s="12">
        <f>TRUNC(단가대비표!V105,0)</f>
        <v>0</v>
      </c>
      <c r="L84" s="12">
        <f t="shared" si="15"/>
        <v>0</v>
      </c>
      <c r="M84" s="10" t="s">
        <v>52</v>
      </c>
      <c r="N84" s="1" t="s">
        <v>246</v>
      </c>
      <c r="O84" s="1" t="s">
        <v>52</v>
      </c>
      <c r="P84" s="1" t="s">
        <v>52</v>
      </c>
      <c r="Q84" s="1" t="s">
        <v>229</v>
      </c>
      <c r="R84" s="1" t="s">
        <v>69</v>
      </c>
      <c r="S84" s="1" t="s">
        <v>69</v>
      </c>
      <c r="T84" s="1" t="s">
        <v>68</v>
      </c>
      <c r="AR84" s="1" t="s">
        <v>52</v>
      </c>
      <c r="AS84" s="1" t="s">
        <v>52</v>
      </c>
      <c r="AU84" s="1" t="s">
        <v>247</v>
      </c>
      <c r="AV84">
        <v>363</v>
      </c>
    </row>
    <row r="85" spans="1:48" ht="30" customHeight="1" x14ac:dyDescent="0.3">
      <c r="A85" s="10" t="s">
        <v>248</v>
      </c>
      <c r="B85" s="10" t="s">
        <v>249</v>
      </c>
      <c r="C85" s="10" t="s">
        <v>81</v>
      </c>
      <c r="D85" s="11">
        <v>38</v>
      </c>
      <c r="E85" s="12">
        <f t="shared" si="11"/>
        <v>21597</v>
      </c>
      <c r="F85" s="12">
        <f t="shared" si="12"/>
        <v>820686</v>
      </c>
      <c r="G85" s="12">
        <f>TRUNC(일위대가목록!F40,0)</f>
        <v>1718</v>
      </c>
      <c r="H85" s="12">
        <f t="shared" si="13"/>
        <v>65284</v>
      </c>
      <c r="I85" s="12">
        <f>TRUNC(일위대가목록!G40,0)</f>
        <v>19879</v>
      </c>
      <c r="J85" s="12">
        <f t="shared" si="14"/>
        <v>755402</v>
      </c>
      <c r="K85" s="12">
        <f>TRUNC(일위대가목록!H40,0)</f>
        <v>0</v>
      </c>
      <c r="L85" s="12">
        <f t="shared" si="15"/>
        <v>0</v>
      </c>
      <c r="M85" s="10" t="s">
        <v>250</v>
      </c>
      <c r="N85" s="1" t="s">
        <v>251</v>
      </c>
      <c r="O85" s="1" t="s">
        <v>52</v>
      </c>
      <c r="P85" s="1" t="s">
        <v>52</v>
      </c>
      <c r="Q85" s="1" t="s">
        <v>229</v>
      </c>
      <c r="R85" s="1" t="s">
        <v>68</v>
      </c>
      <c r="S85" s="1" t="s">
        <v>69</v>
      </c>
      <c r="T85" s="1" t="s">
        <v>69</v>
      </c>
      <c r="AR85" s="1" t="s">
        <v>52</v>
      </c>
      <c r="AS85" s="1" t="s">
        <v>52</v>
      </c>
      <c r="AU85" s="1" t="s">
        <v>252</v>
      </c>
      <c r="AV85">
        <v>590</v>
      </c>
    </row>
    <row r="86" spans="1:48" ht="30" customHeight="1" x14ac:dyDescent="0.3">
      <c r="A86" s="10" t="s">
        <v>248</v>
      </c>
      <c r="B86" s="10" t="s">
        <v>253</v>
      </c>
      <c r="C86" s="10" t="s">
        <v>81</v>
      </c>
      <c r="D86" s="11">
        <v>5</v>
      </c>
      <c r="E86" s="12">
        <f t="shared" si="11"/>
        <v>21529</v>
      </c>
      <c r="F86" s="12">
        <f t="shared" si="12"/>
        <v>107645</v>
      </c>
      <c r="G86" s="12">
        <f>TRUNC(일위대가목록!F41,0)</f>
        <v>1650</v>
      </c>
      <c r="H86" s="12">
        <f t="shared" si="13"/>
        <v>8250</v>
      </c>
      <c r="I86" s="12">
        <f>TRUNC(일위대가목록!G41,0)</f>
        <v>19879</v>
      </c>
      <c r="J86" s="12">
        <f t="shared" si="14"/>
        <v>99395</v>
      </c>
      <c r="K86" s="12">
        <f>TRUNC(일위대가목록!H41,0)</f>
        <v>0</v>
      </c>
      <c r="L86" s="12">
        <f t="shared" si="15"/>
        <v>0</v>
      </c>
      <c r="M86" s="10" t="s">
        <v>254</v>
      </c>
      <c r="N86" s="1" t="s">
        <v>255</v>
      </c>
      <c r="O86" s="1" t="s">
        <v>52</v>
      </c>
      <c r="P86" s="1" t="s">
        <v>52</v>
      </c>
      <c r="Q86" s="1" t="s">
        <v>229</v>
      </c>
      <c r="R86" s="1" t="s">
        <v>68</v>
      </c>
      <c r="S86" s="1" t="s">
        <v>69</v>
      </c>
      <c r="T86" s="1" t="s">
        <v>69</v>
      </c>
      <c r="AR86" s="1" t="s">
        <v>52</v>
      </c>
      <c r="AS86" s="1" t="s">
        <v>52</v>
      </c>
      <c r="AU86" s="1" t="s">
        <v>256</v>
      </c>
      <c r="AV86">
        <v>591</v>
      </c>
    </row>
    <row r="87" spans="1:48" ht="30" customHeight="1" x14ac:dyDescent="0.3">
      <c r="A87" s="10" t="s">
        <v>63</v>
      </c>
      <c r="B87" s="10" t="s">
        <v>257</v>
      </c>
      <c r="C87" s="10" t="s">
        <v>65</v>
      </c>
      <c r="D87" s="11">
        <v>28</v>
      </c>
      <c r="E87" s="12">
        <f t="shared" si="11"/>
        <v>20972</v>
      </c>
      <c r="F87" s="12">
        <f t="shared" si="12"/>
        <v>587216</v>
      </c>
      <c r="G87" s="12">
        <f>TRUNC(일위대가목록!F42,0)</f>
        <v>1645</v>
      </c>
      <c r="H87" s="12">
        <f t="shared" si="13"/>
        <v>46060</v>
      </c>
      <c r="I87" s="12">
        <f>TRUNC(일위대가목록!G42,0)</f>
        <v>19327</v>
      </c>
      <c r="J87" s="12">
        <f t="shared" si="14"/>
        <v>541156</v>
      </c>
      <c r="K87" s="12">
        <f>TRUNC(일위대가목록!H42,0)</f>
        <v>0</v>
      </c>
      <c r="L87" s="12">
        <f t="shared" si="15"/>
        <v>0</v>
      </c>
      <c r="M87" s="10" t="s">
        <v>258</v>
      </c>
      <c r="N87" s="1" t="s">
        <v>259</v>
      </c>
      <c r="O87" s="1" t="s">
        <v>52</v>
      </c>
      <c r="P87" s="1" t="s">
        <v>52</v>
      </c>
      <c r="Q87" s="1" t="s">
        <v>229</v>
      </c>
      <c r="R87" s="1" t="s">
        <v>68</v>
      </c>
      <c r="S87" s="1" t="s">
        <v>69</v>
      </c>
      <c r="T87" s="1" t="s">
        <v>69</v>
      </c>
      <c r="AR87" s="1" t="s">
        <v>52</v>
      </c>
      <c r="AS87" s="1" t="s">
        <v>52</v>
      </c>
      <c r="AU87" s="1" t="s">
        <v>260</v>
      </c>
      <c r="AV87">
        <v>333</v>
      </c>
    </row>
    <row r="88" spans="1:48" ht="30" customHeight="1" x14ac:dyDescent="0.3">
      <c r="A88" s="10" t="s">
        <v>95</v>
      </c>
      <c r="B88" s="10" t="s">
        <v>261</v>
      </c>
      <c r="C88" s="10" t="s">
        <v>65</v>
      </c>
      <c r="D88" s="11">
        <v>440</v>
      </c>
      <c r="E88" s="12">
        <f t="shared" si="11"/>
        <v>44905</v>
      </c>
      <c r="F88" s="12">
        <f t="shared" si="12"/>
        <v>19758200</v>
      </c>
      <c r="G88" s="12">
        <f>TRUNC(일위대가목록!F43,0)</f>
        <v>37386</v>
      </c>
      <c r="H88" s="12">
        <f t="shared" si="13"/>
        <v>16449840</v>
      </c>
      <c r="I88" s="12">
        <f>TRUNC(일위대가목록!G43,0)</f>
        <v>7519</v>
      </c>
      <c r="J88" s="12">
        <f t="shared" si="14"/>
        <v>3308360</v>
      </c>
      <c r="K88" s="12">
        <f>TRUNC(일위대가목록!H43,0)</f>
        <v>0</v>
      </c>
      <c r="L88" s="12">
        <f t="shared" si="15"/>
        <v>0</v>
      </c>
      <c r="M88" s="10" t="s">
        <v>262</v>
      </c>
      <c r="N88" s="1" t="s">
        <v>263</v>
      </c>
      <c r="O88" s="1" t="s">
        <v>52</v>
      </c>
      <c r="P88" s="1" t="s">
        <v>52</v>
      </c>
      <c r="Q88" s="1" t="s">
        <v>229</v>
      </c>
      <c r="R88" s="1" t="s">
        <v>68</v>
      </c>
      <c r="S88" s="1" t="s">
        <v>69</v>
      </c>
      <c r="T88" s="1" t="s">
        <v>69</v>
      </c>
      <c r="AR88" s="1" t="s">
        <v>52</v>
      </c>
      <c r="AS88" s="1" t="s">
        <v>52</v>
      </c>
      <c r="AU88" s="1" t="s">
        <v>264</v>
      </c>
      <c r="AV88">
        <v>615</v>
      </c>
    </row>
    <row r="89" spans="1:48" ht="30" customHeight="1" x14ac:dyDescent="0.3">
      <c r="A89" s="10" t="s">
        <v>90</v>
      </c>
      <c r="B89" s="10" t="s">
        <v>265</v>
      </c>
      <c r="C89" s="10" t="s">
        <v>65</v>
      </c>
      <c r="D89" s="11">
        <v>204</v>
      </c>
      <c r="E89" s="12">
        <f t="shared" si="11"/>
        <v>30968</v>
      </c>
      <c r="F89" s="12">
        <f t="shared" si="12"/>
        <v>6317472</v>
      </c>
      <c r="G89" s="12">
        <f>TRUNC(일위대가목록!F44,0)</f>
        <v>13511</v>
      </c>
      <c r="H89" s="12">
        <f t="shared" si="13"/>
        <v>2756244</v>
      </c>
      <c r="I89" s="12">
        <f>TRUNC(일위대가목록!G44,0)</f>
        <v>17457</v>
      </c>
      <c r="J89" s="12">
        <f t="shared" si="14"/>
        <v>3561228</v>
      </c>
      <c r="K89" s="12">
        <f>TRUNC(일위대가목록!H44,0)</f>
        <v>0</v>
      </c>
      <c r="L89" s="12">
        <f t="shared" si="15"/>
        <v>0</v>
      </c>
      <c r="M89" s="10" t="s">
        <v>266</v>
      </c>
      <c r="N89" s="1" t="s">
        <v>267</v>
      </c>
      <c r="O89" s="1" t="s">
        <v>52</v>
      </c>
      <c r="P89" s="1" t="s">
        <v>52</v>
      </c>
      <c r="Q89" s="1" t="s">
        <v>229</v>
      </c>
      <c r="R89" s="1" t="s">
        <v>68</v>
      </c>
      <c r="S89" s="1" t="s">
        <v>69</v>
      </c>
      <c r="T89" s="1" t="s">
        <v>69</v>
      </c>
      <c r="AR89" s="1" t="s">
        <v>52</v>
      </c>
      <c r="AS89" s="1" t="s">
        <v>52</v>
      </c>
      <c r="AU89" s="1" t="s">
        <v>268</v>
      </c>
      <c r="AV89">
        <v>425</v>
      </c>
    </row>
    <row r="90" spans="1:48" ht="30" customHeight="1" x14ac:dyDescent="0.3">
      <c r="A90" s="10" t="s">
        <v>90</v>
      </c>
      <c r="B90" s="10" t="s">
        <v>269</v>
      </c>
      <c r="C90" s="10" t="s">
        <v>65</v>
      </c>
      <c r="D90" s="11">
        <v>66</v>
      </c>
      <c r="E90" s="12">
        <f t="shared" si="11"/>
        <v>15949</v>
      </c>
      <c r="F90" s="12">
        <f t="shared" si="12"/>
        <v>1052634</v>
      </c>
      <c r="G90" s="12">
        <f>TRUNC(일위대가목록!F45,0)</f>
        <v>5536</v>
      </c>
      <c r="H90" s="12">
        <f t="shared" si="13"/>
        <v>365376</v>
      </c>
      <c r="I90" s="12">
        <f>TRUNC(일위대가목록!G45,0)</f>
        <v>10413</v>
      </c>
      <c r="J90" s="12">
        <f t="shared" si="14"/>
        <v>687258</v>
      </c>
      <c r="K90" s="12">
        <f>TRUNC(일위대가목록!H45,0)</f>
        <v>0</v>
      </c>
      <c r="L90" s="12">
        <f t="shared" si="15"/>
        <v>0</v>
      </c>
      <c r="M90" s="10" t="s">
        <v>270</v>
      </c>
      <c r="N90" s="1" t="s">
        <v>271</v>
      </c>
      <c r="O90" s="1" t="s">
        <v>52</v>
      </c>
      <c r="P90" s="1" t="s">
        <v>52</v>
      </c>
      <c r="Q90" s="1" t="s">
        <v>229</v>
      </c>
      <c r="R90" s="1" t="s">
        <v>68</v>
      </c>
      <c r="S90" s="1" t="s">
        <v>69</v>
      </c>
      <c r="T90" s="1" t="s">
        <v>69</v>
      </c>
      <c r="AR90" s="1" t="s">
        <v>52</v>
      </c>
      <c r="AS90" s="1" t="s">
        <v>52</v>
      </c>
      <c r="AU90" s="1" t="s">
        <v>272</v>
      </c>
      <c r="AV90">
        <v>258</v>
      </c>
    </row>
    <row r="91" spans="1:48" ht="30" customHeight="1" x14ac:dyDescent="0.3">
      <c r="A91" s="10" t="s">
        <v>90</v>
      </c>
      <c r="B91" s="10" t="s">
        <v>100</v>
      </c>
      <c r="C91" s="10" t="s">
        <v>65</v>
      </c>
      <c r="D91" s="11">
        <v>69</v>
      </c>
      <c r="E91" s="12">
        <f t="shared" si="11"/>
        <v>12805</v>
      </c>
      <c r="F91" s="12">
        <f t="shared" si="12"/>
        <v>883545</v>
      </c>
      <c r="G91" s="12">
        <f>TRUNC(일위대가목록!F9,0)</f>
        <v>3924</v>
      </c>
      <c r="H91" s="12">
        <f t="shared" si="13"/>
        <v>270756</v>
      </c>
      <c r="I91" s="12">
        <f>TRUNC(일위대가목록!G9,0)</f>
        <v>8881</v>
      </c>
      <c r="J91" s="12">
        <f t="shared" si="14"/>
        <v>612789</v>
      </c>
      <c r="K91" s="12">
        <f>TRUNC(일위대가목록!H9,0)</f>
        <v>0</v>
      </c>
      <c r="L91" s="12">
        <f t="shared" si="15"/>
        <v>0</v>
      </c>
      <c r="M91" s="10" t="s">
        <v>101</v>
      </c>
      <c r="N91" s="1" t="s">
        <v>102</v>
      </c>
      <c r="O91" s="1" t="s">
        <v>52</v>
      </c>
      <c r="P91" s="1" t="s">
        <v>52</v>
      </c>
      <c r="Q91" s="1" t="s">
        <v>229</v>
      </c>
      <c r="R91" s="1" t="s">
        <v>68</v>
      </c>
      <c r="S91" s="1" t="s">
        <v>69</v>
      </c>
      <c r="T91" s="1" t="s">
        <v>69</v>
      </c>
      <c r="AR91" s="1" t="s">
        <v>52</v>
      </c>
      <c r="AS91" s="1" t="s">
        <v>52</v>
      </c>
      <c r="AU91" s="1" t="s">
        <v>273</v>
      </c>
      <c r="AV91">
        <v>27</v>
      </c>
    </row>
    <row r="92" spans="1:48" ht="30" customHeight="1" x14ac:dyDescent="0.3">
      <c r="A92" s="10" t="s">
        <v>104</v>
      </c>
      <c r="B92" s="10" t="s">
        <v>105</v>
      </c>
      <c r="C92" s="10" t="s">
        <v>65</v>
      </c>
      <c r="D92" s="11">
        <v>180</v>
      </c>
      <c r="E92" s="12">
        <f t="shared" si="11"/>
        <v>5932</v>
      </c>
      <c r="F92" s="12">
        <f t="shared" si="12"/>
        <v>1067760</v>
      </c>
      <c r="G92" s="12">
        <f>TRUNC(일위대가목록!F10,0)</f>
        <v>1645</v>
      </c>
      <c r="H92" s="12">
        <f t="shared" si="13"/>
        <v>296100</v>
      </c>
      <c r="I92" s="12">
        <f>TRUNC(일위대가목록!G10,0)</f>
        <v>4287</v>
      </c>
      <c r="J92" s="12">
        <f t="shared" si="14"/>
        <v>771660</v>
      </c>
      <c r="K92" s="12">
        <f>TRUNC(일위대가목록!H10,0)</f>
        <v>0</v>
      </c>
      <c r="L92" s="12">
        <f t="shared" si="15"/>
        <v>0</v>
      </c>
      <c r="M92" s="10" t="s">
        <v>106</v>
      </c>
      <c r="N92" s="1" t="s">
        <v>107</v>
      </c>
      <c r="O92" s="1" t="s">
        <v>52</v>
      </c>
      <c r="P92" s="1" t="s">
        <v>52</v>
      </c>
      <c r="Q92" s="1" t="s">
        <v>229</v>
      </c>
      <c r="R92" s="1" t="s">
        <v>68</v>
      </c>
      <c r="S92" s="1" t="s">
        <v>69</v>
      </c>
      <c r="T92" s="1" t="s">
        <v>69</v>
      </c>
      <c r="AR92" s="1" t="s">
        <v>52</v>
      </c>
      <c r="AS92" s="1" t="s">
        <v>52</v>
      </c>
      <c r="AU92" s="1" t="s">
        <v>274</v>
      </c>
      <c r="AV92">
        <v>28</v>
      </c>
    </row>
    <row r="93" spans="1:48" ht="30" customHeight="1" x14ac:dyDescent="0.3">
      <c r="A93" s="10" t="s">
        <v>104</v>
      </c>
      <c r="B93" s="10" t="s">
        <v>109</v>
      </c>
      <c r="C93" s="10" t="s">
        <v>65</v>
      </c>
      <c r="D93" s="11">
        <v>21</v>
      </c>
      <c r="E93" s="12">
        <f t="shared" si="11"/>
        <v>7852</v>
      </c>
      <c r="F93" s="12">
        <f t="shared" si="12"/>
        <v>164892</v>
      </c>
      <c r="G93" s="12">
        <f>TRUNC(일위대가목록!F11,0)</f>
        <v>2033</v>
      </c>
      <c r="H93" s="12">
        <f t="shared" si="13"/>
        <v>42693</v>
      </c>
      <c r="I93" s="12">
        <f>TRUNC(일위대가목록!G11,0)</f>
        <v>5819</v>
      </c>
      <c r="J93" s="12">
        <f t="shared" si="14"/>
        <v>122199</v>
      </c>
      <c r="K93" s="12">
        <f>TRUNC(일위대가목록!H11,0)</f>
        <v>0</v>
      </c>
      <c r="L93" s="12">
        <f t="shared" si="15"/>
        <v>0</v>
      </c>
      <c r="M93" s="10" t="s">
        <v>110</v>
      </c>
      <c r="N93" s="1" t="s">
        <v>111</v>
      </c>
      <c r="O93" s="1" t="s">
        <v>52</v>
      </c>
      <c r="P93" s="1" t="s">
        <v>52</v>
      </c>
      <c r="Q93" s="1" t="s">
        <v>229</v>
      </c>
      <c r="R93" s="1" t="s">
        <v>68</v>
      </c>
      <c r="S93" s="1" t="s">
        <v>69</v>
      </c>
      <c r="T93" s="1" t="s">
        <v>69</v>
      </c>
      <c r="AR93" s="1" t="s">
        <v>52</v>
      </c>
      <c r="AS93" s="1" t="s">
        <v>52</v>
      </c>
      <c r="AU93" s="1" t="s">
        <v>275</v>
      </c>
      <c r="AV93">
        <v>137</v>
      </c>
    </row>
    <row r="94" spans="1:48" ht="30" customHeight="1" x14ac:dyDescent="0.3">
      <c r="A94" s="10" t="s">
        <v>104</v>
      </c>
      <c r="B94" s="10" t="s">
        <v>113</v>
      </c>
      <c r="C94" s="10" t="s">
        <v>65</v>
      </c>
      <c r="D94" s="11">
        <v>69</v>
      </c>
      <c r="E94" s="12">
        <f t="shared" si="11"/>
        <v>26225</v>
      </c>
      <c r="F94" s="12">
        <f t="shared" si="12"/>
        <v>1809525</v>
      </c>
      <c r="G94" s="12">
        <f>TRUNC(일위대가목록!F12,0)</f>
        <v>7237</v>
      </c>
      <c r="H94" s="12">
        <f t="shared" si="13"/>
        <v>499353</v>
      </c>
      <c r="I94" s="12">
        <f>TRUNC(일위대가목록!G12,0)</f>
        <v>18988</v>
      </c>
      <c r="J94" s="12">
        <f t="shared" si="14"/>
        <v>1310172</v>
      </c>
      <c r="K94" s="12">
        <f>TRUNC(일위대가목록!H12,0)</f>
        <v>0</v>
      </c>
      <c r="L94" s="12">
        <f t="shared" si="15"/>
        <v>0</v>
      </c>
      <c r="M94" s="10" t="s">
        <v>114</v>
      </c>
      <c r="N94" s="1" t="s">
        <v>115</v>
      </c>
      <c r="O94" s="1" t="s">
        <v>52</v>
      </c>
      <c r="P94" s="1" t="s">
        <v>52</v>
      </c>
      <c r="Q94" s="1" t="s">
        <v>229</v>
      </c>
      <c r="R94" s="1" t="s">
        <v>68</v>
      </c>
      <c r="S94" s="1" t="s">
        <v>69</v>
      </c>
      <c r="T94" s="1" t="s">
        <v>69</v>
      </c>
      <c r="AR94" s="1" t="s">
        <v>52</v>
      </c>
      <c r="AS94" s="1" t="s">
        <v>52</v>
      </c>
      <c r="AU94" s="1" t="s">
        <v>276</v>
      </c>
      <c r="AV94">
        <v>29</v>
      </c>
    </row>
    <row r="95" spans="1:48" ht="30" customHeight="1" x14ac:dyDescent="0.3">
      <c r="A95" s="10" t="s">
        <v>121</v>
      </c>
      <c r="B95" s="10" t="s">
        <v>122</v>
      </c>
      <c r="C95" s="10" t="s">
        <v>65</v>
      </c>
      <c r="D95" s="11">
        <v>33</v>
      </c>
      <c r="E95" s="12">
        <f t="shared" si="11"/>
        <v>6904</v>
      </c>
      <c r="F95" s="12">
        <f t="shared" si="12"/>
        <v>227832</v>
      </c>
      <c r="G95" s="12">
        <f>TRUNC(일위대가목록!F14,0)</f>
        <v>1759</v>
      </c>
      <c r="H95" s="12">
        <f t="shared" si="13"/>
        <v>58047</v>
      </c>
      <c r="I95" s="12">
        <f>TRUNC(일위대가목록!G14,0)</f>
        <v>5145</v>
      </c>
      <c r="J95" s="12">
        <f t="shared" si="14"/>
        <v>169785</v>
      </c>
      <c r="K95" s="12">
        <f>TRUNC(일위대가목록!H14,0)</f>
        <v>0</v>
      </c>
      <c r="L95" s="12">
        <f t="shared" si="15"/>
        <v>0</v>
      </c>
      <c r="M95" s="10" t="s">
        <v>123</v>
      </c>
      <c r="N95" s="1" t="s">
        <v>124</v>
      </c>
      <c r="O95" s="1" t="s">
        <v>52</v>
      </c>
      <c r="P95" s="1" t="s">
        <v>52</v>
      </c>
      <c r="Q95" s="1" t="s">
        <v>229</v>
      </c>
      <c r="R95" s="1" t="s">
        <v>68</v>
      </c>
      <c r="S95" s="1" t="s">
        <v>69</v>
      </c>
      <c r="T95" s="1" t="s">
        <v>69</v>
      </c>
      <c r="AR95" s="1" t="s">
        <v>52</v>
      </c>
      <c r="AS95" s="1" t="s">
        <v>52</v>
      </c>
      <c r="AU95" s="1" t="s">
        <v>277</v>
      </c>
      <c r="AV95">
        <v>30</v>
      </c>
    </row>
    <row r="96" spans="1:48" ht="30" customHeight="1" x14ac:dyDescent="0.3">
      <c r="A96" s="10" t="s">
        <v>278</v>
      </c>
      <c r="B96" s="10" t="s">
        <v>52</v>
      </c>
      <c r="C96" s="10" t="s">
        <v>65</v>
      </c>
      <c r="D96" s="11">
        <v>25</v>
      </c>
      <c r="E96" s="12">
        <f t="shared" si="11"/>
        <v>8680</v>
      </c>
      <c r="F96" s="12">
        <f t="shared" si="12"/>
        <v>217000</v>
      </c>
      <c r="G96" s="12">
        <f>TRUNC(일위대가목록!F46,0)</f>
        <v>795</v>
      </c>
      <c r="H96" s="12">
        <f t="shared" si="13"/>
        <v>19875</v>
      </c>
      <c r="I96" s="12">
        <f>TRUNC(일위대가목록!G46,0)</f>
        <v>7885</v>
      </c>
      <c r="J96" s="12">
        <f t="shared" si="14"/>
        <v>197125</v>
      </c>
      <c r="K96" s="12">
        <f>TRUNC(일위대가목록!H46,0)</f>
        <v>0</v>
      </c>
      <c r="L96" s="12">
        <f t="shared" si="15"/>
        <v>0</v>
      </c>
      <c r="M96" s="10" t="s">
        <v>279</v>
      </c>
      <c r="N96" s="1" t="s">
        <v>280</v>
      </c>
      <c r="O96" s="1" t="s">
        <v>52</v>
      </c>
      <c r="P96" s="1" t="s">
        <v>52</v>
      </c>
      <c r="Q96" s="1" t="s">
        <v>229</v>
      </c>
      <c r="R96" s="1" t="s">
        <v>68</v>
      </c>
      <c r="S96" s="1" t="s">
        <v>69</v>
      </c>
      <c r="T96" s="1" t="s">
        <v>69</v>
      </c>
      <c r="AR96" s="1" t="s">
        <v>52</v>
      </c>
      <c r="AS96" s="1" t="s">
        <v>52</v>
      </c>
      <c r="AU96" s="1" t="s">
        <v>281</v>
      </c>
      <c r="AV96">
        <v>344</v>
      </c>
    </row>
    <row r="97" spans="1:48" ht="30" customHeight="1" x14ac:dyDescent="0.3">
      <c r="A97" s="10" t="s">
        <v>282</v>
      </c>
      <c r="B97" s="10" t="s">
        <v>283</v>
      </c>
      <c r="C97" s="10" t="s">
        <v>65</v>
      </c>
      <c r="D97" s="11">
        <v>57</v>
      </c>
      <c r="E97" s="12">
        <f t="shared" si="11"/>
        <v>3760</v>
      </c>
      <c r="F97" s="12">
        <f t="shared" si="12"/>
        <v>214320</v>
      </c>
      <c r="G97" s="12">
        <f>TRUNC(일위대가목록!F47,0)</f>
        <v>999</v>
      </c>
      <c r="H97" s="12">
        <f t="shared" si="13"/>
        <v>56943</v>
      </c>
      <c r="I97" s="12">
        <f>TRUNC(일위대가목록!G47,0)</f>
        <v>2761</v>
      </c>
      <c r="J97" s="12">
        <f t="shared" si="14"/>
        <v>157377</v>
      </c>
      <c r="K97" s="12">
        <f>TRUNC(일위대가목록!H47,0)</f>
        <v>0</v>
      </c>
      <c r="L97" s="12">
        <f t="shared" si="15"/>
        <v>0</v>
      </c>
      <c r="M97" s="10" t="s">
        <v>284</v>
      </c>
      <c r="N97" s="1" t="s">
        <v>285</v>
      </c>
      <c r="O97" s="1" t="s">
        <v>52</v>
      </c>
      <c r="P97" s="1" t="s">
        <v>52</v>
      </c>
      <c r="Q97" s="1" t="s">
        <v>229</v>
      </c>
      <c r="R97" s="1" t="s">
        <v>68</v>
      </c>
      <c r="S97" s="1" t="s">
        <v>69</v>
      </c>
      <c r="T97" s="1" t="s">
        <v>69</v>
      </c>
      <c r="AR97" s="1" t="s">
        <v>52</v>
      </c>
      <c r="AS97" s="1" t="s">
        <v>52</v>
      </c>
      <c r="AU97" s="1" t="s">
        <v>286</v>
      </c>
      <c r="AV97">
        <v>517</v>
      </c>
    </row>
    <row r="98" spans="1:48" ht="30" customHeight="1" x14ac:dyDescent="0.3">
      <c r="A98" s="10" t="s">
        <v>282</v>
      </c>
      <c r="B98" s="10" t="s">
        <v>287</v>
      </c>
      <c r="C98" s="10" t="s">
        <v>65</v>
      </c>
      <c r="D98" s="11">
        <v>191</v>
      </c>
      <c r="E98" s="12">
        <f t="shared" si="11"/>
        <v>3462</v>
      </c>
      <c r="F98" s="12">
        <f t="shared" si="12"/>
        <v>661242</v>
      </c>
      <c r="G98" s="12">
        <f>TRUNC(일위대가목록!F48,0)</f>
        <v>701</v>
      </c>
      <c r="H98" s="12">
        <f t="shared" si="13"/>
        <v>133891</v>
      </c>
      <c r="I98" s="12">
        <f>TRUNC(일위대가목록!G48,0)</f>
        <v>2761</v>
      </c>
      <c r="J98" s="12">
        <f t="shared" si="14"/>
        <v>527351</v>
      </c>
      <c r="K98" s="12">
        <f>TRUNC(일위대가목록!H48,0)</f>
        <v>0</v>
      </c>
      <c r="L98" s="12">
        <f t="shared" si="15"/>
        <v>0</v>
      </c>
      <c r="M98" s="10" t="s">
        <v>288</v>
      </c>
      <c r="N98" s="1" t="s">
        <v>289</v>
      </c>
      <c r="O98" s="1" t="s">
        <v>52</v>
      </c>
      <c r="P98" s="1" t="s">
        <v>52</v>
      </c>
      <c r="Q98" s="1" t="s">
        <v>229</v>
      </c>
      <c r="R98" s="1" t="s">
        <v>68</v>
      </c>
      <c r="S98" s="1" t="s">
        <v>69</v>
      </c>
      <c r="T98" s="1" t="s">
        <v>69</v>
      </c>
      <c r="AR98" s="1" t="s">
        <v>52</v>
      </c>
      <c r="AS98" s="1" t="s">
        <v>52</v>
      </c>
      <c r="AU98" s="1" t="s">
        <v>290</v>
      </c>
      <c r="AV98">
        <v>518</v>
      </c>
    </row>
    <row r="99" spans="1:48" ht="30" customHeight="1" x14ac:dyDescent="0.3">
      <c r="A99" s="10" t="s">
        <v>126</v>
      </c>
      <c r="B99" s="10" t="s">
        <v>291</v>
      </c>
      <c r="C99" s="10" t="s">
        <v>65</v>
      </c>
      <c r="D99" s="11">
        <v>34</v>
      </c>
      <c r="E99" s="12">
        <f t="shared" si="11"/>
        <v>24216</v>
      </c>
      <c r="F99" s="12">
        <f t="shared" si="12"/>
        <v>823344</v>
      </c>
      <c r="G99" s="12">
        <f>TRUNC(일위대가목록!F49,0)</f>
        <v>19661</v>
      </c>
      <c r="H99" s="12">
        <f t="shared" si="13"/>
        <v>668474</v>
      </c>
      <c r="I99" s="12">
        <f>TRUNC(일위대가목록!G49,0)</f>
        <v>4555</v>
      </c>
      <c r="J99" s="12">
        <f t="shared" si="14"/>
        <v>154870</v>
      </c>
      <c r="K99" s="12">
        <f>TRUNC(일위대가목록!H49,0)</f>
        <v>0</v>
      </c>
      <c r="L99" s="12">
        <f t="shared" si="15"/>
        <v>0</v>
      </c>
      <c r="M99" s="10" t="s">
        <v>292</v>
      </c>
      <c r="N99" s="1" t="s">
        <v>293</v>
      </c>
      <c r="O99" s="1" t="s">
        <v>52</v>
      </c>
      <c r="P99" s="1" t="s">
        <v>52</v>
      </c>
      <c r="Q99" s="1" t="s">
        <v>229</v>
      </c>
      <c r="R99" s="1" t="s">
        <v>68</v>
      </c>
      <c r="S99" s="1" t="s">
        <v>69</v>
      </c>
      <c r="T99" s="1" t="s">
        <v>69</v>
      </c>
      <c r="AR99" s="1" t="s">
        <v>52</v>
      </c>
      <c r="AS99" s="1" t="s">
        <v>52</v>
      </c>
      <c r="AU99" s="1" t="s">
        <v>294</v>
      </c>
      <c r="AV99">
        <v>616</v>
      </c>
    </row>
    <row r="100" spans="1:48" ht="30" customHeight="1" x14ac:dyDescent="0.3">
      <c r="A100" s="10" t="s">
        <v>126</v>
      </c>
      <c r="B100" s="10" t="s">
        <v>295</v>
      </c>
      <c r="C100" s="10" t="s">
        <v>65</v>
      </c>
      <c r="D100" s="11">
        <v>32</v>
      </c>
      <c r="E100" s="12">
        <f t="shared" si="11"/>
        <v>9181</v>
      </c>
      <c r="F100" s="12">
        <f t="shared" si="12"/>
        <v>293792</v>
      </c>
      <c r="G100" s="12">
        <f>TRUNC(일위대가목록!F50,0)</f>
        <v>6282</v>
      </c>
      <c r="H100" s="12">
        <f t="shared" si="13"/>
        <v>201024</v>
      </c>
      <c r="I100" s="12">
        <f>TRUNC(일위대가목록!G50,0)</f>
        <v>2899</v>
      </c>
      <c r="J100" s="12">
        <f t="shared" si="14"/>
        <v>92768</v>
      </c>
      <c r="K100" s="12">
        <f>TRUNC(일위대가목록!H50,0)</f>
        <v>0</v>
      </c>
      <c r="L100" s="12">
        <f t="shared" si="15"/>
        <v>0</v>
      </c>
      <c r="M100" s="10" t="s">
        <v>296</v>
      </c>
      <c r="N100" s="1" t="s">
        <v>297</v>
      </c>
      <c r="O100" s="1" t="s">
        <v>52</v>
      </c>
      <c r="P100" s="1" t="s">
        <v>52</v>
      </c>
      <c r="Q100" s="1" t="s">
        <v>229</v>
      </c>
      <c r="R100" s="1" t="s">
        <v>68</v>
      </c>
      <c r="S100" s="1" t="s">
        <v>69</v>
      </c>
      <c r="T100" s="1" t="s">
        <v>69</v>
      </c>
      <c r="AR100" s="1" t="s">
        <v>52</v>
      </c>
      <c r="AS100" s="1" t="s">
        <v>52</v>
      </c>
      <c r="AU100" s="1" t="s">
        <v>298</v>
      </c>
      <c r="AV100">
        <v>337</v>
      </c>
    </row>
    <row r="101" spans="1:48" ht="30" customHeight="1" x14ac:dyDescent="0.3">
      <c r="A101" s="10" t="s">
        <v>126</v>
      </c>
      <c r="B101" s="10" t="s">
        <v>131</v>
      </c>
      <c r="C101" s="10" t="s">
        <v>65</v>
      </c>
      <c r="D101" s="11">
        <v>66</v>
      </c>
      <c r="E101" s="12">
        <f t="shared" si="11"/>
        <v>3799</v>
      </c>
      <c r="F101" s="12">
        <f t="shared" si="12"/>
        <v>250734</v>
      </c>
      <c r="G101" s="12">
        <f>TRUNC(일위대가목록!F16,0)</f>
        <v>1315</v>
      </c>
      <c r="H101" s="12">
        <f t="shared" si="13"/>
        <v>86790</v>
      </c>
      <c r="I101" s="12">
        <f>TRUNC(일위대가목록!G16,0)</f>
        <v>2484</v>
      </c>
      <c r="J101" s="12">
        <f t="shared" si="14"/>
        <v>163944</v>
      </c>
      <c r="K101" s="12">
        <f>TRUNC(일위대가목록!H16,0)</f>
        <v>0</v>
      </c>
      <c r="L101" s="12">
        <f t="shared" si="15"/>
        <v>0</v>
      </c>
      <c r="M101" s="10" t="s">
        <v>132</v>
      </c>
      <c r="N101" s="1" t="s">
        <v>133</v>
      </c>
      <c r="O101" s="1" t="s">
        <v>52</v>
      </c>
      <c r="P101" s="1" t="s">
        <v>52</v>
      </c>
      <c r="Q101" s="1" t="s">
        <v>229</v>
      </c>
      <c r="R101" s="1" t="s">
        <v>68</v>
      </c>
      <c r="S101" s="1" t="s">
        <v>69</v>
      </c>
      <c r="T101" s="1" t="s">
        <v>69</v>
      </c>
      <c r="AR101" s="1" t="s">
        <v>52</v>
      </c>
      <c r="AS101" s="1" t="s">
        <v>52</v>
      </c>
      <c r="AU101" s="1" t="s">
        <v>299</v>
      </c>
      <c r="AV101">
        <v>138</v>
      </c>
    </row>
    <row r="102" spans="1:48" ht="30" customHeight="1" x14ac:dyDescent="0.3">
      <c r="A102" s="10" t="s">
        <v>126</v>
      </c>
      <c r="B102" s="10" t="s">
        <v>135</v>
      </c>
      <c r="C102" s="10" t="s">
        <v>65</v>
      </c>
      <c r="D102" s="11">
        <v>33</v>
      </c>
      <c r="E102" s="12">
        <f t="shared" si="11"/>
        <v>3649</v>
      </c>
      <c r="F102" s="12">
        <f t="shared" si="12"/>
        <v>120417</v>
      </c>
      <c r="G102" s="12">
        <f>TRUNC(일위대가목록!F17,0)</f>
        <v>1165</v>
      </c>
      <c r="H102" s="12">
        <f t="shared" si="13"/>
        <v>38445</v>
      </c>
      <c r="I102" s="12">
        <f>TRUNC(일위대가목록!G17,0)</f>
        <v>2484</v>
      </c>
      <c r="J102" s="12">
        <f t="shared" si="14"/>
        <v>81972</v>
      </c>
      <c r="K102" s="12">
        <f>TRUNC(일위대가목록!H17,0)</f>
        <v>0</v>
      </c>
      <c r="L102" s="12">
        <f t="shared" si="15"/>
        <v>0</v>
      </c>
      <c r="M102" s="10" t="s">
        <v>136</v>
      </c>
      <c r="N102" s="1" t="s">
        <v>137</v>
      </c>
      <c r="O102" s="1" t="s">
        <v>52</v>
      </c>
      <c r="P102" s="1" t="s">
        <v>52</v>
      </c>
      <c r="Q102" s="1" t="s">
        <v>229</v>
      </c>
      <c r="R102" s="1" t="s">
        <v>68</v>
      </c>
      <c r="S102" s="1" t="s">
        <v>69</v>
      </c>
      <c r="T102" s="1" t="s">
        <v>69</v>
      </c>
      <c r="AR102" s="1" t="s">
        <v>52</v>
      </c>
      <c r="AS102" s="1" t="s">
        <v>52</v>
      </c>
      <c r="AU102" s="1" t="s">
        <v>300</v>
      </c>
      <c r="AV102">
        <v>31</v>
      </c>
    </row>
    <row r="103" spans="1:48" ht="30" customHeight="1" x14ac:dyDescent="0.3">
      <c r="A103" s="10" t="s">
        <v>139</v>
      </c>
      <c r="B103" s="10" t="s">
        <v>301</v>
      </c>
      <c r="C103" s="10" t="s">
        <v>141</v>
      </c>
      <c r="D103" s="11">
        <v>24</v>
      </c>
      <c r="E103" s="12">
        <f t="shared" si="11"/>
        <v>81298</v>
      </c>
      <c r="F103" s="12">
        <f t="shared" si="12"/>
        <v>1951152</v>
      </c>
      <c r="G103" s="12">
        <f>TRUNC(일위대가목록!F51,0)</f>
        <v>10549</v>
      </c>
      <c r="H103" s="12">
        <f t="shared" si="13"/>
        <v>253176</v>
      </c>
      <c r="I103" s="12">
        <f>TRUNC(일위대가목록!G51,0)</f>
        <v>70749</v>
      </c>
      <c r="J103" s="12">
        <f t="shared" si="14"/>
        <v>1697976</v>
      </c>
      <c r="K103" s="12">
        <f>TRUNC(일위대가목록!H51,0)</f>
        <v>0</v>
      </c>
      <c r="L103" s="12">
        <f t="shared" si="15"/>
        <v>0</v>
      </c>
      <c r="M103" s="10" t="s">
        <v>302</v>
      </c>
      <c r="N103" s="1" t="s">
        <v>303</v>
      </c>
      <c r="O103" s="1" t="s">
        <v>52</v>
      </c>
      <c r="P103" s="1" t="s">
        <v>52</v>
      </c>
      <c r="Q103" s="1" t="s">
        <v>229</v>
      </c>
      <c r="R103" s="1" t="s">
        <v>68</v>
      </c>
      <c r="S103" s="1" t="s">
        <v>69</v>
      </c>
      <c r="T103" s="1" t="s">
        <v>69</v>
      </c>
      <c r="AR103" s="1" t="s">
        <v>52</v>
      </c>
      <c r="AS103" s="1" t="s">
        <v>52</v>
      </c>
      <c r="AU103" s="1" t="s">
        <v>304</v>
      </c>
      <c r="AV103">
        <v>617</v>
      </c>
    </row>
    <row r="104" spans="1:48" ht="30" customHeight="1" x14ac:dyDescent="0.3">
      <c r="A104" s="10" t="s">
        <v>139</v>
      </c>
      <c r="B104" s="10" t="s">
        <v>305</v>
      </c>
      <c r="C104" s="10" t="s">
        <v>141</v>
      </c>
      <c r="D104" s="11">
        <v>2</v>
      </c>
      <c r="E104" s="12">
        <f t="shared" si="11"/>
        <v>58113</v>
      </c>
      <c r="F104" s="12">
        <f t="shared" si="12"/>
        <v>116226</v>
      </c>
      <c r="G104" s="12">
        <f>TRUNC(일위대가목록!F52,0)</f>
        <v>5741</v>
      </c>
      <c r="H104" s="12">
        <f t="shared" si="13"/>
        <v>11482</v>
      </c>
      <c r="I104" s="12">
        <f>TRUNC(일위대가목록!G52,0)</f>
        <v>52372</v>
      </c>
      <c r="J104" s="12">
        <f t="shared" si="14"/>
        <v>104744</v>
      </c>
      <c r="K104" s="12">
        <f>TRUNC(일위대가목록!H52,0)</f>
        <v>0</v>
      </c>
      <c r="L104" s="12">
        <f t="shared" si="15"/>
        <v>0</v>
      </c>
      <c r="M104" s="10" t="s">
        <v>306</v>
      </c>
      <c r="N104" s="1" t="s">
        <v>307</v>
      </c>
      <c r="O104" s="1" t="s">
        <v>52</v>
      </c>
      <c r="P104" s="1" t="s">
        <v>52</v>
      </c>
      <c r="Q104" s="1" t="s">
        <v>229</v>
      </c>
      <c r="R104" s="1" t="s">
        <v>68</v>
      </c>
      <c r="S104" s="1" t="s">
        <v>69</v>
      </c>
      <c r="T104" s="1" t="s">
        <v>69</v>
      </c>
      <c r="AR104" s="1" t="s">
        <v>52</v>
      </c>
      <c r="AS104" s="1" t="s">
        <v>52</v>
      </c>
      <c r="AU104" s="1" t="s">
        <v>308</v>
      </c>
      <c r="AV104">
        <v>618</v>
      </c>
    </row>
    <row r="105" spans="1:48" ht="30" customHeight="1" x14ac:dyDescent="0.3">
      <c r="A105" s="10" t="s">
        <v>139</v>
      </c>
      <c r="B105" s="10" t="s">
        <v>309</v>
      </c>
      <c r="C105" s="10" t="s">
        <v>141</v>
      </c>
      <c r="D105" s="11">
        <v>36</v>
      </c>
      <c r="E105" s="12">
        <f t="shared" si="11"/>
        <v>47069</v>
      </c>
      <c r="F105" s="12">
        <f t="shared" si="12"/>
        <v>1694484</v>
      </c>
      <c r="G105" s="12">
        <f>TRUNC(일위대가목록!F53,0)</f>
        <v>3885</v>
      </c>
      <c r="H105" s="12">
        <f t="shared" si="13"/>
        <v>139860</v>
      </c>
      <c r="I105" s="12">
        <f>TRUNC(일위대가목록!G53,0)</f>
        <v>43184</v>
      </c>
      <c r="J105" s="12">
        <f t="shared" si="14"/>
        <v>1554624</v>
      </c>
      <c r="K105" s="12">
        <f>TRUNC(일위대가목록!H53,0)</f>
        <v>0</v>
      </c>
      <c r="L105" s="12">
        <f t="shared" si="15"/>
        <v>0</v>
      </c>
      <c r="M105" s="10" t="s">
        <v>310</v>
      </c>
      <c r="N105" s="1" t="s">
        <v>311</v>
      </c>
      <c r="O105" s="1" t="s">
        <v>52</v>
      </c>
      <c r="P105" s="1" t="s">
        <v>52</v>
      </c>
      <c r="Q105" s="1" t="s">
        <v>229</v>
      </c>
      <c r="R105" s="1" t="s">
        <v>68</v>
      </c>
      <c r="S105" s="1" t="s">
        <v>69</v>
      </c>
      <c r="T105" s="1" t="s">
        <v>69</v>
      </c>
      <c r="AR105" s="1" t="s">
        <v>52</v>
      </c>
      <c r="AS105" s="1" t="s">
        <v>52</v>
      </c>
      <c r="AU105" s="1" t="s">
        <v>312</v>
      </c>
      <c r="AV105">
        <v>340</v>
      </c>
    </row>
    <row r="106" spans="1:48" ht="30" customHeight="1" x14ac:dyDescent="0.3">
      <c r="A106" s="10" t="s">
        <v>139</v>
      </c>
      <c r="B106" s="10" t="s">
        <v>313</v>
      </c>
      <c r="C106" s="10" t="s">
        <v>141</v>
      </c>
      <c r="D106" s="11">
        <v>6</v>
      </c>
      <c r="E106" s="12">
        <f t="shared" si="11"/>
        <v>34310</v>
      </c>
      <c r="F106" s="12">
        <f t="shared" si="12"/>
        <v>205860</v>
      </c>
      <c r="G106" s="12">
        <f>TRUNC(일위대가목록!F54,0)</f>
        <v>1233</v>
      </c>
      <c r="H106" s="12">
        <f t="shared" si="13"/>
        <v>7398</v>
      </c>
      <c r="I106" s="12">
        <f>TRUNC(일위대가목록!G54,0)</f>
        <v>33077</v>
      </c>
      <c r="J106" s="12">
        <f t="shared" si="14"/>
        <v>198462</v>
      </c>
      <c r="K106" s="12">
        <f>TRUNC(일위대가목록!H54,0)</f>
        <v>0</v>
      </c>
      <c r="L106" s="12">
        <f t="shared" si="15"/>
        <v>0</v>
      </c>
      <c r="M106" s="10" t="s">
        <v>314</v>
      </c>
      <c r="N106" s="1" t="s">
        <v>315</v>
      </c>
      <c r="O106" s="1" t="s">
        <v>52</v>
      </c>
      <c r="P106" s="1" t="s">
        <v>52</v>
      </c>
      <c r="Q106" s="1" t="s">
        <v>229</v>
      </c>
      <c r="R106" s="1" t="s">
        <v>68</v>
      </c>
      <c r="S106" s="1" t="s">
        <v>69</v>
      </c>
      <c r="T106" s="1" t="s">
        <v>69</v>
      </c>
      <c r="AR106" s="1" t="s">
        <v>52</v>
      </c>
      <c r="AS106" s="1" t="s">
        <v>52</v>
      </c>
      <c r="AU106" s="1" t="s">
        <v>316</v>
      </c>
      <c r="AV106">
        <v>261</v>
      </c>
    </row>
    <row r="107" spans="1:48" ht="30" customHeight="1" x14ac:dyDescent="0.3">
      <c r="A107" s="10" t="s">
        <v>317</v>
      </c>
      <c r="B107" s="10" t="s">
        <v>318</v>
      </c>
      <c r="C107" s="10" t="s">
        <v>81</v>
      </c>
      <c r="D107" s="11">
        <v>1</v>
      </c>
      <c r="E107" s="12">
        <f t="shared" si="11"/>
        <v>272760</v>
      </c>
      <c r="F107" s="12">
        <f t="shared" si="12"/>
        <v>272760</v>
      </c>
      <c r="G107" s="12">
        <f>TRUNC(일위대가목록!F55,0)</f>
        <v>54083</v>
      </c>
      <c r="H107" s="12">
        <f t="shared" si="13"/>
        <v>54083</v>
      </c>
      <c r="I107" s="12">
        <f>TRUNC(일위대가목록!G55,0)</f>
        <v>218677</v>
      </c>
      <c r="J107" s="12">
        <f t="shared" si="14"/>
        <v>218677</v>
      </c>
      <c r="K107" s="12">
        <f>TRUNC(일위대가목록!H55,0)</f>
        <v>0</v>
      </c>
      <c r="L107" s="12">
        <f t="shared" si="15"/>
        <v>0</v>
      </c>
      <c r="M107" s="10" t="s">
        <v>319</v>
      </c>
      <c r="N107" s="1" t="s">
        <v>320</v>
      </c>
      <c r="O107" s="1" t="s">
        <v>52</v>
      </c>
      <c r="P107" s="1" t="s">
        <v>52</v>
      </c>
      <c r="Q107" s="1" t="s">
        <v>229</v>
      </c>
      <c r="R107" s="1" t="s">
        <v>68</v>
      </c>
      <c r="S107" s="1" t="s">
        <v>69</v>
      </c>
      <c r="T107" s="1" t="s">
        <v>69</v>
      </c>
      <c r="AR107" s="1" t="s">
        <v>52</v>
      </c>
      <c r="AS107" s="1" t="s">
        <v>52</v>
      </c>
      <c r="AU107" s="1" t="s">
        <v>321</v>
      </c>
      <c r="AV107">
        <v>38</v>
      </c>
    </row>
    <row r="108" spans="1:48" ht="30" customHeight="1" x14ac:dyDescent="0.3">
      <c r="A108" s="10" t="s">
        <v>317</v>
      </c>
      <c r="B108" s="10" t="s">
        <v>322</v>
      </c>
      <c r="C108" s="10" t="s">
        <v>81</v>
      </c>
      <c r="D108" s="11">
        <v>4</v>
      </c>
      <c r="E108" s="12">
        <f t="shared" si="11"/>
        <v>78571</v>
      </c>
      <c r="F108" s="12">
        <f t="shared" si="12"/>
        <v>314284</v>
      </c>
      <c r="G108" s="12">
        <f>TRUNC(일위대가목록!F56,0)</f>
        <v>5679</v>
      </c>
      <c r="H108" s="12">
        <f t="shared" si="13"/>
        <v>22716</v>
      </c>
      <c r="I108" s="12">
        <f>TRUNC(일위대가목록!G56,0)</f>
        <v>72892</v>
      </c>
      <c r="J108" s="12">
        <f t="shared" si="14"/>
        <v>291568</v>
      </c>
      <c r="K108" s="12">
        <f>TRUNC(일위대가목록!H56,0)</f>
        <v>0</v>
      </c>
      <c r="L108" s="12">
        <f t="shared" si="15"/>
        <v>0</v>
      </c>
      <c r="M108" s="10" t="s">
        <v>323</v>
      </c>
      <c r="N108" s="1" t="s">
        <v>324</v>
      </c>
      <c r="O108" s="1" t="s">
        <v>52</v>
      </c>
      <c r="P108" s="1" t="s">
        <v>52</v>
      </c>
      <c r="Q108" s="1" t="s">
        <v>229</v>
      </c>
      <c r="R108" s="1" t="s">
        <v>68</v>
      </c>
      <c r="S108" s="1" t="s">
        <v>69</v>
      </c>
      <c r="T108" s="1" t="s">
        <v>69</v>
      </c>
      <c r="AR108" s="1" t="s">
        <v>52</v>
      </c>
      <c r="AS108" s="1" t="s">
        <v>52</v>
      </c>
      <c r="AU108" s="1" t="s">
        <v>325</v>
      </c>
      <c r="AV108">
        <v>605</v>
      </c>
    </row>
    <row r="109" spans="1:48" ht="30" customHeight="1" x14ac:dyDescent="0.3">
      <c r="A109" s="10" t="s">
        <v>326</v>
      </c>
      <c r="B109" s="10" t="s">
        <v>327</v>
      </c>
      <c r="C109" s="10" t="s">
        <v>81</v>
      </c>
      <c r="D109" s="11">
        <v>4</v>
      </c>
      <c r="E109" s="12">
        <f t="shared" si="11"/>
        <v>53904</v>
      </c>
      <c r="F109" s="12">
        <f t="shared" si="12"/>
        <v>215616</v>
      </c>
      <c r="G109" s="12">
        <f>TRUNC(일위대가목록!F57,0)</f>
        <v>2385</v>
      </c>
      <c r="H109" s="12">
        <f t="shared" si="13"/>
        <v>9540</v>
      </c>
      <c r="I109" s="12">
        <f>TRUNC(일위대가목록!G57,0)</f>
        <v>51519</v>
      </c>
      <c r="J109" s="12">
        <f t="shared" si="14"/>
        <v>206076</v>
      </c>
      <c r="K109" s="12">
        <f>TRUNC(일위대가목록!H57,0)</f>
        <v>0</v>
      </c>
      <c r="L109" s="12">
        <f t="shared" si="15"/>
        <v>0</v>
      </c>
      <c r="M109" s="10" t="s">
        <v>328</v>
      </c>
      <c r="N109" s="1" t="s">
        <v>329</v>
      </c>
      <c r="O109" s="1" t="s">
        <v>52</v>
      </c>
      <c r="P109" s="1" t="s">
        <v>52</v>
      </c>
      <c r="Q109" s="1" t="s">
        <v>229</v>
      </c>
      <c r="R109" s="1" t="s">
        <v>68</v>
      </c>
      <c r="S109" s="1" t="s">
        <v>69</v>
      </c>
      <c r="T109" s="1" t="s">
        <v>69</v>
      </c>
      <c r="AR109" s="1" t="s">
        <v>52</v>
      </c>
      <c r="AS109" s="1" t="s">
        <v>52</v>
      </c>
      <c r="AU109" s="1" t="s">
        <v>330</v>
      </c>
      <c r="AV109">
        <v>519</v>
      </c>
    </row>
    <row r="110" spans="1:48" ht="30" customHeight="1" x14ac:dyDescent="0.3">
      <c r="A110" s="10" t="s">
        <v>326</v>
      </c>
      <c r="B110" s="10" t="s">
        <v>331</v>
      </c>
      <c r="C110" s="10" t="s">
        <v>81</v>
      </c>
      <c r="D110" s="11">
        <v>3</v>
      </c>
      <c r="E110" s="12">
        <f t="shared" si="11"/>
        <v>53690</v>
      </c>
      <c r="F110" s="12">
        <f t="shared" si="12"/>
        <v>161070</v>
      </c>
      <c r="G110" s="12">
        <f>TRUNC(일위대가목록!F58,0)</f>
        <v>2171</v>
      </c>
      <c r="H110" s="12">
        <f t="shared" si="13"/>
        <v>6513</v>
      </c>
      <c r="I110" s="12">
        <f>TRUNC(일위대가목록!G58,0)</f>
        <v>51519</v>
      </c>
      <c r="J110" s="12">
        <f t="shared" si="14"/>
        <v>154557</v>
      </c>
      <c r="K110" s="12">
        <f>TRUNC(일위대가목록!H58,0)</f>
        <v>0</v>
      </c>
      <c r="L110" s="12">
        <f t="shared" si="15"/>
        <v>0</v>
      </c>
      <c r="M110" s="10" t="s">
        <v>332</v>
      </c>
      <c r="N110" s="1" t="s">
        <v>333</v>
      </c>
      <c r="O110" s="1" t="s">
        <v>52</v>
      </c>
      <c r="P110" s="1" t="s">
        <v>52</v>
      </c>
      <c r="Q110" s="1" t="s">
        <v>229</v>
      </c>
      <c r="R110" s="1" t="s">
        <v>68</v>
      </c>
      <c r="S110" s="1" t="s">
        <v>69</v>
      </c>
      <c r="T110" s="1" t="s">
        <v>69</v>
      </c>
      <c r="AR110" s="1" t="s">
        <v>52</v>
      </c>
      <c r="AS110" s="1" t="s">
        <v>52</v>
      </c>
      <c r="AU110" s="1" t="s">
        <v>334</v>
      </c>
      <c r="AV110">
        <v>520</v>
      </c>
    </row>
    <row r="111" spans="1:48" ht="30" customHeight="1" x14ac:dyDescent="0.3">
      <c r="A111" s="10" t="s">
        <v>335</v>
      </c>
      <c r="B111" s="10" t="s">
        <v>336</v>
      </c>
      <c r="C111" s="10" t="s">
        <v>81</v>
      </c>
      <c r="D111" s="11">
        <v>2</v>
      </c>
      <c r="E111" s="12">
        <f t="shared" si="11"/>
        <v>24134</v>
      </c>
      <c r="F111" s="12">
        <f t="shared" si="12"/>
        <v>48268</v>
      </c>
      <c r="G111" s="12">
        <f>TRUNC(일위대가목록!F59,0)</f>
        <v>2046</v>
      </c>
      <c r="H111" s="12">
        <f t="shared" si="13"/>
        <v>4092</v>
      </c>
      <c r="I111" s="12">
        <f>TRUNC(일위대가목록!G59,0)</f>
        <v>22088</v>
      </c>
      <c r="J111" s="12">
        <f t="shared" si="14"/>
        <v>44176</v>
      </c>
      <c r="K111" s="12">
        <f>TRUNC(일위대가목록!H59,0)</f>
        <v>0</v>
      </c>
      <c r="L111" s="12">
        <f t="shared" si="15"/>
        <v>0</v>
      </c>
      <c r="M111" s="10" t="s">
        <v>337</v>
      </c>
      <c r="N111" s="1" t="s">
        <v>338</v>
      </c>
      <c r="O111" s="1" t="s">
        <v>52</v>
      </c>
      <c r="P111" s="1" t="s">
        <v>52</v>
      </c>
      <c r="Q111" s="1" t="s">
        <v>229</v>
      </c>
      <c r="R111" s="1" t="s">
        <v>68</v>
      </c>
      <c r="S111" s="1" t="s">
        <v>69</v>
      </c>
      <c r="T111" s="1" t="s">
        <v>69</v>
      </c>
      <c r="AR111" s="1" t="s">
        <v>52</v>
      </c>
      <c r="AS111" s="1" t="s">
        <v>52</v>
      </c>
      <c r="AU111" s="1" t="s">
        <v>339</v>
      </c>
      <c r="AV111">
        <v>521</v>
      </c>
    </row>
    <row r="112" spans="1:48" ht="30" customHeight="1" x14ac:dyDescent="0.3">
      <c r="A112" s="10" t="s">
        <v>340</v>
      </c>
      <c r="B112" s="10" t="s">
        <v>341</v>
      </c>
      <c r="C112" s="10" t="s">
        <v>81</v>
      </c>
      <c r="D112" s="11">
        <v>1</v>
      </c>
      <c r="E112" s="12">
        <f t="shared" si="11"/>
        <v>57468</v>
      </c>
      <c r="F112" s="12">
        <f t="shared" si="12"/>
        <v>57468</v>
      </c>
      <c r="G112" s="12">
        <f>TRUNC(일위대가목록!F60,0)</f>
        <v>2247</v>
      </c>
      <c r="H112" s="12">
        <f t="shared" si="13"/>
        <v>2247</v>
      </c>
      <c r="I112" s="12">
        <f>TRUNC(일위대가목록!G60,0)</f>
        <v>55221</v>
      </c>
      <c r="J112" s="12">
        <f t="shared" si="14"/>
        <v>55221</v>
      </c>
      <c r="K112" s="12">
        <f>TRUNC(일위대가목록!H60,0)</f>
        <v>0</v>
      </c>
      <c r="L112" s="12">
        <f t="shared" si="15"/>
        <v>0</v>
      </c>
      <c r="M112" s="10" t="s">
        <v>342</v>
      </c>
      <c r="N112" s="1" t="s">
        <v>343</v>
      </c>
      <c r="O112" s="1" t="s">
        <v>52</v>
      </c>
      <c r="P112" s="1" t="s">
        <v>52</v>
      </c>
      <c r="Q112" s="1" t="s">
        <v>229</v>
      </c>
      <c r="R112" s="1" t="s">
        <v>68</v>
      </c>
      <c r="S112" s="1" t="s">
        <v>69</v>
      </c>
      <c r="T112" s="1" t="s">
        <v>69</v>
      </c>
      <c r="AR112" s="1" t="s">
        <v>52</v>
      </c>
      <c r="AS112" s="1" t="s">
        <v>52</v>
      </c>
      <c r="AU112" s="1" t="s">
        <v>344</v>
      </c>
      <c r="AV112">
        <v>522</v>
      </c>
    </row>
    <row r="113" spans="1:48" ht="30" customHeight="1" x14ac:dyDescent="0.3">
      <c r="A113" s="10" t="s">
        <v>345</v>
      </c>
      <c r="B113" s="10" t="s">
        <v>346</v>
      </c>
      <c r="C113" s="10" t="s">
        <v>81</v>
      </c>
      <c r="D113" s="11">
        <v>1</v>
      </c>
      <c r="E113" s="12">
        <f t="shared" si="11"/>
        <v>25496</v>
      </c>
      <c r="F113" s="12">
        <f t="shared" si="12"/>
        <v>25496</v>
      </c>
      <c r="G113" s="12">
        <f>TRUNC(일위대가목록!F61,0)</f>
        <v>2027</v>
      </c>
      <c r="H113" s="12">
        <f t="shared" si="13"/>
        <v>2027</v>
      </c>
      <c r="I113" s="12">
        <f>TRUNC(일위대가목록!G61,0)</f>
        <v>23469</v>
      </c>
      <c r="J113" s="12">
        <f t="shared" si="14"/>
        <v>23469</v>
      </c>
      <c r="K113" s="12">
        <f>TRUNC(일위대가목록!H61,0)</f>
        <v>0</v>
      </c>
      <c r="L113" s="12">
        <f t="shared" si="15"/>
        <v>0</v>
      </c>
      <c r="M113" s="10" t="s">
        <v>347</v>
      </c>
      <c r="N113" s="1" t="s">
        <v>348</v>
      </c>
      <c r="O113" s="1" t="s">
        <v>52</v>
      </c>
      <c r="P113" s="1" t="s">
        <v>52</v>
      </c>
      <c r="Q113" s="1" t="s">
        <v>229</v>
      </c>
      <c r="R113" s="1" t="s">
        <v>68</v>
      </c>
      <c r="S113" s="1" t="s">
        <v>69</v>
      </c>
      <c r="T113" s="1" t="s">
        <v>69</v>
      </c>
      <c r="AR113" s="1" t="s">
        <v>52</v>
      </c>
      <c r="AS113" s="1" t="s">
        <v>52</v>
      </c>
      <c r="AU113" s="1" t="s">
        <v>349</v>
      </c>
      <c r="AV113">
        <v>523</v>
      </c>
    </row>
    <row r="114" spans="1:48" ht="30" customHeight="1" x14ac:dyDescent="0.3">
      <c r="A114" s="10" t="s">
        <v>350</v>
      </c>
      <c r="B114" s="10" t="s">
        <v>351</v>
      </c>
      <c r="C114" s="10" t="s">
        <v>141</v>
      </c>
      <c r="D114" s="11">
        <v>1</v>
      </c>
      <c r="E114" s="12">
        <f t="shared" si="11"/>
        <v>151089</v>
      </c>
      <c r="F114" s="12">
        <f t="shared" si="12"/>
        <v>151089</v>
      </c>
      <c r="G114" s="12">
        <f>TRUNC(일위대가목록!F62,0)</f>
        <v>4565</v>
      </c>
      <c r="H114" s="12">
        <f t="shared" si="13"/>
        <v>4565</v>
      </c>
      <c r="I114" s="12">
        <f>TRUNC(일위대가목록!G62,0)</f>
        <v>145707</v>
      </c>
      <c r="J114" s="12">
        <f t="shared" si="14"/>
        <v>145707</v>
      </c>
      <c r="K114" s="12">
        <f>TRUNC(일위대가목록!H62,0)</f>
        <v>817</v>
      </c>
      <c r="L114" s="12">
        <f t="shared" si="15"/>
        <v>817</v>
      </c>
      <c r="M114" s="10" t="s">
        <v>352</v>
      </c>
      <c r="N114" s="1" t="s">
        <v>353</v>
      </c>
      <c r="O114" s="1" t="s">
        <v>52</v>
      </c>
      <c r="P114" s="1" t="s">
        <v>52</v>
      </c>
      <c r="Q114" s="1" t="s">
        <v>229</v>
      </c>
      <c r="R114" s="1" t="s">
        <v>68</v>
      </c>
      <c r="S114" s="1" t="s">
        <v>69</v>
      </c>
      <c r="T114" s="1" t="s">
        <v>69</v>
      </c>
      <c r="AR114" s="1" t="s">
        <v>52</v>
      </c>
      <c r="AS114" s="1" t="s">
        <v>52</v>
      </c>
      <c r="AU114" s="1" t="s">
        <v>354</v>
      </c>
      <c r="AV114">
        <v>345</v>
      </c>
    </row>
    <row r="115" spans="1:48" ht="30" customHeight="1" x14ac:dyDescent="0.3">
      <c r="A115" s="10" t="s">
        <v>350</v>
      </c>
      <c r="B115" s="10" t="s">
        <v>355</v>
      </c>
      <c r="C115" s="10" t="s">
        <v>141</v>
      </c>
      <c r="D115" s="11">
        <v>1</v>
      </c>
      <c r="E115" s="12">
        <f t="shared" si="11"/>
        <v>150992</v>
      </c>
      <c r="F115" s="12">
        <f t="shared" si="12"/>
        <v>150992</v>
      </c>
      <c r="G115" s="12">
        <f>TRUNC(일위대가목록!F63,0)</f>
        <v>4468</v>
      </c>
      <c r="H115" s="12">
        <f t="shared" si="13"/>
        <v>4468</v>
      </c>
      <c r="I115" s="12">
        <f>TRUNC(일위대가목록!G63,0)</f>
        <v>145707</v>
      </c>
      <c r="J115" s="12">
        <f t="shared" si="14"/>
        <v>145707</v>
      </c>
      <c r="K115" s="12">
        <f>TRUNC(일위대가목록!H63,0)</f>
        <v>817</v>
      </c>
      <c r="L115" s="12">
        <f t="shared" si="15"/>
        <v>817</v>
      </c>
      <c r="M115" s="10" t="s">
        <v>356</v>
      </c>
      <c r="N115" s="1" t="s">
        <v>357</v>
      </c>
      <c r="O115" s="1" t="s">
        <v>52</v>
      </c>
      <c r="P115" s="1" t="s">
        <v>52</v>
      </c>
      <c r="Q115" s="1" t="s">
        <v>229</v>
      </c>
      <c r="R115" s="1" t="s">
        <v>68</v>
      </c>
      <c r="S115" s="1" t="s">
        <v>69</v>
      </c>
      <c r="T115" s="1" t="s">
        <v>69</v>
      </c>
      <c r="AR115" s="1" t="s">
        <v>52</v>
      </c>
      <c r="AS115" s="1" t="s">
        <v>52</v>
      </c>
      <c r="AU115" s="1" t="s">
        <v>358</v>
      </c>
      <c r="AV115">
        <v>524</v>
      </c>
    </row>
    <row r="116" spans="1:48" ht="30" customHeight="1" x14ac:dyDescent="0.3">
      <c r="A116" s="10" t="s">
        <v>350</v>
      </c>
      <c r="B116" s="10" t="s">
        <v>359</v>
      </c>
      <c r="C116" s="10" t="s">
        <v>141</v>
      </c>
      <c r="D116" s="11">
        <v>1</v>
      </c>
      <c r="E116" s="12">
        <f t="shared" si="11"/>
        <v>86533</v>
      </c>
      <c r="F116" s="12">
        <f t="shared" si="12"/>
        <v>86533</v>
      </c>
      <c r="G116" s="12">
        <f>TRUNC(일위대가목록!F64,0)</f>
        <v>2583</v>
      </c>
      <c r="H116" s="12">
        <f t="shared" si="13"/>
        <v>2583</v>
      </c>
      <c r="I116" s="12">
        <f>TRUNC(일위대가목록!G64,0)</f>
        <v>83544</v>
      </c>
      <c r="J116" s="12">
        <f t="shared" si="14"/>
        <v>83544</v>
      </c>
      <c r="K116" s="12">
        <f>TRUNC(일위대가목록!H64,0)</f>
        <v>406</v>
      </c>
      <c r="L116" s="12">
        <f t="shared" si="15"/>
        <v>406</v>
      </c>
      <c r="M116" s="10" t="s">
        <v>360</v>
      </c>
      <c r="N116" s="1" t="s">
        <v>361</v>
      </c>
      <c r="O116" s="1" t="s">
        <v>52</v>
      </c>
      <c r="P116" s="1" t="s">
        <v>52</v>
      </c>
      <c r="Q116" s="1" t="s">
        <v>229</v>
      </c>
      <c r="R116" s="1" t="s">
        <v>68</v>
      </c>
      <c r="S116" s="1" t="s">
        <v>69</v>
      </c>
      <c r="T116" s="1" t="s">
        <v>69</v>
      </c>
      <c r="AR116" s="1" t="s">
        <v>52</v>
      </c>
      <c r="AS116" s="1" t="s">
        <v>52</v>
      </c>
      <c r="AU116" s="1" t="s">
        <v>362</v>
      </c>
      <c r="AV116">
        <v>346</v>
      </c>
    </row>
    <row r="117" spans="1:48" ht="30" customHeight="1" x14ac:dyDescent="0.3">
      <c r="A117" s="10" t="s">
        <v>363</v>
      </c>
      <c r="B117" s="10" t="s">
        <v>364</v>
      </c>
      <c r="C117" s="10" t="s">
        <v>365</v>
      </c>
      <c r="D117" s="11">
        <v>1.6999999999999999E-3</v>
      </c>
      <c r="E117" s="12">
        <f t="shared" si="11"/>
        <v>299937</v>
      </c>
      <c r="F117" s="12">
        <f t="shared" si="12"/>
        <v>508</v>
      </c>
      <c r="G117" s="12">
        <f>TRUNC(일위대가목록!F65,0)</f>
        <v>162793</v>
      </c>
      <c r="H117" s="12">
        <f t="shared" si="13"/>
        <v>276</v>
      </c>
      <c r="I117" s="12">
        <f>TRUNC(일위대가목록!G65,0)</f>
        <v>133150</v>
      </c>
      <c r="J117" s="12">
        <f t="shared" si="14"/>
        <v>226</v>
      </c>
      <c r="K117" s="12">
        <f>TRUNC(일위대가목록!H65,0)</f>
        <v>3994</v>
      </c>
      <c r="L117" s="12">
        <f t="shared" si="15"/>
        <v>6</v>
      </c>
      <c r="M117" s="10" t="s">
        <v>366</v>
      </c>
      <c r="N117" s="1" t="s">
        <v>367</v>
      </c>
      <c r="O117" s="1" t="s">
        <v>52</v>
      </c>
      <c r="P117" s="1" t="s">
        <v>52</v>
      </c>
      <c r="Q117" s="1" t="s">
        <v>229</v>
      </c>
      <c r="R117" s="1" t="s">
        <v>68</v>
      </c>
      <c r="S117" s="1" t="s">
        <v>69</v>
      </c>
      <c r="T117" s="1" t="s">
        <v>69</v>
      </c>
      <c r="AR117" s="1" t="s">
        <v>52</v>
      </c>
      <c r="AS117" s="1" t="s">
        <v>52</v>
      </c>
      <c r="AU117" s="1" t="s">
        <v>368</v>
      </c>
      <c r="AV117">
        <v>525</v>
      </c>
    </row>
    <row r="118" spans="1:48" ht="30" customHeight="1" x14ac:dyDescent="0.3">
      <c r="A118" s="10" t="s">
        <v>363</v>
      </c>
      <c r="B118" s="10" t="s">
        <v>369</v>
      </c>
      <c r="C118" s="10" t="s">
        <v>365</v>
      </c>
      <c r="D118" s="11">
        <v>1.1000000000000001E-3</v>
      </c>
      <c r="E118" s="12">
        <f t="shared" si="11"/>
        <v>299937</v>
      </c>
      <c r="F118" s="12">
        <f t="shared" si="12"/>
        <v>329</v>
      </c>
      <c r="G118" s="12">
        <f>TRUNC(일위대가목록!F66,0)</f>
        <v>162793</v>
      </c>
      <c r="H118" s="12">
        <f t="shared" si="13"/>
        <v>179</v>
      </c>
      <c r="I118" s="12">
        <f>TRUNC(일위대가목록!G66,0)</f>
        <v>133150</v>
      </c>
      <c r="J118" s="12">
        <f t="shared" si="14"/>
        <v>146</v>
      </c>
      <c r="K118" s="12">
        <f>TRUNC(일위대가목록!H66,0)</f>
        <v>3994</v>
      </c>
      <c r="L118" s="12">
        <f t="shared" si="15"/>
        <v>4</v>
      </c>
      <c r="M118" s="10" t="s">
        <v>370</v>
      </c>
      <c r="N118" s="1" t="s">
        <v>371</v>
      </c>
      <c r="O118" s="1" t="s">
        <v>52</v>
      </c>
      <c r="P118" s="1" t="s">
        <v>52</v>
      </c>
      <c r="Q118" s="1" t="s">
        <v>229</v>
      </c>
      <c r="R118" s="1" t="s">
        <v>68</v>
      </c>
      <c r="S118" s="1" t="s">
        <v>69</v>
      </c>
      <c r="T118" s="1" t="s">
        <v>69</v>
      </c>
      <c r="AR118" s="1" t="s">
        <v>52</v>
      </c>
      <c r="AS118" s="1" t="s">
        <v>52</v>
      </c>
      <c r="AU118" s="1" t="s">
        <v>372</v>
      </c>
      <c r="AV118">
        <v>359</v>
      </c>
    </row>
    <row r="119" spans="1:48" ht="30" customHeight="1" x14ac:dyDescent="0.3">
      <c r="A119" s="10" t="s">
        <v>363</v>
      </c>
      <c r="B119" s="10" t="s">
        <v>373</v>
      </c>
      <c r="C119" s="10" t="s">
        <v>365</v>
      </c>
      <c r="D119" s="11">
        <v>8.0000000000000004E-4</v>
      </c>
      <c r="E119" s="12">
        <f t="shared" si="11"/>
        <v>299937</v>
      </c>
      <c r="F119" s="12">
        <f t="shared" si="12"/>
        <v>239</v>
      </c>
      <c r="G119" s="12">
        <f>TRUNC(일위대가목록!F67,0)</f>
        <v>162793</v>
      </c>
      <c r="H119" s="12">
        <f t="shared" si="13"/>
        <v>130</v>
      </c>
      <c r="I119" s="12">
        <f>TRUNC(일위대가목록!G67,0)</f>
        <v>133150</v>
      </c>
      <c r="J119" s="12">
        <f t="shared" si="14"/>
        <v>106</v>
      </c>
      <c r="K119" s="12">
        <f>TRUNC(일위대가목록!H67,0)</f>
        <v>3994</v>
      </c>
      <c r="L119" s="12">
        <f t="shared" si="15"/>
        <v>3</v>
      </c>
      <c r="M119" s="10" t="s">
        <v>374</v>
      </c>
      <c r="N119" s="1" t="s">
        <v>375</v>
      </c>
      <c r="O119" s="1" t="s">
        <v>52</v>
      </c>
      <c r="P119" s="1" t="s">
        <v>52</v>
      </c>
      <c r="Q119" s="1" t="s">
        <v>229</v>
      </c>
      <c r="R119" s="1" t="s">
        <v>68</v>
      </c>
      <c r="S119" s="1" t="s">
        <v>69</v>
      </c>
      <c r="T119" s="1" t="s">
        <v>69</v>
      </c>
      <c r="AR119" s="1" t="s">
        <v>52</v>
      </c>
      <c r="AS119" s="1" t="s">
        <v>52</v>
      </c>
      <c r="AU119" s="1" t="s">
        <v>376</v>
      </c>
      <c r="AV119">
        <v>360</v>
      </c>
    </row>
    <row r="120" spans="1:48" ht="30" customHeight="1" x14ac:dyDescent="0.3">
      <c r="A120" s="10" t="s">
        <v>377</v>
      </c>
      <c r="B120" s="10" t="s">
        <v>378</v>
      </c>
      <c r="C120" s="10" t="s">
        <v>81</v>
      </c>
      <c r="D120" s="11">
        <v>3</v>
      </c>
      <c r="E120" s="12">
        <f t="shared" si="11"/>
        <v>70812</v>
      </c>
      <c r="F120" s="12">
        <f t="shared" si="12"/>
        <v>212436</v>
      </c>
      <c r="G120" s="12">
        <f>TRUNC(일위대가목록!F68,0)</f>
        <v>2062</v>
      </c>
      <c r="H120" s="12">
        <f t="shared" si="13"/>
        <v>6186</v>
      </c>
      <c r="I120" s="12">
        <f>TRUNC(일위대가목록!G68,0)</f>
        <v>68750</v>
      </c>
      <c r="J120" s="12">
        <f t="shared" si="14"/>
        <v>206250</v>
      </c>
      <c r="K120" s="12">
        <f>TRUNC(일위대가목록!H68,0)</f>
        <v>0</v>
      </c>
      <c r="L120" s="12">
        <f t="shared" si="15"/>
        <v>0</v>
      </c>
      <c r="M120" s="10" t="s">
        <v>379</v>
      </c>
      <c r="N120" s="1" t="s">
        <v>380</v>
      </c>
      <c r="O120" s="1" t="s">
        <v>52</v>
      </c>
      <c r="P120" s="1" t="s">
        <v>52</v>
      </c>
      <c r="Q120" s="1" t="s">
        <v>229</v>
      </c>
      <c r="R120" s="1" t="s">
        <v>68</v>
      </c>
      <c r="S120" s="1" t="s">
        <v>69</v>
      </c>
      <c r="T120" s="1" t="s">
        <v>69</v>
      </c>
      <c r="AR120" s="1" t="s">
        <v>52</v>
      </c>
      <c r="AS120" s="1" t="s">
        <v>52</v>
      </c>
      <c r="AU120" s="1" t="s">
        <v>381</v>
      </c>
      <c r="AV120">
        <v>526</v>
      </c>
    </row>
    <row r="121" spans="1:48" ht="30" customHeight="1" x14ac:dyDescent="0.3">
      <c r="A121" s="10" t="s">
        <v>382</v>
      </c>
      <c r="B121" s="10" t="s">
        <v>383</v>
      </c>
      <c r="C121" s="10" t="s">
        <v>81</v>
      </c>
      <c r="D121" s="11">
        <v>1</v>
      </c>
      <c r="E121" s="12">
        <f t="shared" si="11"/>
        <v>101683</v>
      </c>
      <c r="F121" s="12">
        <f t="shared" si="12"/>
        <v>101683</v>
      </c>
      <c r="G121" s="12">
        <f>TRUNC(일위대가목록!F69,0)</f>
        <v>46462</v>
      </c>
      <c r="H121" s="12">
        <f t="shared" si="13"/>
        <v>46462</v>
      </c>
      <c r="I121" s="12">
        <f>TRUNC(일위대가목록!G69,0)</f>
        <v>55221</v>
      </c>
      <c r="J121" s="12">
        <f t="shared" si="14"/>
        <v>55221</v>
      </c>
      <c r="K121" s="12">
        <f>TRUNC(일위대가목록!H69,0)</f>
        <v>0</v>
      </c>
      <c r="L121" s="12">
        <f t="shared" si="15"/>
        <v>0</v>
      </c>
      <c r="M121" s="10" t="s">
        <v>384</v>
      </c>
      <c r="N121" s="1" t="s">
        <v>385</v>
      </c>
      <c r="O121" s="1" t="s">
        <v>52</v>
      </c>
      <c r="P121" s="1" t="s">
        <v>52</v>
      </c>
      <c r="Q121" s="1" t="s">
        <v>229</v>
      </c>
      <c r="R121" s="1" t="s">
        <v>68</v>
      </c>
      <c r="S121" s="1" t="s">
        <v>69</v>
      </c>
      <c r="T121" s="1" t="s">
        <v>69</v>
      </c>
      <c r="AR121" s="1" t="s">
        <v>52</v>
      </c>
      <c r="AS121" s="1" t="s">
        <v>52</v>
      </c>
      <c r="AU121" s="1" t="s">
        <v>386</v>
      </c>
      <c r="AV121">
        <v>587</v>
      </c>
    </row>
    <row r="122" spans="1:48" ht="30" customHeight="1" x14ac:dyDescent="0.3">
      <c r="A122" s="10" t="s">
        <v>387</v>
      </c>
      <c r="B122" s="10" t="s">
        <v>52</v>
      </c>
      <c r="C122" s="10" t="s">
        <v>147</v>
      </c>
      <c r="D122" s="11">
        <v>1</v>
      </c>
      <c r="E122" s="12">
        <f t="shared" si="11"/>
        <v>1889496</v>
      </c>
      <c r="F122" s="12">
        <f t="shared" si="12"/>
        <v>1889496</v>
      </c>
      <c r="G122" s="12">
        <f>TRUNC(일위대가목록!F70,0)</f>
        <v>55033</v>
      </c>
      <c r="H122" s="12">
        <f t="shared" si="13"/>
        <v>55033</v>
      </c>
      <c r="I122" s="12">
        <f>TRUNC(일위대가목록!G70,0)</f>
        <v>1834463</v>
      </c>
      <c r="J122" s="12">
        <f t="shared" si="14"/>
        <v>1834463</v>
      </c>
      <c r="K122" s="12">
        <f>TRUNC(일위대가목록!H70,0)</f>
        <v>0</v>
      </c>
      <c r="L122" s="12">
        <f t="shared" si="15"/>
        <v>0</v>
      </c>
      <c r="M122" s="10" t="s">
        <v>388</v>
      </c>
      <c r="N122" s="1" t="s">
        <v>389</v>
      </c>
      <c r="O122" s="1" t="s">
        <v>52</v>
      </c>
      <c r="P122" s="1" t="s">
        <v>52</v>
      </c>
      <c r="Q122" s="1" t="s">
        <v>229</v>
      </c>
      <c r="R122" s="1" t="s">
        <v>68</v>
      </c>
      <c r="S122" s="1" t="s">
        <v>69</v>
      </c>
      <c r="T122" s="1" t="s">
        <v>69</v>
      </c>
      <c r="AR122" s="1" t="s">
        <v>52</v>
      </c>
      <c r="AS122" s="1" t="s">
        <v>52</v>
      </c>
      <c r="AU122" s="1" t="s">
        <v>390</v>
      </c>
      <c r="AV122">
        <v>564</v>
      </c>
    </row>
    <row r="123" spans="1:48" ht="30" customHeight="1" x14ac:dyDescent="0.3">
      <c r="A123" s="10" t="s">
        <v>145</v>
      </c>
      <c r="B123" s="10" t="s">
        <v>391</v>
      </c>
      <c r="C123" s="10" t="s">
        <v>147</v>
      </c>
      <c r="D123" s="11">
        <v>1</v>
      </c>
      <c r="E123" s="12">
        <f t="shared" si="11"/>
        <v>4498643</v>
      </c>
      <c r="F123" s="12">
        <f t="shared" si="12"/>
        <v>4498643</v>
      </c>
      <c r="G123" s="12">
        <f>TRUNC(일위대가목록!F71,0)</f>
        <v>649723</v>
      </c>
      <c r="H123" s="12">
        <f t="shared" si="13"/>
        <v>649723</v>
      </c>
      <c r="I123" s="12">
        <f>TRUNC(일위대가목록!G71,0)</f>
        <v>3848920</v>
      </c>
      <c r="J123" s="12">
        <f t="shared" si="14"/>
        <v>3848920</v>
      </c>
      <c r="K123" s="12">
        <f>TRUNC(일위대가목록!H71,0)</f>
        <v>0</v>
      </c>
      <c r="L123" s="12">
        <f t="shared" si="15"/>
        <v>0</v>
      </c>
      <c r="M123" s="10" t="s">
        <v>392</v>
      </c>
      <c r="N123" s="1" t="s">
        <v>393</v>
      </c>
      <c r="O123" s="1" t="s">
        <v>52</v>
      </c>
      <c r="P123" s="1" t="s">
        <v>52</v>
      </c>
      <c r="Q123" s="1" t="s">
        <v>229</v>
      </c>
      <c r="R123" s="1" t="s">
        <v>68</v>
      </c>
      <c r="S123" s="1" t="s">
        <v>69</v>
      </c>
      <c r="T123" s="1" t="s">
        <v>69</v>
      </c>
      <c r="AR123" s="1" t="s">
        <v>52</v>
      </c>
      <c r="AS123" s="1" t="s">
        <v>52</v>
      </c>
      <c r="AU123" s="1" t="s">
        <v>394</v>
      </c>
      <c r="AV123">
        <v>23</v>
      </c>
    </row>
    <row r="124" spans="1:48" ht="30" customHeight="1" x14ac:dyDescent="0.3">
      <c r="A124" s="10" t="s">
        <v>395</v>
      </c>
      <c r="B124" s="10" t="s">
        <v>396</v>
      </c>
      <c r="C124" s="10" t="s">
        <v>81</v>
      </c>
      <c r="D124" s="11">
        <v>1</v>
      </c>
      <c r="E124" s="12">
        <f t="shared" si="11"/>
        <v>136506</v>
      </c>
      <c r="F124" s="12">
        <f t="shared" si="12"/>
        <v>136506</v>
      </c>
      <c r="G124" s="12">
        <f>TRUNC(일위대가목록!F72,0)</f>
        <v>3975</v>
      </c>
      <c r="H124" s="12">
        <f t="shared" si="13"/>
        <v>3975</v>
      </c>
      <c r="I124" s="12">
        <f>TRUNC(일위대가목록!G72,0)</f>
        <v>132531</v>
      </c>
      <c r="J124" s="12">
        <f t="shared" si="14"/>
        <v>132531</v>
      </c>
      <c r="K124" s="12">
        <f>TRUNC(일위대가목록!H72,0)</f>
        <v>0</v>
      </c>
      <c r="L124" s="12">
        <f t="shared" si="15"/>
        <v>0</v>
      </c>
      <c r="M124" s="10" t="s">
        <v>397</v>
      </c>
      <c r="N124" s="1" t="s">
        <v>398</v>
      </c>
      <c r="O124" s="1" t="s">
        <v>52</v>
      </c>
      <c r="P124" s="1" t="s">
        <v>52</v>
      </c>
      <c r="Q124" s="1" t="s">
        <v>229</v>
      </c>
      <c r="R124" s="1" t="s">
        <v>68</v>
      </c>
      <c r="S124" s="1" t="s">
        <v>69</v>
      </c>
      <c r="T124" s="1" t="s">
        <v>69</v>
      </c>
      <c r="AR124" s="1" t="s">
        <v>52</v>
      </c>
      <c r="AS124" s="1" t="s">
        <v>52</v>
      </c>
      <c r="AU124" s="1" t="s">
        <v>399</v>
      </c>
      <c r="AV124">
        <v>183</v>
      </c>
    </row>
    <row r="125" spans="1:48" ht="30" customHeight="1" x14ac:dyDescent="0.3">
      <c r="A125" s="10" t="s">
        <v>400</v>
      </c>
      <c r="B125" s="10" t="s">
        <v>401</v>
      </c>
      <c r="C125" s="10" t="s">
        <v>141</v>
      </c>
      <c r="D125" s="11">
        <v>1</v>
      </c>
      <c r="E125" s="12">
        <f t="shared" si="11"/>
        <v>91004</v>
      </c>
      <c r="F125" s="12">
        <f t="shared" si="12"/>
        <v>91004</v>
      </c>
      <c r="G125" s="12">
        <f>TRUNC(일위대가목록!F73,0)</f>
        <v>2650</v>
      </c>
      <c r="H125" s="12">
        <f t="shared" si="13"/>
        <v>2650</v>
      </c>
      <c r="I125" s="12">
        <f>TRUNC(일위대가목록!G73,0)</f>
        <v>88354</v>
      </c>
      <c r="J125" s="12">
        <f t="shared" si="14"/>
        <v>88354</v>
      </c>
      <c r="K125" s="12">
        <f>TRUNC(일위대가목록!H73,0)</f>
        <v>0</v>
      </c>
      <c r="L125" s="12">
        <f t="shared" si="15"/>
        <v>0</v>
      </c>
      <c r="M125" s="10" t="s">
        <v>402</v>
      </c>
      <c r="N125" s="1" t="s">
        <v>403</v>
      </c>
      <c r="O125" s="1" t="s">
        <v>52</v>
      </c>
      <c r="P125" s="1" t="s">
        <v>52</v>
      </c>
      <c r="Q125" s="1" t="s">
        <v>229</v>
      </c>
      <c r="R125" s="1" t="s">
        <v>68</v>
      </c>
      <c r="S125" s="1" t="s">
        <v>69</v>
      </c>
      <c r="T125" s="1" t="s">
        <v>69</v>
      </c>
      <c r="AR125" s="1" t="s">
        <v>52</v>
      </c>
      <c r="AS125" s="1" t="s">
        <v>52</v>
      </c>
      <c r="AU125" s="1" t="s">
        <v>404</v>
      </c>
      <c r="AV125">
        <v>184</v>
      </c>
    </row>
    <row r="126" spans="1:48" ht="30" customHeight="1" x14ac:dyDescent="0.3">
      <c r="A126" s="11"/>
      <c r="B126" s="11"/>
      <c r="C126" s="11"/>
      <c r="D126" s="11"/>
      <c r="E126" s="12"/>
      <c r="F126" s="12"/>
      <c r="G126" s="12"/>
      <c r="H126" s="12"/>
      <c r="I126" s="12"/>
      <c r="J126" s="12"/>
      <c r="K126" s="12"/>
      <c r="L126" s="12"/>
      <c r="M126" s="11"/>
      <c r="Q126" s="1" t="s">
        <v>229</v>
      </c>
    </row>
    <row r="127" spans="1:48" ht="30" customHeight="1" x14ac:dyDescent="0.3">
      <c r="A127" s="11"/>
      <c r="B127" s="11"/>
      <c r="C127" s="11"/>
      <c r="D127" s="11"/>
      <c r="E127" s="12"/>
      <c r="F127" s="12"/>
      <c r="G127" s="12"/>
      <c r="H127" s="12"/>
      <c r="I127" s="12"/>
      <c r="J127" s="12"/>
      <c r="K127" s="12"/>
      <c r="L127" s="12"/>
      <c r="M127" s="11"/>
      <c r="Q127" s="1" t="s">
        <v>229</v>
      </c>
    </row>
    <row r="128" spans="1:48" ht="30" customHeight="1" x14ac:dyDescent="0.3">
      <c r="A128" s="11"/>
      <c r="B128" s="11"/>
      <c r="C128" s="11"/>
      <c r="D128" s="11"/>
      <c r="E128" s="12"/>
      <c r="F128" s="12"/>
      <c r="G128" s="12"/>
      <c r="H128" s="12"/>
      <c r="I128" s="12"/>
      <c r="J128" s="12"/>
      <c r="K128" s="12"/>
      <c r="L128" s="12"/>
      <c r="M128" s="11"/>
      <c r="Q128" s="1" t="s">
        <v>229</v>
      </c>
    </row>
    <row r="129" spans="1:48" ht="30" customHeight="1" x14ac:dyDescent="0.3">
      <c r="A129" s="10" t="s">
        <v>151</v>
      </c>
      <c r="B129" s="11"/>
      <c r="C129" s="11"/>
      <c r="D129" s="11"/>
      <c r="E129" s="12"/>
      <c r="F129" s="12">
        <f>SUMIF(Q81:Q128,"0101020101",F81:F128)</f>
        <v>51920901</v>
      </c>
      <c r="G129" s="12"/>
      <c r="H129" s="12">
        <f>SUMIF(Q81:Q128,"0101020101",H81:H128)</f>
        <v>23841108</v>
      </c>
      <c r="I129" s="12"/>
      <c r="J129" s="12">
        <f>SUMIF(Q81:Q128,"0101020101",J81:J128)</f>
        <v>28077740</v>
      </c>
      <c r="K129" s="12"/>
      <c r="L129" s="12">
        <f>SUMIF(Q81:Q128,"0101020101",L81:L128)</f>
        <v>2053</v>
      </c>
      <c r="M129" s="11"/>
      <c r="N129" t="s">
        <v>152</v>
      </c>
    </row>
    <row r="130" spans="1:48" ht="30" customHeight="1" x14ac:dyDescent="0.3">
      <c r="A130" s="10" t="s">
        <v>405</v>
      </c>
      <c r="B130" s="10" t="s">
        <v>230</v>
      </c>
      <c r="C130" s="11"/>
      <c r="D130" s="11"/>
      <c r="E130" s="12"/>
      <c r="F130" s="12"/>
      <c r="G130" s="12"/>
      <c r="H130" s="12"/>
      <c r="I130" s="12"/>
      <c r="J130" s="12"/>
      <c r="K130" s="12"/>
      <c r="L130" s="12"/>
      <c r="M130" s="11"/>
      <c r="Q130" s="1" t="s">
        <v>406</v>
      </c>
    </row>
    <row r="131" spans="1:48" ht="30" customHeight="1" x14ac:dyDescent="0.3">
      <c r="A131" s="10" t="s">
        <v>407</v>
      </c>
      <c r="B131" s="10" t="s">
        <v>408</v>
      </c>
      <c r="C131" s="10" t="s">
        <v>65</v>
      </c>
      <c r="D131" s="11">
        <v>12</v>
      </c>
      <c r="E131" s="12">
        <f t="shared" ref="E131:E144" si="16">TRUNC(G131+I131+K131, 0)</f>
        <v>102379</v>
      </c>
      <c r="F131" s="12">
        <f t="shared" ref="F131:F144" si="17">TRUNC(H131+J131+L131, 0)</f>
        <v>1228548</v>
      </c>
      <c r="G131" s="12">
        <f>TRUNC(일위대가목록!F74,0)</f>
        <v>2981</v>
      </c>
      <c r="H131" s="12">
        <f t="shared" ref="H131:H144" si="18">TRUNC(G131*D131, 0)</f>
        <v>35772</v>
      </c>
      <c r="I131" s="12">
        <f>TRUNC(일위대가목록!G74,0)</f>
        <v>99398</v>
      </c>
      <c r="J131" s="12">
        <f t="shared" ref="J131:J144" si="19">TRUNC(I131*D131, 0)</f>
        <v>1192776</v>
      </c>
      <c r="K131" s="12">
        <f>TRUNC(일위대가목록!H74,0)</f>
        <v>0</v>
      </c>
      <c r="L131" s="12">
        <f t="shared" ref="L131:L144" si="20">TRUNC(K131*D131, 0)</f>
        <v>0</v>
      </c>
      <c r="M131" s="10" t="s">
        <v>409</v>
      </c>
      <c r="N131" s="1" t="s">
        <v>410</v>
      </c>
      <c r="O131" s="1" t="s">
        <v>52</v>
      </c>
      <c r="P131" s="1" t="s">
        <v>52</v>
      </c>
      <c r="Q131" s="1" t="s">
        <v>406</v>
      </c>
      <c r="R131" s="1" t="s">
        <v>68</v>
      </c>
      <c r="S131" s="1" t="s">
        <v>69</v>
      </c>
      <c r="T131" s="1" t="s">
        <v>69</v>
      </c>
      <c r="AR131" s="1" t="s">
        <v>52</v>
      </c>
      <c r="AS131" s="1" t="s">
        <v>52</v>
      </c>
      <c r="AU131" s="1" t="s">
        <v>411</v>
      </c>
      <c r="AV131">
        <v>91</v>
      </c>
    </row>
    <row r="132" spans="1:48" ht="30" customHeight="1" x14ac:dyDescent="0.3">
      <c r="A132" s="10" t="s">
        <v>412</v>
      </c>
      <c r="B132" s="10" t="s">
        <v>71</v>
      </c>
      <c r="C132" s="10" t="s">
        <v>65</v>
      </c>
      <c r="D132" s="11">
        <v>18</v>
      </c>
      <c r="E132" s="12">
        <f t="shared" si="16"/>
        <v>7365</v>
      </c>
      <c r="F132" s="12">
        <f t="shared" si="17"/>
        <v>132570</v>
      </c>
      <c r="G132" s="12">
        <f>TRUNC(일위대가목록!F75,0)</f>
        <v>214</v>
      </c>
      <c r="H132" s="12">
        <f t="shared" si="18"/>
        <v>3852</v>
      </c>
      <c r="I132" s="12">
        <f>TRUNC(일위대가목록!G75,0)</f>
        <v>7151</v>
      </c>
      <c r="J132" s="12">
        <f t="shared" si="19"/>
        <v>128718</v>
      </c>
      <c r="K132" s="12">
        <f>TRUNC(일위대가목록!H75,0)</f>
        <v>0</v>
      </c>
      <c r="L132" s="12">
        <f t="shared" si="20"/>
        <v>0</v>
      </c>
      <c r="M132" s="10" t="s">
        <v>413</v>
      </c>
      <c r="N132" s="1" t="s">
        <v>414</v>
      </c>
      <c r="O132" s="1" t="s">
        <v>52</v>
      </c>
      <c r="P132" s="1" t="s">
        <v>52</v>
      </c>
      <c r="Q132" s="1" t="s">
        <v>406</v>
      </c>
      <c r="R132" s="1" t="s">
        <v>68</v>
      </c>
      <c r="S132" s="1" t="s">
        <v>69</v>
      </c>
      <c r="T132" s="1" t="s">
        <v>69</v>
      </c>
      <c r="AR132" s="1" t="s">
        <v>52</v>
      </c>
      <c r="AS132" s="1" t="s">
        <v>52</v>
      </c>
      <c r="AU132" s="1" t="s">
        <v>415</v>
      </c>
      <c r="AV132">
        <v>142</v>
      </c>
    </row>
    <row r="133" spans="1:48" ht="30" customHeight="1" x14ac:dyDescent="0.3">
      <c r="A133" s="10" t="s">
        <v>412</v>
      </c>
      <c r="B133" s="10" t="s">
        <v>75</v>
      </c>
      <c r="C133" s="10" t="s">
        <v>65</v>
      </c>
      <c r="D133" s="11">
        <v>18</v>
      </c>
      <c r="E133" s="12">
        <f t="shared" si="16"/>
        <v>6028</v>
      </c>
      <c r="F133" s="12">
        <f t="shared" si="17"/>
        <v>108504</v>
      </c>
      <c r="G133" s="12">
        <f>TRUNC(일위대가목록!F76,0)</f>
        <v>175</v>
      </c>
      <c r="H133" s="12">
        <f t="shared" si="18"/>
        <v>3150</v>
      </c>
      <c r="I133" s="12">
        <f>TRUNC(일위대가목록!G76,0)</f>
        <v>5853</v>
      </c>
      <c r="J133" s="12">
        <f t="shared" si="19"/>
        <v>105354</v>
      </c>
      <c r="K133" s="12">
        <f>TRUNC(일위대가목록!H76,0)</f>
        <v>0</v>
      </c>
      <c r="L133" s="12">
        <f t="shared" si="20"/>
        <v>0</v>
      </c>
      <c r="M133" s="10" t="s">
        <v>416</v>
      </c>
      <c r="N133" s="1" t="s">
        <v>417</v>
      </c>
      <c r="O133" s="1" t="s">
        <v>52</v>
      </c>
      <c r="P133" s="1" t="s">
        <v>52</v>
      </c>
      <c r="Q133" s="1" t="s">
        <v>406</v>
      </c>
      <c r="R133" s="1" t="s">
        <v>68</v>
      </c>
      <c r="S133" s="1" t="s">
        <v>69</v>
      </c>
      <c r="T133" s="1" t="s">
        <v>69</v>
      </c>
      <c r="AR133" s="1" t="s">
        <v>52</v>
      </c>
      <c r="AS133" s="1" t="s">
        <v>52</v>
      </c>
      <c r="AU133" s="1" t="s">
        <v>418</v>
      </c>
      <c r="AV133">
        <v>143</v>
      </c>
    </row>
    <row r="134" spans="1:48" ht="30" customHeight="1" x14ac:dyDescent="0.3">
      <c r="A134" s="10" t="s">
        <v>168</v>
      </c>
      <c r="B134" s="10" t="s">
        <v>261</v>
      </c>
      <c r="C134" s="10" t="s">
        <v>65</v>
      </c>
      <c r="D134" s="11">
        <v>196</v>
      </c>
      <c r="E134" s="12">
        <f t="shared" si="16"/>
        <v>4562</v>
      </c>
      <c r="F134" s="12">
        <f t="shared" si="17"/>
        <v>894152</v>
      </c>
      <c r="G134" s="12">
        <f>TRUNC(일위대가목록!F77,0)</f>
        <v>132</v>
      </c>
      <c r="H134" s="12">
        <f t="shared" si="18"/>
        <v>25872</v>
      </c>
      <c r="I134" s="12">
        <f>TRUNC(일위대가목록!G77,0)</f>
        <v>4430</v>
      </c>
      <c r="J134" s="12">
        <f t="shared" si="19"/>
        <v>868280</v>
      </c>
      <c r="K134" s="12">
        <f>TRUNC(일위대가목록!H77,0)</f>
        <v>0</v>
      </c>
      <c r="L134" s="12">
        <f t="shared" si="20"/>
        <v>0</v>
      </c>
      <c r="M134" s="10" t="s">
        <v>419</v>
      </c>
      <c r="N134" s="1" t="s">
        <v>420</v>
      </c>
      <c r="O134" s="1" t="s">
        <v>52</v>
      </c>
      <c r="P134" s="1" t="s">
        <v>52</v>
      </c>
      <c r="Q134" s="1" t="s">
        <v>406</v>
      </c>
      <c r="R134" s="1" t="s">
        <v>68</v>
      </c>
      <c r="S134" s="1" t="s">
        <v>69</v>
      </c>
      <c r="T134" s="1" t="s">
        <v>69</v>
      </c>
      <c r="AR134" s="1" t="s">
        <v>52</v>
      </c>
      <c r="AS134" s="1" t="s">
        <v>52</v>
      </c>
      <c r="AU134" s="1" t="s">
        <v>421</v>
      </c>
      <c r="AV134">
        <v>93</v>
      </c>
    </row>
    <row r="135" spans="1:48" ht="30" customHeight="1" x14ac:dyDescent="0.3">
      <c r="A135" s="10" t="s">
        <v>160</v>
      </c>
      <c r="B135" s="10" t="s">
        <v>265</v>
      </c>
      <c r="C135" s="10" t="s">
        <v>65</v>
      </c>
      <c r="D135" s="11">
        <v>414</v>
      </c>
      <c r="E135" s="12">
        <f t="shared" si="16"/>
        <v>8989</v>
      </c>
      <c r="F135" s="12">
        <f t="shared" si="17"/>
        <v>3721446</v>
      </c>
      <c r="G135" s="12">
        <f>TRUNC(일위대가목록!F78,0)</f>
        <v>261</v>
      </c>
      <c r="H135" s="12">
        <f t="shared" si="18"/>
        <v>108054</v>
      </c>
      <c r="I135" s="12">
        <f>TRUNC(일위대가목록!G78,0)</f>
        <v>8728</v>
      </c>
      <c r="J135" s="12">
        <f t="shared" si="19"/>
        <v>3613392</v>
      </c>
      <c r="K135" s="12">
        <f>TRUNC(일위대가목록!H78,0)</f>
        <v>0</v>
      </c>
      <c r="L135" s="12">
        <f t="shared" si="20"/>
        <v>0</v>
      </c>
      <c r="M135" s="10" t="s">
        <v>422</v>
      </c>
      <c r="N135" s="1" t="s">
        <v>423</v>
      </c>
      <c r="O135" s="1" t="s">
        <v>52</v>
      </c>
      <c r="P135" s="1" t="s">
        <v>52</v>
      </c>
      <c r="Q135" s="1" t="s">
        <v>406</v>
      </c>
      <c r="R135" s="1" t="s">
        <v>68</v>
      </c>
      <c r="S135" s="1" t="s">
        <v>69</v>
      </c>
      <c r="T135" s="1" t="s">
        <v>69</v>
      </c>
      <c r="AR135" s="1" t="s">
        <v>52</v>
      </c>
      <c r="AS135" s="1" t="s">
        <v>52</v>
      </c>
      <c r="AU135" s="1" t="s">
        <v>424</v>
      </c>
      <c r="AV135">
        <v>92</v>
      </c>
    </row>
    <row r="136" spans="1:48" ht="30" customHeight="1" x14ac:dyDescent="0.3">
      <c r="A136" s="10" t="s">
        <v>160</v>
      </c>
      <c r="B136" s="10" t="s">
        <v>100</v>
      </c>
      <c r="C136" s="10" t="s">
        <v>65</v>
      </c>
      <c r="D136" s="11">
        <v>89</v>
      </c>
      <c r="E136" s="12">
        <f t="shared" si="16"/>
        <v>4573</v>
      </c>
      <c r="F136" s="12">
        <f t="shared" si="17"/>
        <v>406997</v>
      </c>
      <c r="G136" s="12">
        <f>TRUNC(일위대가목록!F24,0)</f>
        <v>133</v>
      </c>
      <c r="H136" s="12">
        <f t="shared" si="18"/>
        <v>11837</v>
      </c>
      <c r="I136" s="12">
        <f>TRUNC(일위대가목록!G24,0)</f>
        <v>4440</v>
      </c>
      <c r="J136" s="12">
        <f t="shared" si="19"/>
        <v>395160</v>
      </c>
      <c r="K136" s="12">
        <f>TRUNC(일위대가목록!H24,0)</f>
        <v>0</v>
      </c>
      <c r="L136" s="12">
        <f t="shared" si="20"/>
        <v>0</v>
      </c>
      <c r="M136" s="10" t="s">
        <v>173</v>
      </c>
      <c r="N136" s="1" t="s">
        <v>174</v>
      </c>
      <c r="O136" s="1" t="s">
        <v>52</v>
      </c>
      <c r="P136" s="1" t="s">
        <v>52</v>
      </c>
      <c r="Q136" s="1" t="s">
        <v>406</v>
      </c>
      <c r="R136" s="1" t="s">
        <v>68</v>
      </c>
      <c r="S136" s="1" t="s">
        <v>69</v>
      </c>
      <c r="T136" s="1" t="s">
        <v>69</v>
      </c>
      <c r="AR136" s="1" t="s">
        <v>52</v>
      </c>
      <c r="AS136" s="1" t="s">
        <v>52</v>
      </c>
      <c r="AU136" s="1" t="s">
        <v>425</v>
      </c>
      <c r="AV136">
        <v>94</v>
      </c>
    </row>
    <row r="137" spans="1:48" ht="30" customHeight="1" x14ac:dyDescent="0.3">
      <c r="A137" s="10" t="s">
        <v>176</v>
      </c>
      <c r="B137" s="10" t="s">
        <v>105</v>
      </c>
      <c r="C137" s="10" t="s">
        <v>65</v>
      </c>
      <c r="D137" s="11">
        <v>180</v>
      </c>
      <c r="E137" s="12">
        <f t="shared" si="16"/>
        <v>2207</v>
      </c>
      <c r="F137" s="12">
        <f t="shared" si="17"/>
        <v>397260</v>
      </c>
      <c r="G137" s="12">
        <f>TRUNC(일위대가목록!F25,0)</f>
        <v>64</v>
      </c>
      <c r="H137" s="12">
        <f t="shared" si="18"/>
        <v>11520</v>
      </c>
      <c r="I137" s="12">
        <f>TRUNC(일위대가목록!G25,0)</f>
        <v>2143</v>
      </c>
      <c r="J137" s="12">
        <f t="shared" si="19"/>
        <v>385740</v>
      </c>
      <c r="K137" s="12">
        <f>TRUNC(일위대가목록!H25,0)</f>
        <v>0</v>
      </c>
      <c r="L137" s="12">
        <f t="shared" si="20"/>
        <v>0</v>
      </c>
      <c r="M137" s="10" t="s">
        <v>177</v>
      </c>
      <c r="N137" s="1" t="s">
        <v>178</v>
      </c>
      <c r="O137" s="1" t="s">
        <v>52</v>
      </c>
      <c r="P137" s="1" t="s">
        <v>52</v>
      </c>
      <c r="Q137" s="1" t="s">
        <v>406</v>
      </c>
      <c r="R137" s="1" t="s">
        <v>68</v>
      </c>
      <c r="S137" s="1" t="s">
        <v>69</v>
      </c>
      <c r="T137" s="1" t="s">
        <v>69</v>
      </c>
      <c r="AR137" s="1" t="s">
        <v>52</v>
      </c>
      <c r="AS137" s="1" t="s">
        <v>52</v>
      </c>
      <c r="AU137" s="1" t="s">
        <v>426</v>
      </c>
      <c r="AV137">
        <v>95</v>
      </c>
    </row>
    <row r="138" spans="1:48" ht="30" customHeight="1" x14ac:dyDescent="0.3">
      <c r="A138" s="10" t="s">
        <v>176</v>
      </c>
      <c r="B138" s="10" t="s">
        <v>109</v>
      </c>
      <c r="C138" s="10" t="s">
        <v>65</v>
      </c>
      <c r="D138" s="11">
        <v>21</v>
      </c>
      <c r="E138" s="12">
        <f t="shared" si="16"/>
        <v>2996</v>
      </c>
      <c r="F138" s="12">
        <f t="shared" si="17"/>
        <v>62916</v>
      </c>
      <c r="G138" s="12">
        <f>TRUNC(일위대가목록!F26,0)</f>
        <v>87</v>
      </c>
      <c r="H138" s="12">
        <f t="shared" si="18"/>
        <v>1827</v>
      </c>
      <c r="I138" s="12">
        <f>TRUNC(일위대가목록!G26,0)</f>
        <v>2909</v>
      </c>
      <c r="J138" s="12">
        <f t="shared" si="19"/>
        <v>61089</v>
      </c>
      <c r="K138" s="12">
        <f>TRUNC(일위대가목록!H26,0)</f>
        <v>0</v>
      </c>
      <c r="L138" s="12">
        <f t="shared" si="20"/>
        <v>0</v>
      </c>
      <c r="M138" s="10" t="s">
        <v>180</v>
      </c>
      <c r="N138" s="1" t="s">
        <v>181</v>
      </c>
      <c r="O138" s="1" t="s">
        <v>52</v>
      </c>
      <c r="P138" s="1" t="s">
        <v>52</v>
      </c>
      <c r="Q138" s="1" t="s">
        <v>406</v>
      </c>
      <c r="R138" s="1" t="s">
        <v>68</v>
      </c>
      <c r="S138" s="1" t="s">
        <v>69</v>
      </c>
      <c r="T138" s="1" t="s">
        <v>69</v>
      </c>
      <c r="AR138" s="1" t="s">
        <v>52</v>
      </c>
      <c r="AS138" s="1" t="s">
        <v>52</v>
      </c>
      <c r="AU138" s="1" t="s">
        <v>427</v>
      </c>
      <c r="AV138">
        <v>144</v>
      </c>
    </row>
    <row r="139" spans="1:48" ht="30" customHeight="1" x14ac:dyDescent="0.3">
      <c r="A139" s="10" t="s">
        <v>176</v>
      </c>
      <c r="B139" s="10" t="s">
        <v>113</v>
      </c>
      <c r="C139" s="10" t="s">
        <v>65</v>
      </c>
      <c r="D139" s="11">
        <v>69</v>
      </c>
      <c r="E139" s="12">
        <f t="shared" si="16"/>
        <v>9778</v>
      </c>
      <c r="F139" s="12">
        <f t="shared" si="17"/>
        <v>674682</v>
      </c>
      <c r="G139" s="12">
        <f>TRUNC(일위대가목록!F27,0)</f>
        <v>284</v>
      </c>
      <c r="H139" s="12">
        <f t="shared" si="18"/>
        <v>19596</v>
      </c>
      <c r="I139" s="12">
        <f>TRUNC(일위대가목록!G27,0)</f>
        <v>9494</v>
      </c>
      <c r="J139" s="12">
        <f t="shared" si="19"/>
        <v>655086</v>
      </c>
      <c r="K139" s="12">
        <f>TRUNC(일위대가목록!H27,0)</f>
        <v>0</v>
      </c>
      <c r="L139" s="12">
        <f t="shared" si="20"/>
        <v>0</v>
      </c>
      <c r="M139" s="10" t="s">
        <v>183</v>
      </c>
      <c r="N139" s="1" t="s">
        <v>184</v>
      </c>
      <c r="O139" s="1" t="s">
        <v>52</v>
      </c>
      <c r="P139" s="1" t="s">
        <v>52</v>
      </c>
      <c r="Q139" s="1" t="s">
        <v>406</v>
      </c>
      <c r="R139" s="1" t="s">
        <v>68</v>
      </c>
      <c r="S139" s="1" t="s">
        <v>69</v>
      </c>
      <c r="T139" s="1" t="s">
        <v>69</v>
      </c>
      <c r="AR139" s="1" t="s">
        <v>52</v>
      </c>
      <c r="AS139" s="1" t="s">
        <v>52</v>
      </c>
      <c r="AU139" s="1" t="s">
        <v>428</v>
      </c>
      <c r="AV139">
        <v>96</v>
      </c>
    </row>
    <row r="140" spans="1:48" ht="30" customHeight="1" x14ac:dyDescent="0.3">
      <c r="A140" s="10" t="s">
        <v>189</v>
      </c>
      <c r="B140" s="10" t="s">
        <v>122</v>
      </c>
      <c r="C140" s="10" t="s">
        <v>65</v>
      </c>
      <c r="D140" s="11">
        <v>21</v>
      </c>
      <c r="E140" s="12">
        <f t="shared" si="16"/>
        <v>2649</v>
      </c>
      <c r="F140" s="12">
        <f t="shared" si="17"/>
        <v>55629</v>
      </c>
      <c r="G140" s="12">
        <f>TRUNC(일위대가목록!F29,0)</f>
        <v>77</v>
      </c>
      <c r="H140" s="12">
        <f t="shared" si="18"/>
        <v>1617</v>
      </c>
      <c r="I140" s="12">
        <f>TRUNC(일위대가목록!G29,0)</f>
        <v>2572</v>
      </c>
      <c r="J140" s="12">
        <f t="shared" si="19"/>
        <v>54012</v>
      </c>
      <c r="K140" s="12">
        <f>TRUNC(일위대가목록!H29,0)</f>
        <v>0</v>
      </c>
      <c r="L140" s="12">
        <f t="shared" si="20"/>
        <v>0</v>
      </c>
      <c r="M140" s="10" t="s">
        <v>190</v>
      </c>
      <c r="N140" s="1" t="s">
        <v>191</v>
      </c>
      <c r="O140" s="1" t="s">
        <v>52</v>
      </c>
      <c r="P140" s="1" t="s">
        <v>52</v>
      </c>
      <c r="Q140" s="1" t="s">
        <v>406</v>
      </c>
      <c r="R140" s="1" t="s">
        <v>68</v>
      </c>
      <c r="S140" s="1" t="s">
        <v>69</v>
      </c>
      <c r="T140" s="1" t="s">
        <v>69</v>
      </c>
      <c r="AR140" s="1" t="s">
        <v>52</v>
      </c>
      <c r="AS140" s="1" t="s">
        <v>52</v>
      </c>
      <c r="AU140" s="1" t="s">
        <v>429</v>
      </c>
      <c r="AV140">
        <v>97</v>
      </c>
    </row>
    <row r="141" spans="1:48" ht="30" customHeight="1" x14ac:dyDescent="0.3">
      <c r="A141" s="10" t="s">
        <v>193</v>
      </c>
      <c r="B141" s="10" t="s">
        <v>291</v>
      </c>
      <c r="C141" s="10" t="s">
        <v>65</v>
      </c>
      <c r="D141" s="11">
        <v>28</v>
      </c>
      <c r="E141" s="12">
        <f t="shared" si="16"/>
        <v>2345</v>
      </c>
      <c r="F141" s="12">
        <f t="shared" si="17"/>
        <v>65660</v>
      </c>
      <c r="G141" s="12">
        <f>TRUNC(일위대가목록!F79,0)</f>
        <v>68</v>
      </c>
      <c r="H141" s="12">
        <f t="shared" si="18"/>
        <v>1904</v>
      </c>
      <c r="I141" s="12">
        <f>TRUNC(일위대가목록!G79,0)</f>
        <v>2277</v>
      </c>
      <c r="J141" s="12">
        <f t="shared" si="19"/>
        <v>63756</v>
      </c>
      <c r="K141" s="12">
        <f>TRUNC(일위대가목록!H79,0)</f>
        <v>0</v>
      </c>
      <c r="L141" s="12">
        <f t="shared" si="20"/>
        <v>0</v>
      </c>
      <c r="M141" s="10" t="s">
        <v>430</v>
      </c>
      <c r="N141" s="1" t="s">
        <v>431</v>
      </c>
      <c r="O141" s="1" t="s">
        <v>52</v>
      </c>
      <c r="P141" s="1" t="s">
        <v>52</v>
      </c>
      <c r="Q141" s="1" t="s">
        <v>406</v>
      </c>
      <c r="R141" s="1" t="s">
        <v>68</v>
      </c>
      <c r="S141" s="1" t="s">
        <v>69</v>
      </c>
      <c r="T141" s="1" t="s">
        <v>69</v>
      </c>
      <c r="AR141" s="1" t="s">
        <v>52</v>
      </c>
      <c r="AS141" s="1" t="s">
        <v>52</v>
      </c>
      <c r="AU141" s="1" t="s">
        <v>432</v>
      </c>
      <c r="AV141">
        <v>100</v>
      </c>
    </row>
    <row r="142" spans="1:48" ht="30" customHeight="1" x14ac:dyDescent="0.3">
      <c r="A142" s="10" t="s">
        <v>193</v>
      </c>
      <c r="B142" s="10" t="s">
        <v>295</v>
      </c>
      <c r="C142" s="10" t="s">
        <v>65</v>
      </c>
      <c r="D142" s="11">
        <v>69</v>
      </c>
      <c r="E142" s="12">
        <f t="shared" si="16"/>
        <v>1492</v>
      </c>
      <c r="F142" s="12">
        <f t="shared" si="17"/>
        <v>102948</v>
      </c>
      <c r="G142" s="12">
        <f>TRUNC(일위대가목록!F80,0)</f>
        <v>43</v>
      </c>
      <c r="H142" s="12">
        <f t="shared" si="18"/>
        <v>2967</v>
      </c>
      <c r="I142" s="12">
        <f>TRUNC(일위대가목록!G80,0)</f>
        <v>1449</v>
      </c>
      <c r="J142" s="12">
        <f t="shared" si="19"/>
        <v>99981</v>
      </c>
      <c r="K142" s="12">
        <f>TRUNC(일위대가목록!H80,0)</f>
        <v>0</v>
      </c>
      <c r="L142" s="12">
        <f t="shared" si="20"/>
        <v>0</v>
      </c>
      <c r="M142" s="10" t="s">
        <v>433</v>
      </c>
      <c r="N142" s="1" t="s">
        <v>434</v>
      </c>
      <c r="O142" s="1" t="s">
        <v>52</v>
      </c>
      <c r="P142" s="1" t="s">
        <v>52</v>
      </c>
      <c r="Q142" s="1" t="s">
        <v>406</v>
      </c>
      <c r="R142" s="1" t="s">
        <v>68</v>
      </c>
      <c r="S142" s="1" t="s">
        <v>69</v>
      </c>
      <c r="T142" s="1" t="s">
        <v>69</v>
      </c>
      <c r="AR142" s="1" t="s">
        <v>52</v>
      </c>
      <c r="AS142" s="1" t="s">
        <v>52</v>
      </c>
      <c r="AU142" s="1" t="s">
        <v>435</v>
      </c>
      <c r="AV142">
        <v>99</v>
      </c>
    </row>
    <row r="143" spans="1:48" ht="30" customHeight="1" x14ac:dyDescent="0.3">
      <c r="A143" s="10" t="s">
        <v>193</v>
      </c>
      <c r="B143" s="10" t="s">
        <v>135</v>
      </c>
      <c r="C143" s="10" t="s">
        <v>65</v>
      </c>
      <c r="D143" s="11">
        <v>89</v>
      </c>
      <c r="E143" s="12">
        <f t="shared" si="16"/>
        <v>1279</v>
      </c>
      <c r="F143" s="12">
        <f t="shared" si="17"/>
        <v>113831</v>
      </c>
      <c r="G143" s="12">
        <f>TRUNC(일위대가목록!F32,0)</f>
        <v>37</v>
      </c>
      <c r="H143" s="12">
        <f t="shared" si="18"/>
        <v>3293</v>
      </c>
      <c r="I143" s="12">
        <f>TRUNC(일위대가목록!G32,0)</f>
        <v>1242</v>
      </c>
      <c r="J143" s="12">
        <f t="shared" si="19"/>
        <v>110538</v>
      </c>
      <c r="K143" s="12">
        <f>TRUNC(일위대가목록!H32,0)</f>
        <v>0</v>
      </c>
      <c r="L143" s="12">
        <f t="shared" si="20"/>
        <v>0</v>
      </c>
      <c r="M143" s="10" t="s">
        <v>200</v>
      </c>
      <c r="N143" s="1" t="s">
        <v>201</v>
      </c>
      <c r="O143" s="1" t="s">
        <v>52</v>
      </c>
      <c r="P143" s="1" t="s">
        <v>52</v>
      </c>
      <c r="Q143" s="1" t="s">
        <v>406</v>
      </c>
      <c r="R143" s="1" t="s">
        <v>68</v>
      </c>
      <c r="S143" s="1" t="s">
        <v>69</v>
      </c>
      <c r="T143" s="1" t="s">
        <v>69</v>
      </c>
      <c r="AR143" s="1" t="s">
        <v>52</v>
      </c>
      <c r="AS143" s="1" t="s">
        <v>52</v>
      </c>
      <c r="AU143" s="1" t="s">
        <v>436</v>
      </c>
      <c r="AV143">
        <v>98</v>
      </c>
    </row>
    <row r="144" spans="1:48" ht="30" customHeight="1" x14ac:dyDescent="0.3">
      <c r="A144" s="10" t="s">
        <v>437</v>
      </c>
      <c r="B144" s="10" t="s">
        <v>438</v>
      </c>
      <c r="C144" s="10" t="s">
        <v>81</v>
      </c>
      <c r="D144" s="11">
        <v>1</v>
      </c>
      <c r="E144" s="12">
        <f t="shared" si="16"/>
        <v>67571</v>
      </c>
      <c r="F144" s="12">
        <f t="shared" si="17"/>
        <v>67571</v>
      </c>
      <c r="G144" s="12">
        <f>TRUNC(일위대가목록!F81,0)</f>
        <v>1968</v>
      </c>
      <c r="H144" s="12">
        <f t="shared" si="18"/>
        <v>1968</v>
      </c>
      <c r="I144" s="12">
        <f>TRUNC(일위대가목록!G81,0)</f>
        <v>65603</v>
      </c>
      <c r="J144" s="12">
        <f t="shared" si="19"/>
        <v>65603</v>
      </c>
      <c r="K144" s="12">
        <f>TRUNC(일위대가목록!H81,0)</f>
        <v>0</v>
      </c>
      <c r="L144" s="12">
        <f t="shared" si="20"/>
        <v>0</v>
      </c>
      <c r="M144" s="10" t="s">
        <v>439</v>
      </c>
      <c r="N144" s="1" t="s">
        <v>440</v>
      </c>
      <c r="O144" s="1" t="s">
        <v>52</v>
      </c>
      <c r="P144" s="1" t="s">
        <v>52</v>
      </c>
      <c r="Q144" s="1" t="s">
        <v>406</v>
      </c>
      <c r="R144" s="1" t="s">
        <v>68</v>
      </c>
      <c r="S144" s="1" t="s">
        <v>69</v>
      </c>
      <c r="T144" s="1" t="s">
        <v>69</v>
      </c>
      <c r="AR144" s="1" t="s">
        <v>52</v>
      </c>
      <c r="AS144" s="1" t="s">
        <v>52</v>
      </c>
      <c r="AU144" s="1" t="s">
        <v>441</v>
      </c>
      <c r="AV144">
        <v>101</v>
      </c>
    </row>
    <row r="145" spans="1:48" ht="30" customHeight="1" x14ac:dyDescent="0.3">
      <c r="A145" s="11"/>
      <c r="B145" s="11"/>
      <c r="C145" s="11"/>
      <c r="D145" s="11"/>
      <c r="E145" s="12"/>
      <c r="F145" s="12"/>
      <c r="G145" s="12"/>
      <c r="H145" s="12"/>
      <c r="I145" s="12"/>
      <c r="J145" s="12"/>
      <c r="K145" s="12"/>
      <c r="L145" s="12"/>
      <c r="M145" s="11"/>
      <c r="Q145" s="1" t="s">
        <v>406</v>
      </c>
    </row>
    <row r="146" spans="1:48" ht="30" customHeight="1" x14ac:dyDescent="0.3">
      <c r="A146" s="11"/>
      <c r="B146" s="11"/>
      <c r="C146" s="11"/>
      <c r="D146" s="11"/>
      <c r="E146" s="12"/>
      <c r="F146" s="12"/>
      <c r="G146" s="12"/>
      <c r="H146" s="12"/>
      <c r="I146" s="12"/>
      <c r="J146" s="12"/>
      <c r="K146" s="12"/>
      <c r="L146" s="12"/>
      <c r="M146" s="11"/>
      <c r="Q146" s="1" t="s">
        <v>406</v>
      </c>
    </row>
    <row r="147" spans="1:48" ht="30" customHeight="1" x14ac:dyDescent="0.3">
      <c r="A147" s="11"/>
      <c r="B147" s="11"/>
      <c r="C147" s="11"/>
      <c r="D147" s="11"/>
      <c r="E147" s="12"/>
      <c r="F147" s="12"/>
      <c r="G147" s="12"/>
      <c r="H147" s="12"/>
      <c r="I147" s="12"/>
      <c r="J147" s="12"/>
      <c r="K147" s="12"/>
      <c r="L147" s="12"/>
      <c r="M147" s="11"/>
      <c r="Q147" s="1" t="s">
        <v>406</v>
      </c>
    </row>
    <row r="148" spans="1:48" ht="30" customHeight="1" x14ac:dyDescent="0.3">
      <c r="A148" s="11"/>
      <c r="B148" s="11"/>
      <c r="C148" s="11"/>
      <c r="D148" s="11"/>
      <c r="E148" s="12"/>
      <c r="F148" s="12"/>
      <c r="G148" s="12"/>
      <c r="H148" s="12"/>
      <c r="I148" s="12"/>
      <c r="J148" s="12"/>
      <c r="K148" s="12"/>
      <c r="L148" s="12"/>
      <c r="M148" s="11"/>
      <c r="Q148" s="1" t="s">
        <v>406</v>
      </c>
    </row>
    <row r="149" spans="1:48" ht="30" customHeight="1" x14ac:dyDescent="0.3">
      <c r="A149" s="11"/>
      <c r="B149" s="11"/>
      <c r="C149" s="11"/>
      <c r="D149" s="11"/>
      <c r="E149" s="12"/>
      <c r="F149" s="12"/>
      <c r="G149" s="12"/>
      <c r="H149" s="12"/>
      <c r="I149" s="12"/>
      <c r="J149" s="12"/>
      <c r="K149" s="12"/>
      <c r="L149" s="12"/>
      <c r="M149" s="11"/>
      <c r="Q149" s="1" t="s">
        <v>406</v>
      </c>
    </row>
    <row r="150" spans="1:48" ht="30" customHeight="1" x14ac:dyDescent="0.3">
      <c r="A150" s="11"/>
      <c r="B150" s="11"/>
      <c r="C150" s="11"/>
      <c r="D150" s="11"/>
      <c r="E150" s="12"/>
      <c r="F150" s="12"/>
      <c r="G150" s="12"/>
      <c r="H150" s="12"/>
      <c r="I150" s="12"/>
      <c r="J150" s="12"/>
      <c r="K150" s="12"/>
      <c r="L150" s="12"/>
      <c r="M150" s="11"/>
      <c r="Q150" s="1" t="s">
        <v>406</v>
      </c>
    </row>
    <row r="151" spans="1:48" ht="30" customHeight="1" x14ac:dyDescent="0.3">
      <c r="A151" s="11"/>
      <c r="B151" s="11"/>
      <c r="C151" s="11"/>
      <c r="D151" s="11"/>
      <c r="E151" s="12"/>
      <c r="F151" s="12"/>
      <c r="G151" s="12"/>
      <c r="H151" s="12"/>
      <c r="I151" s="12"/>
      <c r="J151" s="12"/>
      <c r="K151" s="12"/>
      <c r="L151" s="12"/>
      <c r="M151" s="11"/>
      <c r="Q151" s="1" t="s">
        <v>406</v>
      </c>
    </row>
    <row r="152" spans="1:48" ht="30" customHeight="1" x14ac:dyDescent="0.3">
      <c r="A152" s="11"/>
      <c r="B152" s="11"/>
      <c r="C152" s="11"/>
      <c r="D152" s="11"/>
      <c r="E152" s="12"/>
      <c r="F152" s="12"/>
      <c r="G152" s="12"/>
      <c r="H152" s="12"/>
      <c r="I152" s="12"/>
      <c r="J152" s="12"/>
      <c r="K152" s="12"/>
      <c r="L152" s="12"/>
      <c r="M152" s="11"/>
      <c r="Q152" s="1" t="s">
        <v>406</v>
      </c>
    </row>
    <row r="153" spans="1:48" ht="30" customHeight="1" x14ac:dyDescent="0.3">
      <c r="A153" s="11"/>
      <c r="B153" s="11"/>
      <c r="C153" s="11"/>
      <c r="D153" s="11"/>
      <c r="E153" s="12"/>
      <c r="F153" s="12"/>
      <c r="G153" s="12"/>
      <c r="H153" s="12"/>
      <c r="I153" s="12"/>
      <c r="J153" s="12"/>
      <c r="K153" s="12"/>
      <c r="L153" s="12"/>
      <c r="M153" s="11"/>
      <c r="Q153" s="1" t="s">
        <v>406</v>
      </c>
    </row>
    <row r="154" spans="1:48" ht="30" customHeight="1" x14ac:dyDescent="0.3">
      <c r="A154" s="10" t="s">
        <v>151</v>
      </c>
      <c r="B154" s="11"/>
      <c r="C154" s="11"/>
      <c r="D154" s="11"/>
      <c r="E154" s="12"/>
      <c r="F154" s="12">
        <f>SUMIF(Q131:Q153,"0101020102",F131:F153)</f>
        <v>8032714</v>
      </c>
      <c r="G154" s="12"/>
      <c r="H154" s="12">
        <f>SUMIF(Q131:Q153,"0101020102",H131:H153)</f>
        <v>233229</v>
      </c>
      <c r="I154" s="12"/>
      <c r="J154" s="12">
        <f>SUMIF(Q131:Q153,"0101020102",J131:J153)</f>
        <v>7799485</v>
      </c>
      <c r="K154" s="12"/>
      <c r="L154" s="12">
        <f>SUMIF(Q131:Q153,"0101020102",L131:L153)</f>
        <v>0</v>
      </c>
      <c r="M154" s="11"/>
      <c r="N154" t="s">
        <v>152</v>
      </c>
    </row>
    <row r="155" spans="1:48" ht="30" customHeight="1" x14ac:dyDescent="0.3">
      <c r="A155" s="10" t="s">
        <v>442</v>
      </c>
      <c r="B155" s="10" t="s">
        <v>230</v>
      </c>
      <c r="C155" s="11"/>
      <c r="D155" s="11"/>
      <c r="E155" s="12"/>
      <c r="F155" s="12"/>
      <c r="G155" s="12"/>
      <c r="H155" s="12"/>
      <c r="I155" s="12"/>
      <c r="J155" s="12"/>
      <c r="K155" s="12"/>
      <c r="L155" s="12"/>
      <c r="M155" s="11"/>
      <c r="Q155" s="1" t="s">
        <v>443</v>
      </c>
    </row>
    <row r="156" spans="1:48" ht="30" customHeight="1" x14ac:dyDescent="0.3">
      <c r="A156" s="10" t="s">
        <v>205</v>
      </c>
      <c r="B156" s="10" t="s">
        <v>444</v>
      </c>
      <c r="C156" s="10" t="s">
        <v>65</v>
      </c>
      <c r="D156" s="11">
        <v>30</v>
      </c>
      <c r="E156" s="12">
        <f t="shared" ref="E156:F160" si="21">TRUNC(G156+I156+K156, 0)</f>
        <v>7952</v>
      </c>
      <c r="F156" s="12">
        <f t="shared" si="21"/>
        <v>238560</v>
      </c>
      <c r="G156" s="12">
        <f>TRUNC(일위대가목록!F82,0)</f>
        <v>2318</v>
      </c>
      <c r="H156" s="12">
        <f>TRUNC(G156*D156, 0)</f>
        <v>69540</v>
      </c>
      <c r="I156" s="12">
        <f>TRUNC(일위대가목록!G82,0)</f>
        <v>5634</v>
      </c>
      <c r="J156" s="12">
        <f>TRUNC(I156*D156, 0)</f>
        <v>169020</v>
      </c>
      <c r="K156" s="12">
        <f>TRUNC(일위대가목록!H82,0)</f>
        <v>0</v>
      </c>
      <c r="L156" s="12">
        <f>TRUNC(K156*D156, 0)</f>
        <v>0</v>
      </c>
      <c r="M156" s="10" t="s">
        <v>445</v>
      </c>
      <c r="N156" s="1" t="s">
        <v>446</v>
      </c>
      <c r="O156" s="1" t="s">
        <v>52</v>
      </c>
      <c r="P156" s="1" t="s">
        <v>52</v>
      </c>
      <c r="Q156" s="1" t="s">
        <v>443</v>
      </c>
      <c r="R156" s="1" t="s">
        <v>68</v>
      </c>
      <c r="S156" s="1" t="s">
        <v>69</v>
      </c>
      <c r="T156" s="1" t="s">
        <v>69</v>
      </c>
      <c r="AR156" s="1" t="s">
        <v>52</v>
      </c>
      <c r="AS156" s="1" t="s">
        <v>52</v>
      </c>
      <c r="AU156" s="1" t="s">
        <v>447</v>
      </c>
      <c r="AV156">
        <v>514</v>
      </c>
    </row>
    <row r="157" spans="1:48" ht="30" customHeight="1" x14ac:dyDescent="0.3">
      <c r="A157" s="10" t="s">
        <v>210</v>
      </c>
      <c r="B157" s="10" t="s">
        <v>448</v>
      </c>
      <c r="C157" s="10" t="s">
        <v>65</v>
      </c>
      <c r="D157" s="11">
        <v>120</v>
      </c>
      <c r="E157" s="12">
        <f t="shared" si="21"/>
        <v>47744</v>
      </c>
      <c r="F157" s="12">
        <f t="shared" si="21"/>
        <v>5729280</v>
      </c>
      <c r="G157" s="12">
        <f>TRUNC(일위대가목록!F83,0)</f>
        <v>33687</v>
      </c>
      <c r="H157" s="12">
        <f>TRUNC(G157*D157, 0)</f>
        <v>4042440</v>
      </c>
      <c r="I157" s="12">
        <f>TRUNC(일위대가목록!G83,0)</f>
        <v>14057</v>
      </c>
      <c r="J157" s="12">
        <f>TRUNC(I157*D157, 0)</f>
        <v>1686840</v>
      </c>
      <c r="K157" s="12">
        <f>TRUNC(일위대가목록!H83,0)</f>
        <v>0</v>
      </c>
      <c r="L157" s="12">
        <f>TRUNC(K157*D157, 0)</f>
        <v>0</v>
      </c>
      <c r="M157" s="10" t="s">
        <v>449</v>
      </c>
      <c r="N157" s="1" t="s">
        <v>450</v>
      </c>
      <c r="O157" s="1" t="s">
        <v>52</v>
      </c>
      <c r="P157" s="1" t="s">
        <v>52</v>
      </c>
      <c r="Q157" s="1" t="s">
        <v>443</v>
      </c>
      <c r="R157" s="1" t="s">
        <v>68</v>
      </c>
      <c r="S157" s="1" t="s">
        <v>69</v>
      </c>
      <c r="T157" s="1" t="s">
        <v>69</v>
      </c>
      <c r="AR157" s="1" t="s">
        <v>52</v>
      </c>
      <c r="AS157" s="1" t="s">
        <v>52</v>
      </c>
      <c r="AU157" s="1" t="s">
        <v>451</v>
      </c>
      <c r="AV157">
        <v>491</v>
      </c>
    </row>
    <row r="158" spans="1:48" ht="30" customHeight="1" x14ac:dyDescent="0.3">
      <c r="A158" s="10" t="s">
        <v>214</v>
      </c>
      <c r="B158" s="10" t="s">
        <v>452</v>
      </c>
      <c r="C158" s="10" t="s">
        <v>65</v>
      </c>
      <c r="D158" s="11">
        <v>30</v>
      </c>
      <c r="E158" s="12">
        <f t="shared" si="21"/>
        <v>16378</v>
      </c>
      <c r="F158" s="12">
        <f t="shared" si="21"/>
        <v>491340</v>
      </c>
      <c r="G158" s="12">
        <f>TRUNC(일위대가목록!F84,0)</f>
        <v>15274</v>
      </c>
      <c r="H158" s="12">
        <f>TRUNC(G158*D158, 0)</f>
        <v>458220</v>
      </c>
      <c r="I158" s="12">
        <f>TRUNC(일위대가목록!G84,0)</f>
        <v>1104</v>
      </c>
      <c r="J158" s="12">
        <f>TRUNC(I158*D158, 0)</f>
        <v>33120</v>
      </c>
      <c r="K158" s="12">
        <f>TRUNC(일위대가목록!H84,0)</f>
        <v>0</v>
      </c>
      <c r="L158" s="12">
        <f>TRUNC(K158*D158, 0)</f>
        <v>0</v>
      </c>
      <c r="M158" s="10" t="s">
        <v>453</v>
      </c>
      <c r="N158" s="1" t="s">
        <v>454</v>
      </c>
      <c r="O158" s="1" t="s">
        <v>52</v>
      </c>
      <c r="P158" s="1" t="s">
        <v>52</v>
      </c>
      <c r="Q158" s="1" t="s">
        <v>443</v>
      </c>
      <c r="R158" s="1" t="s">
        <v>68</v>
      </c>
      <c r="S158" s="1" t="s">
        <v>69</v>
      </c>
      <c r="T158" s="1" t="s">
        <v>69</v>
      </c>
      <c r="AR158" s="1" t="s">
        <v>52</v>
      </c>
      <c r="AS158" s="1" t="s">
        <v>52</v>
      </c>
      <c r="AU158" s="1" t="s">
        <v>455</v>
      </c>
      <c r="AV158">
        <v>492</v>
      </c>
    </row>
    <row r="159" spans="1:48" ht="30" customHeight="1" x14ac:dyDescent="0.3">
      <c r="A159" s="10" t="s">
        <v>139</v>
      </c>
      <c r="B159" s="10" t="s">
        <v>456</v>
      </c>
      <c r="C159" s="10" t="s">
        <v>141</v>
      </c>
      <c r="D159" s="11">
        <v>8</v>
      </c>
      <c r="E159" s="12">
        <f t="shared" si="21"/>
        <v>70973</v>
      </c>
      <c r="F159" s="12">
        <f t="shared" si="21"/>
        <v>567784</v>
      </c>
      <c r="G159" s="12">
        <f>TRUNC(일위대가목록!F85,0)</f>
        <v>8494</v>
      </c>
      <c r="H159" s="12">
        <f>TRUNC(G159*D159, 0)</f>
        <v>67952</v>
      </c>
      <c r="I159" s="12">
        <f>TRUNC(일위대가목록!G85,0)</f>
        <v>62479</v>
      </c>
      <c r="J159" s="12">
        <f>TRUNC(I159*D159, 0)</f>
        <v>499832</v>
      </c>
      <c r="K159" s="12">
        <f>TRUNC(일위대가목록!H85,0)</f>
        <v>0</v>
      </c>
      <c r="L159" s="12">
        <f>TRUNC(K159*D159, 0)</f>
        <v>0</v>
      </c>
      <c r="M159" s="10" t="s">
        <v>457</v>
      </c>
      <c r="N159" s="1" t="s">
        <v>458</v>
      </c>
      <c r="O159" s="1" t="s">
        <v>52</v>
      </c>
      <c r="P159" s="1" t="s">
        <v>52</v>
      </c>
      <c r="Q159" s="1" t="s">
        <v>443</v>
      </c>
      <c r="R159" s="1" t="s">
        <v>68</v>
      </c>
      <c r="S159" s="1" t="s">
        <v>69</v>
      </c>
      <c r="T159" s="1" t="s">
        <v>69</v>
      </c>
      <c r="AR159" s="1" t="s">
        <v>52</v>
      </c>
      <c r="AS159" s="1" t="s">
        <v>52</v>
      </c>
      <c r="AU159" s="1" t="s">
        <v>459</v>
      </c>
      <c r="AV159">
        <v>493</v>
      </c>
    </row>
    <row r="160" spans="1:48" ht="30" customHeight="1" x14ac:dyDescent="0.3">
      <c r="A160" s="10" t="s">
        <v>139</v>
      </c>
      <c r="B160" s="10" t="s">
        <v>460</v>
      </c>
      <c r="C160" s="10" t="s">
        <v>141</v>
      </c>
      <c r="D160" s="11">
        <v>2</v>
      </c>
      <c r="E160" s="12">
        <f t="shared" si="21"/>
        <v>50686</v>
      </c>
      <c r="F160" s="12">
        <f t="shared" si="21"/>
        <v>101372</v>
      </c>
      <c r="G160" s="12">
        <f>TRUNC(일위대가목록!F86,0)</f>
        <v>4745</v>
      </c>
      <c r="H160" s="12">
        <f>TRUNC(G160*D160, 0)</f>
        <v>9490</v>
      </c>
      <c r="I160" s="12">
        <f>TRUNC(일위대가목록!G86,0)</f>
        <v>45941</v>
      </c>
      <c r="J160" s="12">
        <f>TRUNC(I160*D160, 0)</f>
        <v>91882</v>
      </c>
      <c r="K160" s="12">
        <f>TRUNC(일위대가목록!H86,0)</f>
        <v>0</v>
      </c>
      <c r="L160" s="12">
        <f>TRUNC(K160*D160, 0)</f>
        <v>0</v>
      </c>
      <c r="M160" s="10" t="s">
        <v>461</v>
      </c>
      <c r="N160" s="1" t="s">
        <v>462</v>
      </c>
      <c r="O160" s="1" t="s">
        <v>52</v>
      </c>
      <c r="P160" s="1" t="s">
        <v>52</v>
      </c>
      <c r="Q160" s="1" t="s">
        <v>443</v>
      </c>
      <c r="R160" s="1" t="s">
        <v>68</v>
      </c>
      <c r="S160" s="1" t="s">
        <v>69</v>
      </c>
      <c r="T160" s="1" t="s">
        <v>69</v>
      </c>
      <c r="AR160" s="1" t="s">
        <v>52</v>
      </c>
      <c r="AS160" s="1" t="s">
        <v>52</v>
      </c>
      <c r="AU160" s="1" t="s">
        <v>463</v>
      </c>
      <c r="AV160">
        <v>494</v>
      </c>
    </row>
    <row r="161" spans="1:17" ht="30" customHeight="1" x14ac:dyDescent="0.3">
      <c r="A161" s="11"/>
      <c r="B161" s="11"/>
      <c r="C161" s="11"/>
      <c r="D161" s="11"/>
      <c r="E161" s="12"/>
      <c r="F161" s="12"/>
      <c r="G161" s="12"/>
      <c r="H161" s="12"/>
      <c r="I161" s="12"/>
      <c r="J161" s="12"/>
      <c r="K161" s="12"/>
      <c r="L161" s="12"/>
      <c r="M161" s="11"/>
      <c r="Q161" s="1" t="s">
        <v>443</v>
      </c>
    </row>
    <row r="162" spans="1:17" ht="30" customHeight="1" x14ac:dyDescent="0.3">
      <c r="A162" s="11"/>
      <c r="B162" s="11"/>
      <c r="C162" s="11"/>
      <c r="D162" s="11"/>
      <c r="E162" s="12"/>
      <c r="F162" s="12"/>
      <c r="G162" s="12"/>
      <c r="H162" s="12"/>
      <c r="I162" s="12"/>
      <c r="J162" s="12"/>
      <c r="K162" s="12"/>
      <c r="L162" s="12"/>
      <c r="M162" s="11"/>
      <c r="Q162" s="1" t="s">
        <v>443</v>
      </c>
    </row>
    <row r="163" spans="1:17" ht="30" customHeight="1" x14ac:dyDescent="0.3">
      <c r="A163" s="11"/>
      <c r="B163" s="11"/>
      <c r="C163" s="11"/>
      <c r="D163" s="11"/>
      <c r="E163" s="12"/>
      <c r="F163" s="12"/>
      <c r="G163" s="12"/>
      <c r="H163" s="12"/>
      <c r="I163" s="12"/>
      <c r="J163" s="12"/>
      <c r="K163" s="12"/>
      <c r="L163" s="12"/>
      <c r="M163" s="11"/>
      <c r="Q163" s="1" t="s">
        <v>443</v>
      </c>
    </row>
    <row r="164" spans="1:17" ht="30" customHeight="1" x14ac:dyDescent="0.3">
      <c r="A164" s="11"/>
      <c r="B164" s="11"/>
      <c r="C164" s="11"/>
      <c r="D164" s="11"/>
      <c r="E164" s="12"/>
      <c r="F164" s="12"/>
      <c r="G164" s="12"/>
      <c r="H164" s="12"/>
      <c r="I164" s="12"/>
      <c r="J164" s="12"/>
      <c r="K164" s="12"/>
      <c r="L164" s="12"/>
      <c r="M164" s="11"/>
      <c r="Q164" s="1" t="s">
        <v>443</v>
      </c>
    </row>
    <row r="165" spans="1:17" ht="30" customHeight="1" x14ac:dyDescent="0.3">
      <c r="A165" s="11"/>
      <c r="B165" s="11"/>
      <c r="C165" s="11"/>
      <c r="D165" s="11"/>
      <c r="E165" s="12"/>
      <c r="F165" s="12"/>
      <c r="G165" s="12"/>
      <c r="H165" s="12"/>
      <c r="I165" s="12"/>
      <c r="J165" s="12"/>
      <c r="K165" s="12"/>
      <c r="L165" s="12"/>
      <c r="M165" s="11"/>
      <c r="Q165" s="1" t="s">
        <v>443</v>
      </c>
    </row>
    <row r="166" spans="1:17" ht="30" customHeight="1" x14ac:dyDescent="0.3">
      <c r="A166" s="11"/>
      <c r="B166" s="11"/>
      <c r="C166" s="11"/>
      <c r="D166" s="11"/>
      <c r="E166" s="12"/>
      <c r="F166" s="12"/>
      <c r="G166" s="12"/>
      <c r="H166" s="12"/>
      <c r="I166" s="12"/>
      <c r="J166" s="12"/>
      <c r="K166" s="12"/>
      <c r="L166" s="12"/>
      <c r="M166" s="11"/>
      <c r="Q166" s="1" t="s">
        <v>443</v>
      </c>
    </row>
    <row r="167" spans="1:17" ht="30" customHeight="1" x14ac:dyDescent="0.3">
      <c r="A167" s="11"/>
      <c r="B167" s="11"/>
      <c r="C167" s="11"/>
      <c r="D167" s="11"/>
      <c r="E167" s="12"/>
      <c r="F167" s="12"/>
      <c r="G167" s="12"/>
      <c r="H167" s="12"/>
      <c r="I167" s="12"/>
      <c r="J167" s="12"/>
      <c r="K167" s="12"/>
      <c r="L167" s="12"/>
      <c r="M167" s="11"/>
      <c r="Q167" s="1" t="s">
        <v>443</v>
      </c>
    </row>
    <row r="168" spans="1:17" ht="30" customHeight="1" x14ac:dyDescent="0.3">
      <c r="A168" s="11"/>
      <c r="B168" s="11"/>
      <c r="C168" s="11"/>
      <c r="D168" s="11"/>
      <c r="E168" s="12"/>
      <c r="F168" s="12"/>
      <c r="G168" s="12"/>
      <c r="H168" s="12"/>
      <c r="I168" s="12"/>
      <c r="J168" s="12"/>
      <c r="K168" s="12"/>
      <c r="L168" s="12"/>
      <c r="M168" s="11"/>
      <c r="Q168" s="1" t="s">
        <v>443</v>
      </c>
    </row>
    <row r="169" spans="1:17" ht="30" customHeight="1" x14ac:dyDescent="0.3">
      <c r="A169" s="11"/>
      <c r="B169" s="11"/>
      <c r="C169" s="11"/>
      <c r="D169" s="11"/>
      <c r="E169" s="12"/>
      <c r="F169" s="12"/>
      <c r="G169" s="12"/>
      <c r="H169" s="12"/>
      <c r="I169" s="12"/>
      <c r="J169" s="12"/>
      <c r="K169" s="12"/>
      <c r="L169" s="12"/>
      <c r="M169" s="11"/>
      <c r="Q169" s="1" t="s">
        <v>443</v>
      </c>
    </row>
    <row r="170" spans="1:17" ht="30" customHeight="1" x14ac:dyDescent="0.3">
      <c r="A170" s="11"/>
      <c r="B170" s="11"/>
      <c r="C170" s="11"/>
      <c r="D170" s="11"/>
      <c r="E170" s="12"/>
      <c r="F170" s="12"/>
      <c r="G170" s="12"/>
      <c r="H170" s="12"/>
      <c r="I170" s="12"/>
      <c r="J170" s="12"/>
      <c r="K170" s="12"/>
      <c r="L170" s="12"/>
      <c r="M170" s="11"/>
      <c r="Q170" s="1" t="s">
        <v>443</v>
      </c>
    </row>
    <row r="171" spans="1:17" ht="30" customHeight="1" x14ac:dyDescent="0.3">
      <c r="A171" s="11"/>
      <c r="B171" s="11"/>
      <c r="C171" s="11"/>
      <c r="D171" s="11"/>
      <c r="E171" s="12"/>
      <c r="F171" s="12"/>
      <c r="G171" s="12"/>
      <c r="H171" s="12"/>
      <c r="I171" s="12"/>
      <c r="J171" s="12"/>
      <c r="K171" s="12"/>
      <c r="L171" s="12"/>
      <c r="M171" s="11"/>
      <c r="Q171" s="1" t="s">
        <v>443</v>
      </c>
    </row>
    <row r="172" spans="1:17" ht="30" customHeight="1" x14ac:dyDescent="0.3">
      <c r="A172" s="11"/>
      <c r="B172" s="11"/>
      <c r="C172" s="11"/>
      <c r="D172" s="11"/>
      <c r="E172" s="12"/>
      <c r="F172" s="12"/>
      <c r="G172" s="12"/>
      <c r="H172" s="12"/>
      <c r="I172" s="12"/>
      <c r="J172" s="12"/>
      <c r="K172" s="12"/>
      <c r="L172" s="12"/>
      <c r="M172" s="11"/>
      <c r="Q172" s="1" t="s">
        <v>443</v>
      </c>
    </row>
    <row r="173" spans="1:17" ht="30" customHeight="1" x14ac:dyDescent="0.3">
      <c r="A173" s="11"/>
      <c r="B173" s="11"/>
      <c r="C173" s="11"/>
      <c r="D173" s="11"/>
      <c r="E173" s="12"/>
      <c r="F173" s="12"/>
      <c r="G173" s="12"/>
      <c r="H173" s="12"/>
      <c r="I173" s="12"/>
      <c r="J173" s="12"/>
      <c r="K173" s="12"/>
      <c r="L173" s="12"/>
      <c r="M173" s="11"/>
      <c r="Q173" s="1" t="s">
        <v>443</v>
      </c>
    </row>
    <row r="174" spans="1:17" ht="30" customHeight="1" x14ac:dyDescent="0.3">
      <c r="A174" s="11"/>
      <c r="B174" s="11"/>
      <c r="C174" s="11"/>
      <c r="D174" s="11"/>
      <c r="E174" s="12"/>
      <c r="F174" s="12"/>
      <c r="G174" s="12"/>
      <c r="H174" s="12"/>
      <c r="I174" s="12"/>
      <c r="J174" s="12"/>
      <c r="K174" s="12"/>
      <c r="L174" s="12"/>
      <c r="M174" s="11"/>
      <c r="Q174" s="1" t="s">
        <v>443</v>
      </c>
    </row>
    <row r="175" spans="1:17" ht="30" customHeight="1" x14ac:dyDescent="0.3">
      <c r="A175" s="11"/>
      <c r="B175" s="11"/>
      <c r="C175" s="11"/>
      <c r="D175" s="11"/>
      <c r="E175" s="12"/>
      <c r="F175" s="12"/>
      <c r="G175" s="12"/>
      <c r="H175" s="12"/>
      <c r="I175" s="12"/>
      <c r="J175" s="12"/>
      <c r="K175" s="12"/>
      <c r="L175" s="12"/>
      <c r="M175" s="11"/>
      <c r="Q175" s="1" t="s">
        <v>443</v>
      </c>
    </row>
    <row r="176" spans="1:17" ht="30" customHeight="1" x14ac:dyDescent="0.3">
      <c r="A176" s="11"/>
      <c r="B176" s="11"/>
      <c r="C176" s="11"/>
      <c r="D176" s="11"/>
      <c r="E176" s="12"/>
      <c r="F176" s="12"/>
      <c r="G176" s="12"/>
      <c r="H176" s="12"/>
      <c r="I176" s="12"/>
      <c r="J176" s="12"/>
      <c r="K176" s="12"/>
      <c r="L176" s="12"/>
      <c r="M176" s="11"/>
      <c r="Q176" s="1" t="s">
        <v>443</v>
      </c>
    </row>
    <row r="177" spans="1:48" ht="30" customHeight="1" x14ac:dyDescent="0.3">
      <c r="A177" s="11"/>
      <c r="B177" s="11"/>
      <c r="C177" s="11"/>
      <c r="D177" s="11"/>
      <c r="E177" s="12"/>
      <c r="F177" s="12"/>
      <c r="G177" s="12"/>
      <c r="H177" s="12"/>
      <c r="I177" s="12"/>
      <c r="J177" s="12"/>
      <c r="K177" s="12"/>
      <c r="L177" s="12"/>
      <c r="M177" s="11"/>
      <c r="Q177" s="1" t="s">
        <v>443</v>
      </c>
    </row>
    <row r="178" spans="1:48" ht="30" customHeight="1" x14ac:dyDescent="0.3">
      <c r="A178" s="11"/>
      <c r="B178" s="11"/>
      <c r="C178" s="11"/>
      <c r="D178" s="11"/>
      <c r="E178" s="12"/>
      <c r="F178" s="12"/>
      <c r="G178" s="12"/>
      <c r="H178" s="12"/>
      <c r="I178" s="12"/>
      <c r="J178" s="12"/>
      <c r="K178" s="12"/>
      <c r="L178" s="12"/>
      <c r="M178" s="11"/>
      <c r="Q178" s="1" t="s">
        <v>443</v>
      </c>
    </row>
    <row r="179" spans="1:48" ht="30" customHeight="1" x14ac:dyDescent="0.3">
      <c r="A179" s="10" t="s">
        <v>151</v>
      </c>
      <c r="B179" s="11"/>
      <c r="C179" s="11"/>
      <c r="D179" s="11"/>
      <c r="E179" s="12"/>
      <c r="F179" s="12">
        <f>SUMIF(Q156:Q178,"0101020103",F156:F178)</f>
        <v>7128336</v>
      </c>
      <c r="G179" s="12"/>
      <c r="H179" s="12">
        <f>SUMIF(Q156:Q178,"0101020103",H156:H178)</f>
        <v>4647642</v>
      </c>
      <c r="I179" s="12"/>
      <c r="J179" s="12">
        <f>SUMIF(Q156:Q178,"0101020103",J156:J178)</f>
        <v>2480694</v>
      </c>
      <c r="K179" s="12"/>
      <c r="L179" s="12">
        <f>SUMIF(Q156:Q178,"0101020103",L156:L178)</f>
        <v>0</v>
      </c>
      <c r="M179" s="11"/>
      <c r="N179" t="s">
        <v>152</v>
      </c>
    </row>
    <row r="180" spans="1:48" ht="30" customHeight="1" x14ac:dyDescent="0.3">
      <c r="A180" s="10" t="s">
        <v>466</v>
      </c>
      <c r="B180" s="10" t="s">
        <v>468</v>
      </c>
      <c r="C180" s="11"/>
      <c r="D180" s="11"/>
      <c r="E180" s="12"/>
      <c r="F180" s="12"/>
      <c r="G180" s="12"/>
      <c r="H180" s="12"/>
      <c r="I180" s="12"/>
      <c r="J180" s="12"/>
      <c r="K180" s="12"/>
      <c r="L180" s="12"/>
      <c r="M180" s="11"/>
      <c r="Q180" s="1" t="s">
        <v>467</v>
      </c>
    </row>
    <row r="181" spans="1:48" ht="30" customHeight="1" x14ac:dyDescent="0.3">
      <c r="A181" s="10" t="s">
        <v>469</v>
      </c>
      <c r="B181" s="10" t="s">
        <v>470</v>
      </c>
      <c r="C181" s="10" t="s">
        <v>65</v>
      </c>
      <c r="D181" s="11">
        <v>7</v>
      </c>
      <c r="E181" s="12">
        <f t="shared" ref="E181:E192" si="22">TRUNC(G181+I181+K181, 0)</f>
        <v>118812</v>
      </c>
      <c r="F181" s="12">
        <f t="shared" ref="F181:F192" si="23">TRUNC(H181+J181+L181, 0)</f>
        <v>831684</v>
      </c>
      <c r="G181" s="12">
        <f>TRUNC(일위대가목록!F87,0)</f>
        <v>19414</v>
      </c>
      <c r="H181" s="12">
        <f t="shared" ref="H181:H192" si="24">TRUNC(G181*D181, 0)</f>
        <v>135898</v>
      </c>
      <c r="I181" s="12">
        <f>TRUNC(일위대가목록!G87,0)</f>
        <v>99398</v>
      </c>
      <c r="J181" s="12">
        <f t="shared" ref="J181:J192" si="25">TRUNC(I181*D181, 0)</f>
        <v>695786</v>
      </c>
      <c r="K181" s="12">
        <f>TRUNC(일위대가목록!H87,0)</f>
        <v>0</v>
      </c>
      <c r="L181" s="12">
        <f t="shared" ref="L181:L192" si="26">TRUNC(K181*D181, 0)</f>
        <v>0</v>
      </c>
      <c r="M181" s="10" t="s">
        <v>471</v>
      </c>
      <c r="N181" s="1" t="s">
        <v>472</v>
      </c>
      <c r="O181" s="1" t="s">
        <v>52</v>
      </c>
      <c r="P181" s="1" t="s">
        <v>52</v>
      </c>
      <c r="Q181" s="1" t="s">
        <v>467</v>
      </c>
      <c r="R181" s="1" t="s">
        <v>68</v>
      </c>
      <c r="S181" s="1" t="s">
        <v>69</v>
      </c>
      <c r="T181" s="1" t="s">
        <v>69</v>
      </c>
      <c r="AR181" s="1" t="s">
        <v>52</v>
      </c>
      <c r="AS181" s="1" t="s">
        <v>52</v>
      </c>
      <c r="AU181" s="1" t="s">
        <v>473</v>
      </c>
      <c r="AV181">
        <v>146</v>
      </c>
    </row>
    <row r="182" spans="1:48" ht="30" customHeight="1" x14ac:dyDescent="0.3">
      <c r="A182" s="10" t="s">
        <v>474</v>
      </c>
      <c r="B182" s="10" t="s">
        <v>470</v>
      </c>
      <c r="C182" s="10" t="s">
        <v>65</v>
      </c>
      <c r="D182" s="11">
        <v>5</v>
      </c>
      <c r="E182" s="12">
        <f t="shared" si="22"/>
        <v>139288</v>
      </c>
      <c r="F182" s="12">
        <f t="shared" si="23"/>
        <v>696440</v>
      </c>
      <c r="G182" s="12">
        <f>TRUNC(일위대가목록!F88,0)</f>
        <v>20010</v>
      </c>
      <c r="H182" s="12">
        <f t="shared" si="24"/>
        <v>100050</v>
      </c>
      <c r="I182" s="12">
        <f>TRUNC(일위대가목록!G88,0)</f>
        <v>119278</v>
      </c>
      <c r="J182" s="12">
        <f t="shared" si="25"/>
        <v>596390</v>
      </c>
      <c r="K182" s="12">
        <f>TRUNC(일위대가목록!H88,0)</f>
        <v>0</v>
      </c>
      <c r="L182" s="12">
        <f t="shared" si="26"/>
        <v>0</v>
      </c>
      <c r="M182" s="10" t="s">
        <v>475</v>
      </c>
      <c r="N182" s="1" t="s">
        <v>476</v>
      </c>
      <c r="O182" s="1" t="s">
        <v>52</v>
      </c>
      <c r="P182" s="1" t="s">
        <v>52</v>
      </c>
      <c r="Q182" s="1" t="s">
        <v>467</v>
      </c>
      <c r="R182" s="1" t="s">
        <v>68</v>
      </c>
      <c r="S182" s="1" t="s">
        <v>69</v>
      </c>
      <c r="T182" s="1" t="s">
        <v>69</v>
      </c>
      <c r="AR182" s="1" t="s">
        <v>52</v>
      </c>
      <c r="AS182" s="1" t="s">
        <v>52</v>
      </c>
      <c r="AU182" s="1" t="s">
        <v>477</v>
      </c>
      <c r="AV182">
        <v>147</v>
      </c>
    </row>
    <row r="183" spans="1:48" ht="30" customHeight="1" x14ac:dyDescent="0.3">
      <c r="A183" s="10" t="s">
        <v>478</v>
      </c>
      <c r="B183" s="10" t="s">
        <v>479</v>
      </c>
      <c r="C183" s="10" t="s">
        <v>65</v>
      </c>
      <c r="D183" s="11">
        <v>12</v>
      </c>
      <c r="E183" s="12">
        <f t="shared" si="22"/>
        <v>71778</v>
      </c>
      <c r="F183" s="12">
        <f t="shared" si="23"/>
        <v>861336</v>
      </c>
      <c r="G183" s="12">
        <f>TRUNC(일위대가목록!F89,0)</f>
        <v>51899</v>
      </c>
      <c r="H183" s="12">
        <f t="shared" si="24"/>
        <v>622788</v>
      </c>
      <c r="I183" s="12">
        <f>TRUNC(일위대가목록!G89,0)</f>
        <v>19879</v>
      </c>
      <c r="J183" s="12">
        <f t="shared" si="25"/>
        <v>238548</v>
      </c>
      <c r="K183" s="12">
        <f>TRUNC(일위대가목록!H89,0)</f>
        <v>0</v>
      </c>
      <c r="L183" s="12">
        <f t="shared" si="26"/>
        <v>0</v>
      </c>
      <c r="M183" s="10" t="s">
        <v>480</v>
      </c>
      <c r="N183" s="1" t="s">
        <v>481</v>
      </c>
      <c r="O183" s="1" t="s">
        <v>52</v>
      </c>
      <c r="P183" s="1" t="s">
        <v>52</v>
      </c>
      <c r="Q183" s="1" t="s">
        <v>467</v>
      </c>
      <c r="R183" s="1" t="s">
        <v>68</v>
      </c>
      <c r="S183" s="1" t="s">
        <v>69</v>
      </c>
      <c r="T183" s="1" t="s">
        <v>69</v>
      </c>
      <c r="AR183" s="1" t="s">
        <v>52</v>
      </c>
      <c r="AS183" s="1" t="s">
        <v>52</v>
      </c>
      <c r="AU183" s="1" t="s">
        <v>482</v>
      </c>
      <c r="AV183">
        <v>148</v>
      </c>
    </row>
    <row r="184" spans="1:48" ht="30" customHeight="1" x14ac:dyDescent="0.3">
      <c r="A184" s="10" t="s">
        <v>483</v>
      </c>
      <c r="B184" s="10" t="s">
        <v>470</v>
      </c>
      <c r="C184" s="10" t="s">
        <v>65</v>
      </c>
      <c r="D184" s="11">
        <v>1</v>
      </c>
      <c r="E184" s="12">
        <f t="shared" si="22"/>
        <v>127597</v>
      </c>
      <c r="F184" s="12">
        <f t="shared" si="23"/>
        <v>127597</v>
      </c>
      <c r="G184" s="12">
        <f>TRUNC(일위대가목록!F90,0)</f>
        <v>28199</v>
      </c>
      <c r="H184" s="12">
        <f t="shared" si="24"/>
        <v>28199</v>
      </c>
      <c r="I184" s="12">
        <f>TRUNC(일위대가목록!G90,0)</f>
        <v>99398</v>
      </c>
      <c r="J184" s="12">
        <f t="shared" si="25"/>
        <v>99398</v>
      </c>
      <c r="K184" s="12">
        <f>TRUNC(일위대가목록!H90,0)</f>
        <v>0</v>
      </c>
      <c r="L184" s="12">
        <f t="shared" si="26"/>
        <v>0</v>
      </c>
      <c r="M184" s="10" t="s">
        <v>484</v>
      </c>
      <c r="N184" s="1" t="s">
        <v>485</v>
      </c>
      <c r="O184" s="1" t="s">
        <v>52</v>
      </c>
      <c r="P184" s="1" t="s">
        <v>52</v>
      </c>
      <c r="Q184" s="1" t="s">
        <v>467</v>
      </c>
      <c r="R184" s="1" t="s">
        <v>68</v>
      </c>
      <c r="S184" s="1" t="s">
        <v>69</v>
      </c>
      <c r="T184" s="1" t="s">
        <v>69</v>
      </c>
      <c r="AR184" s="1" t="s">
        <v>52</v>
      </c>
      <c r="AS184" s="1" t="s">
        <v>52</v>
      </c>
      <c r="AU184" s="1" t="s">
        <v>486</v>
      </c>
      <c r="AV184">
        <v>149</v>
      </c>
    </row>
    <row r="185" spans="1:48" ht="30" customHeight="1" x14ac:dyDescent="0.3">
      <c r="A185" s="10" t="s">
        <v>487</v>
      </c>
      <c r="B185" s="10" t="s">
        <v>479</v>
      </c>
      <c r="C185" s="10" t="s">
        <v>65</v>
      </c>
      <c r="D185" s="11">
        <v>1</v>
      </c>
      <c r="E185" s="12">
        <f t="shared" si="22"/>
        <v>97282</v>
      </c>
      <c r="F185" s="12">
        <f t="shared" si="23"/>
        <v>97282</v>
      </c>
      <c r="G185" s="12">
        <f>TRUNC(일위대가목록!F91,0)</f>
        <v>77403</v>
      </c>
      <c r="H185" s="12">
        <f t="shared" si="24"/>
        <v>77403</v>
      </c>
      <c r="I185" s="12">
        <f>TRUNC(일위대가목록!G91,0)</f>
        <v>19879</v>
      </c>
      <c r="J185" s="12">
        <f t="shared" si="25"/>
        <v>19879</v>
      </c>
      <c r="K185" s="12">
        <f>TRUNC(일위대가목록!H91,0)</f>
        <v>0</v>
      </c>
      <c r="L185" s="12">
        <f t="shared" si="26"/>
        <v>0</v>
      </c>
      <c r="M185" s="10" t="s">
        <v>488</v>
      </c>
      <c r="N185" s="1" t="s">
        <v>489</v>
      </c>
      <c r="O185" s="1" t="s">
        <v>52</v>
      </c>
      <c r="P185" s="1" t="s">
        <v>52</v>
      </c>
      <c r="Q185" s="1" t="s">
        <v>467</v>
      </c>
      <c r="R185" s="1" t="s">
        <v>68</v>
      </c>
      <c r="S185" s="1" t="s">
        <v>69</v>
      </c>
      <c r="T185" s="1" t="s">
        <v>69</v>
      </c>
      <c r="AR185" s="1" t="s">
        <v>52</v>
      </c>
      <c r="AS185" s="1" t="s">
        <v>52</v>
      </c>
      <c r="AU185" s="1" t="s">
        <v>490</v>
      </c>
      <c r="AV185">
        <v>150</v>
      </c>
    </row>
    <row r="186" spans="1:48" ht="30" customHeight="1" x14ac:dyDescent="0.3">
      <c r="A186" s="10" t="s">
        <v>491</v>
      </c>
      <c r="B186" s="10" t="s">
        <v>492</v>
      </c>
      <c r="C186" s="10" t="s">
        <v>141</v>
      </c>
      <c r="D186" s="11">
        <v>8</v>
      </c>
      <c r="E186" s="12">
        <f t="shared" si="22"/>
        <v>25179</v>
      </c>
      <c r="F186" s="12">
        <f t="shared" si="23"/>
        <v>201432</v>
      </c>
      <c r="G186" s="12">
        <f>TRUNC(일위대가목록!F92,0)</f>
        <v>5300</v>
      </c>
      <c r="H186" s="12">
        <f t="shared" si="24"/>
        <v>42400</v>
      </c>
      <c r="I186" s="12">
        <f>TRUNC(일위대가목록!G92,0)</f>
        <v>19879</v>
      </c>
      <c r="J186" s="12">
        <f t="shared" si="25"/>
        <v>159032</v>
      </c>
      <c r="K186" s="12">
        <f>TRUNC(일위대가목록!H92,0)</f>
        <v>0</v>
      </c>
      <c r="L186" s="12">
        <f t="shared" si="26"/>
        <v>0</v>
      </c>
      <c r="M186" s="10" t="s">
        <v>493</v>
      </c>
      <c r="N186" s="1" t="s">
        <v>494</v>
      </c>
      <c r="O186" s="1" t="s">
        <v>52</v>
      </c>
      <c r="P186" s="1" t="s">
        <v>52</v>
      </c>
      <c r="Q186" s="1" t="s">
        <v>467</v>
      </c>
      <c r="R186" s="1" t="s">
        <v>68</v>
      </c>
      <c r="S186" s="1" t="s">
        <v>69</v>
      </c>
      <c r="T186" s="1" t="s">
        <v>69</v>
      </c>
      <c r="AR186" s="1" t="s">
        <v>52</v>
      </c>
      <c r="AS186" s="1" t="s">
        <v>52</v>
      </c>
      <c r="AU186" s="1" t="s">
        <v>495</v>
      </c>
      <c r="AV186">
        <v>151</v>
      </c>
    </row>
    <row r="187" spans="1:48" ht="30" customHeight="1" x14ac:dyDescent="0.3">
      <c r="A187" s="10" t="s">
        <v>126</v>
      </c>
      <c r="B187" s="10" t="s">
        <v>291</v>
      </c>
      <c r="C187" s="10" t="s">
        <v>65</v>
      </c>
      <c r="D187" s="11">
        <v>12</v>
      </c>
      <c r="E187" s="12">
        <f t="shared" si="22"/>
        <v>24216</v>
      </c>
      <c r="F187" s="12">
        <f t="shared" si="23"/>
        <v>290592</v>
      </c>
      <c r="G187" s="12">
        <f>TRUNC(일위대가목록!F49,0)</f>
        <v>19661</v>
      </c>
      <c r="H187" s="12">
        <f t="shared" si="24"/>
        <v>235932</v>
      </c>
      <c r="I187" s="12">
        <f>TRUNC(일위대가목록!G49,0)</f>
        <v>4555</v>
      </c>
      <c r="J187" s="12">
        <f t="shared" si="25"/>
        <v>54660</v>
      </c>
      <c r="K187" s="12">
        <f>TRUNC(일위대가목록!H49,0)</f>
        <v>0</v>
      </c>
      <c r="L187" s="12">
        <f t="shared" si="26"/>
        <v>0</v>
      </c>
      <c r="M187" s="10" t="s">
        <v>292</v>
      </c>
      <c r="N187" s="1" t="s">
        <v>293</v>
      </c>
      <c r="O187" s="1" t="s">
        <v>52</v>
      </c>
      <c r="P187" s="1" t="s">
        <v>52</v>
      </c>
      <c r="Q187" s="1" t="s">
        <v>467</v>
      </c>
      <c r="R187" s="1" t="s">
        <v>68</v>
      </c>
      <c r="S187" s="1" t="s">
        <v>69</v>
      </c>
      <c r="T187" s="1" t="s">
        <v>69</v>
      </c>
      <c r="AR187" s="1" t="s">
        <v>52</v>
      </c>
      <c r="AS187" s="1" t="s">
        <v>52</v>
      </c>
      <c r="AU187" s="1" t="s">
        <v>496</v>
      </c>
      <c r="AV187">
        <v>152</v>
      </c>
    </row>
    <row r="188" spans="1:48" ht="30" customHeight="1" x14ac:dyDescent="0.3">
      <c r="A188" s="10" t="s">
        <v>497</v>
      </c>
      <c r="B188" s="10" t="s">
        <v>498</v>
      </c>
      <c r="C188" s="10" t="s">
        <v>65</v>
      </c>
      <c r="D188" s="11">
        <v>8</v>
      </c>
      <c r="E188" s="12">
        <f t="shared" si="22"/>
        <v>1006</v>
      </c>
      <c r="F188" s="12">
        <f t="shared" si="23"/>
        <v>8048</v>
      </c>
      <c r="G188" s="12">
        <f>TRUNC(단가대비표!O72,0)</f>
        <v>1006</v>
      </c>
      <c r="H188" s="12">
        <f t="shared" si="24"/>
        <v>8048</v>
      </c>
      <c r="I188" s="12">
        <f>TRUNC(단가대비표!P72,0)</f>
        <v>0</v>
      </c>
      <c r="J188" s="12">
        <f t="shared" si="25"/>
        <v>0</v>
      </c>
      <c r="K188" s="12">
        <f>TRUNC(단가대비표!V72,0)</f>
        <v>0</v>
      </c>
      <c r="L188" s="12">
        <f t="shared" si="26"/>
        <v>0</v>
      </c>
      <c r="M188" s="10" t="s">
        <v>52</v>
      </c>
      <c r="N188" s="1" t="s">
        <v>499</v>
      </c>
      <c r="O188" s="1" t="s">
        <v>52</v>
      </c>
      <c r="P188" s="1" t="s">
        <v>52</v>
      </c>
      <c r="Q188" s="1" t="s">
        <v>467</v>
      </c>
      <c r="R188" s="1" t="s">
        <v>69</v>
      </c>
      <c r="S188" s="1" t="s">
        <v>69</v>
      </c>
      <c r="T188" s="1" t="s">
        <v>68</v>
      </c>
      <c r="AR188" s="1" t="s">
        <v>52</v>
      </c>
      <c r="AS188" s="1" t="s">
        <v>52</v>
      </c>
      <c r="AU188" s="1" t="s">
        <v>500</v>
      </c>
      <c r="AV188">
        <v>153</v>
      </c>
    </row>
    <row r="189" spans="1:48" ht="30" customHeight="1" x14ac:dyDescent="0.3">
      <c r="A189" s="10" t="s">
        <v>497</v>
      </c>
      <c r="B189" s="10" t="s">
        <v>501</v>
      </c>
      <c r="C189" s="10" t="s">
        <v>65</v>
      </c>
      <c r="D189" s="11">
        <v>8</v>
      </c>
      <c r="E189" s="12">
        <f t="shared" si="22"/>
        <v>2800</v>
      </c>
      <c r="F189" s="12">
        <f t="shared" si="23"/>
        <v>22400</v>
      </c>
      <c r="G189" s="12">
        <f>TRUNC(단가대비표!O74,0)</f>
        <v>2800</v>
      </c>
      <c r="H189" s="12">
        <f t="shared" si="24"/>
        <v>22400</v>
      </c>
      <c r="I189" s="12">
        <f>TRUNC(단가대비표!P74,0)</f>
        <v>0</v>
      </c>
      <c r="J189" s="12">
        <f t="shared" si="25"/>
        <v>0</v>
      </c>
      <c r="K189" s="12">
        <f>TRUNC(단가대비표!V74,0)</f>
        <v>0</v>
      </c>
      <c r="L189" s="12">
        <f t="shared" si="26"/>
        <v>0</v>
      </c>
      <c r="M189" s="10" t="s">
        <v>52</v>
      </c>
      <c r="N189" s="1" t="s">
        <v>502</v>
      </c>
      <c r="O189" s="1" t="s">
        <v>52</v>
      </c>
      <c r="P189" s="1" t="s">
        <v>52</v>
      </c>
      <c r="Q189" s="1" t="s">
        <v>467</v>
      </c>
      <c r="R189" s="1" t="s">
        <v>69</v>
      </c>
      <c r="S189" s="1" t="s">
        <v>69</v>
      </c>
      <c r="T189" s="1" t="s">
        <v>68</v>
      </c>
      <c r="AR189" s="1" t="s">
        <v>52</v>
      </c>
      <c r="AS189" s="1" t="s">
        <v>52</v>
      </c>
      <c r="AU189" s="1" t="s">
        <v>503</v>
      </c>
      <c r="AV189">
        <v>154</v>
      </c>
    </row>
    <row r="190" spans="1:48" ht="30" customHeight="1" x14ac:dyDescent="0.3">
      <c r="A190" s="10" t="s">
        <v>497</v>
      </c>
      <c r="B190" s="10" t="s">
        <v>504</v>
      </c>
      <c r="C190" s="10" t="s">
        <v>65</v>
      </c>
      <c r="D190" s="11">
        <v>80</v>
      </c>
      <c r="E190" s="12">
        <f t="shared" si="22"/>
        <v>310</v>
      </c>
      <c r="F190" s="12">
        <f t="shared" si="23"/>
        <v>24800</v>
      </c>
      <c r="G190" s="12">
        <f>TRUNC(단가대비표!O73,0)</f>
        <v>310</v>
      </c>
      <c r="H190" s="12">
        <f t="shared" si="24"/>
        <v>24800</v>
      </c>
      <c r="I190" s="12">
        <f>TRUNC(단가대비표!P73,0)</f>
        <v>0</v>
      </c>
      <c r="J190" s="12">
        <f t="shared" si="25"/>
        <v>0</v>
      </c>
      <c r="K190" s="12">
        <f>TRUNC(단가대비표!V73,0)</f>
        <v>0</v>
      </c>
      <c r="L190" s="12">
        <f t="shared" si="26"/>
        <v>0</v>
      </c>
      <c r="M190" s="10" t="s">
        <v>52</v>
      </c>
      <c r="N190" s="1" t="s">
        <v>505</v>
      </c>
      <c r="O190" s="1" t="s">
        <v>52</v>
      </c>
      <c r="P190" s="1" t="s">
        <v>52</v>
      </c>
      <c r="Q190" s="1" t="s">
        <v>467</v>
      </c>
      <c r="R190" s="1" t="s">
        <v>69</v>
      </c>
      <c r="S190" s="1" t="s">
        <v>69</v>
      </c>
      <c r="T190" s="1" t="s">
        <v>68</v>
      </c>
      <c r="AR190" s="1" t="s">
        <v>52</v>
      </c>
      <c r="AS190" s="1" t="s">
        <v>52</v>
      </c>
      <c r="AU190" s="1" t="s">
        <v>506</v>
      </c>
      <c r="AV190">
        <v>155</v>
      </c>
    </row>
    <row r="191" spans="1:48" ht="30" customHeight="1" x14ac:dyDescent="0.3">
      <c r="A191" s="10" t="s">
        <v>497</v>
      </c>
      <c r="B191" s="10" t="s">
        <v>507</v>
      </c>
      <c r="C191" s="10" t="s">
        <v>65</v>
      </c>
      <c r="D191" s="11">
        <v>16</v>
      </c>
      <c r="E191" s="12">
        <f t="shared" si="22"/>
        <v>376</v>
      </c>
      <c r="F191" s="12">
        <f t="shared" si="23"/>
        <v>6016</v>
      </c>
      <c r="G191" s="12">
        <f>TRUNC(단가대비표!O75,0)</f>
        <v>376</v>
      </c>
      <c r="H191" s="12">
        <f t="shared" si="24"/>
        <v>6016</v>
      </c>
      <c r="I191" s="12">
        <f>TRUNC(단가대비표!P75,0)</f>
        <v>0</v>
      </c>
      <c r="J191" s="12">
        <f t="shared" si="25"/>
        <v>0</v>
      </c>
      <c r="K191" s="12">
        <f>TRUNC(단가대비표!V75,0)</f>
        <v>0</v>
      </c>
      <c r="L191" s="12">
        <f t="shared" si="26"/>
        <v>0</v>
      </c>
      <c r="M191" s="10" t="s">
        <v>52</v>
      </c>
      <c r="N191" s="1" t="s">
        <v>508</v>
      </c>
      <c r="O191" s="1" t="s">
        <v>52</v>
      </c>
      <c r="P191" s="1" t="s">
        <v>52</v>
      </c>
      <c r="Q191" s="1" t="s">
        <v>467</v>
      </c>
      <c r="R191" s="1" t="s">
        <v>69</v>
      </c>
      <c r="S191" s="1" t="s">
        <v>69</v>
      </c>
      <c r="T191" s="1" t="s">
        <v>68</v>
      </c>
      <c r="AR191" s="1" t="s">
        <v>52</v>
      </c>
      <c r="AS191" s="1" t="s">
        <v>52</v>
      </c>
      <c r="AU191" s="1" t="s">
        <v>509</v>
      </c>
      <c r="AV191">
        <v>156</v>
      </c>
    </row>
    <row r="192" spans="1:48" ht="30" customHeight="1" x14ac:dyDescent="0.3">
      <c r="A192" s="10" t="s">
        <v>510</v>
      </c>
      <c r="B192" s="10" t="s">
        <v>511</v>
      </c>
      <c r="C192" s="10" t="s">
        <v>81</v>
      </c>
      <c r="D192" s="11">
        <v>16</v>
      </c>
      <c r="E192" s="12">
        <f t="shared" si="22"/>
        <v>1300</v>
      </c>
      <c r="F192" s="12">
        <f t="shared" si="23"/>
        <v>20800</v>
      </c>
      <c r="G192" s="12">
        <f>TRUNC(단가대비표!O78,0)</f>
        <v>1300</v>
      </c>
      <c r="H192" s="12">
        <f t="shared" si="24"/>
        <v>20800</v>
      </c>
      <c r="I192" s="12">
        <f>TRUNC(단가대비표!P78,0)</f>
        <v>0</v>
      </c>
      <c r="J192" s="12">
        <f t="shared" si="25"/>
        <v>0</v>
      </c>
      <c r="K192" s="12">
        <f>TRUNC(단가대비표!V78,0)</f>
        <v>0</v>
      </c>
      <c r="L192" s="12">
        <f t="shared" si="26"/>
        <v>0</v>
      </c>
      <c r="M192" s="10" t="s">
        <v>52</v>
      </c>
      <c r="N192" s="1" t="s">
        <v>512</v>
      </c>
      <c r="O192" s="1" t="s">
        <v>52</v>
      </c>
      <c r="P192" s="1" t="s">
        <v>52</v>
      </c>
      <c r="Q192" s="1" t="s">
        <v>467</v>
      </c>
      <c r="R192" s="1" t="s">
        <v>69</v>
      </c>
      <c r="S192" s="1" t="s">
        <v>69</v>
      </c>
      <c r="T192" s="1" t="s">
        <v>68</v>
      </c>
      <c r="AR192" s="1" t="s">
        <v>52</v>
      </c>
      <c r="AS192" s="1" t="s">
        <v>52</v>
      </c>
      <c r="AU192" s="1" t="s">
        <v>513</v>
      </c>
      <c r="AV192">
        <v>157</v>
      </c>
    </row>
    <row r="193" spans="1:48" ht="30" customHeight="1" x14ac:dyDescent="0.3">
      <c r="A193" s="11"/>
      <c r="B193" s="11"/>
      <c r="C193" s="11"/>
      <c r="D193" s="11"/>
      <c r="E193" s="12"/>
      <c r="F193" s="12"/>
      <c r="G193" s="12"/>
      <c r="H193" s="12"/>
      <c r="I193" s="12"/>
      <c r="J193" s="12"/>
      <c r="K193" s="12"/>
      <c r="L193" s="12"/>
      <c r="M193" s="11"/>
      <c r="Q193" s="1" t="s">
        <v>467</v>
      </c>
    </row>
    <row r="194" spans="1:48" ht="30" customHeight="1" x14ac:dyDescent="0.3">
      <c r="A194" s="11"/>
      <c r="B194" s="11"/>
      <c r="C194" s="11"/>
      <c r="D194" s="11"/>
      <c r="E194" s="12"/>
      <c r="F194" s="12"/>
      <c r="G194" s="12"/>
      <c r="H194" s="12"/>
      <c r="I194" s="12"/>
      <c r="J194" s="12"/>
      <c r="K194" s="12"/>
      <c r="L194" s="12"/>
      <c r="M194" s="11"/>
      <c r="Q194" s="1" t="s">
        <v>467</v>
      </c>
    </row>
    <row r="195" spans="1:48" ht="30" customHeight="1" x14ac:dyDescent="0.3">
      <c r="A195" s="11"/>
      <c r="B195" s="11"/>
      <c r="C195" s="11"/>
      <c r="D195" s="11"/>
      <c r="E195" s="12"/>
      <c r="F195" s="12"/>
      <c r="G195" s="12"/>
      <c r="H195" s="12"/>
      <c r="I195" s="12"/>
      <c r="J195" s="12"/>
      <c r="K195" s="12"/>
      <c r="L195" s="12"/>
      <c r="M195" s="11"/>
      <c r="Q195" s="1" t="s">
        <v>467</v>
      </c>
    </row>
    <row r="196" spans="1:48" ht="30" customHeight="1" x14ac:dyDescent="0.3">
      <c r="A196" s="11"/>
      <c r="B196" s="11"/>
      <c r="C196" s="11"/>
      <c r="D196" s="11"/>
      <c r="E196" s="12"/>
      <c r="F196" s="12"/>
      <c r="G196" s="12"/>
      <c r="H196" s="12"/>
      <c r="I196" s="12"/>
      <c r="J196" s="12"/>
      <c r="K196" s="12"/>
      <c r="L196" s="12"/>
      <c r="M196" s="11"/>
      <c r="Q196" s="1" t="s">
        <v>467</v>
      </c>
    </row>
    <row r="197" spans="1:48" ht="30" customHeight="1" x14ac:dyDescent="0.3">
      <c r="A197" s="11"/>
      <c r="B197" s="11"/>
      <c r="C197" s="11"/>
      <c r="D197" s="11"/>
      <c r="E197" s="12"/>
      <c r="F197" s="12"/>
      <c r="G197" s="12"/>
      <c r="H197" s="12"/>
      <c r="I197" s="12"/>
      <c r="J197" s="12"/>
      <c r="K197" s="12"/>
      <c r="L197" s="12"/>
      <c r="M197" s="11"/>
      <c r="Q197" s="1" t="s">
        <v>467</v>
      </c>
    </row>
    <row r="198" spans="1:48" ht="30" customHeight="1" x14ac:dyDescent="0.3">
      <c r="A198" s="11"/>
      <c r="B198" s="11"/>
      <c r="C198" s="11"/>
      <c r="D198" s="11"/>
      <c r="E198" s="12"/>
      <c r="F198" s="12"/>
      <c r="G198" s="12"/>
      <c r="H198" s="12"/>
      <c r="I198" s="12"/>
      <c r="J198" s="12"/>
      <c r="K198" s="12"/>
      <c r="L198" s="12"/>
      <c r="M198" s="11"/>
      <c r="Q198" s="1" t="s">
        <v>467</v>
      </c>
    </row>
    <row r="199" spans="1:48" ht="30" customHeight="1" x14ac:dyDescent="0.3">
      <c r="A199" s="11"/>
      <c r="B199" s="11"/>
      <c r="C199" s="11"/>
      <c r="D199" s="11"/>
      <c r="E199" s="12"/>
      <c r="F199" s="12"/>
      <c r="G199" s="12"/>
      <c r="H199" s="12"/>
      <c r="I199" s="12"/>
      <c r="J199" s="12"/>
      <c r="K199" s="12"/>
      <c r="L199" s="12"/>
      <c r="M199" s="11"/>
      <c r="Q199" s="1" t="s">
        <v>467</v>
      </c>
    </row>
    <row r="200" spans="1:48" ht="30" customHeight="1" x14ac:dyDescent="0.3">
      <c r="A200" s="11"/>
      <c r="B200" s="11"/>
      <c r="C200" s="11"/>
      <c r="D200" s="11"/>
      <c r="E200" s="12"/>
      <c r="F200" s="12"/>
      <c r="G200" s="12"/>
      <c r="H200" s="12"/>
      <c r="I200" s="12"/>
      <c r="J200" s="12"/>
      <c r="K200" s="12"/>
      <c r="L200" s="12"/>
      <c r="M200" s="11"/>
      <c r="Q200" s="1" t="s">
        <v>467</v>
      </c>
    </row>
    <row r="201" spans="1:48" ht="30" customHeight="1" x14ac:dyDescent="0.3">
      <c r="A201" s="11"/>
      <c r="B201" s="11"/>
      <c r="C201" s="11"/>
      <c r="D201" s="11"/>
      <c r="E201" s="12"/>
      <c r="F201" s="12"/>
      <c r="G201" s="12"/>
      <c r="H201" s="12"/>
      <c r="I201" s="12"/>
      <c r="J201" s="12"/>
      <c r="K201" s="12"/>
      <c r="L201" s="12"/>
      <c r="M201" s="11"/>
      <c r="Q201" s="1" t="s">
        <v>467</v>
      </c>
    </row>
    <row r="202" spans="1:48" ht="30" customHeight="1" x14ac:dyDescent="0.3">
      <c r="A202" s="11"/>
      <c r="B202" s="11"/>
      <c r="C202" s="11"/>
      <c r="D202" s="11"/>
      <c r="E202" s="12"/>
      <c r="F202" s="12"/>
      <c r="G202" s="12"/>
      <c r="H202" s="12"/>
      <c r="I202" s="12"/>
      <c r="J202" s="12"/>
      <c r="K202" s="12"/>
      <c r="L202" s="12"/>
      <c r="M202" s="11"/>
      <c r="Q202" s="1" t="s">
        <v>467</v>
      </c>
    </row>
    <row r="203" spans="1:48" ht="30" customHeight="1" x14ac:dyDescent="0.3">
      <c r="A203" s="11"/>
      <c r="B203" s="11"/>
      <c r="C203" s="11"/>
      <c r="D203" s="11"/>
      <c r="E203" s="12"/>
      <c r="F203" s="12"/>
      <c r="G203" s="12"/>
      <c r="H203" s="12"/>
      <c r="I203" s="12"/>
      <c r="J203" s="12"/>
      <c r="K203" s="12"/>
      <c r="L203" s="12"/>
      <c r="M203" s="11"/>
      <c r="Q203" s="1" t="s">
        <v>467</v>
      </c>
    </row>
    <row r="204" spans="1:48" ht="30" customHeight="1" x14ac:dyDescent="0.3">
      <c r="A204" s="10" t="s">
        <v>151</v>
      </c>
      <c r="B204" s="11"/>
      <c r="C204" s="11"/>
      <c r="D204" s="11"/>
      <c r="E204" s="12"/>
      <c r="F204" s="12">
        <f>SUMIF(Q181:Q203,"0101020201",F181:F203)</f>
        <v>3188427</v>
      </c>
      <c r="G204" s="12"/>
      <c r="H204" s="12">
        <f>SUMIF(Q181:Q203,"0101020201",H181:H203)</f>
        <v>1324734</v>
      </c>
      <c r="I204" s="12"/>
      <c r="J204" s="12">
        <f>SUMIF(Q181:Q203,"0101020201",J181:J203)</f>
        <v>1863693</v>
      </c>
      <c r="K204" s="12"/>
      <c r="L204" s="12">
        <f>SUMIF(Q181:Q203,"0101020201",L181:L203)</f>
        <v>0</v>
      </c>
      <c r="M204" s="11"/>
      <c r="N204" t="s">
        <v>152</v>
      </c>
    </row>
    <row r="205" spans="1:48" ht="30" customHeight="1" x14ac:dyDescent="0.3">
      <c r="A205" s="10" t="s">
        <v>514</v>
      </c>
      <c r="B205" s="10" t="s">
        <v>468</v>
      </c>
      <c r="C205" s="11"/>
      <c r="D205" s="11"/>
      <c r="E205" s="12"/>
      <c r="F205" s="12"/>
      <c r="G205" s="12"/>
      <c r="H205" s="12"/>
      <c r="I205" s="12"/>
      <c r="J205" s="12"/>
      <c r="K205" s="12"/>
      <c r="L205" s="12"/>
      <c r="M205" s="11"/>
      <c r="Q205" s="1" t="s">
        <v>515</v>
      </c>
    </row>
    <row r="206" spans="1:48" ht="30" customHeight="1" x14ac:dyDescent="0.3">
      <c r="A206" s="10" t="s">
        <v>516</v>
      </c>
      <c r="B206" s="10" t="s">
        <v>517</v>
      </c>
      <c r="C206" s="10" t="s">
        <v>65</v>
      </c>
      <c r="D206" s="11">
        <v>7</v>
      </c>
      <c r="E206" s="12">
        <f t="shared" ref="E206:F211" si="27">TRUNC(G206+I206+K206, 0)</f>
        <v>42658</v>
      </c>
      <c r="F206" s="12">
        <f t="shared" si="27"/>
        <v>298606</v>
      </c>
      <c r="G206" s="12">
        <f>TRUNC(일위대가목록!F93,0)</f>
        <v>1242</v>
      </c>
      <c r="H206" s="12">
        <f t="shared" ref="H206:H211" si="28">TRUNC(G206*D206, 0)</f>
        <v>8694</v>
      </c>
      <c r="I206" s="12">
        <f>TRUNC(일위대가목록!G93,0)</f>
        <v>41416</v>
      </c>
      <c r="J206" s="12">
        <f t="shared" ref="J206:J211" si="29">TRUNC(I206*D206, 0)</f>
        <v>289912</v>
      </c>
      <c r="K206" s="12">
        <f>TRUNC(일위대가목록!H93,0)</f>
        <v>0</v>
      </c>
      <c r="L206" s="12">
        <f t="shared" ref="L206:L211" si="30">TRUNC(K206*D206, 0)</f>
        <v>0</v>
      </c>
      <c r="M206" s="10" t="s">
        <v>518</v>
      </c>
      <c r="N206" s="1" t="s">
        <v>519</v>
      </c>
      <c r="O206" s="1" t="s">
        <v>52</v>
      </c>
      <c r="P206" s="1" t="s">
        <v>52</v>
      </c>
      <c r="Q206" s="1" t="s">
        <v>515</v>
      </c>
      <c r="R206" s="1" t="s">
        <v>68</v>
      </c>
      <c r="S206" s="1" t="s">
        <v>69</v>
      </c>
      <c r="T206" s="1" t="s">
        <v>69</v>
      </c>
      <c r="AR206" s="1" t="s">
        <v>52</v>
      </c>
      <c r="AS206" s="1" t="s">
        <v>52</v>
      </c>
      <c r="AU206" s="1" t="s">
        <v>520</v>
      </c>
      <c r="AV206">
        <v>169</v>
      </c>
    </row>
    <row r="207" spans="1:48" ht="30" customHeight="1" x14ac:dyDescent="0.3">
      <c r="A207" s="10" t="s">
        <v>521</v>
      </c>
      <c r="B207" s="10" t="s">
        <v>517</v>
      </c>
      <c r="C207" s="10" t="s">
        <v>65</v>
      </c>
      <c r="D207" s="11">
        <v>5</v>
      </c>
      <c r="E207" s="12">
        <f t="shared" si="27"/>
        <v>51189</v>
      </c>
      <c r="F207" s="12">
        <f t="shared" si="27"/>
        <v>255945</v>
      </c>
      <c r="G207" s="12">
        <f>TRUNC(일위대가목록!F94,0)</f>
        <v>1490</v>
      </c>
      <c r="H207" s="12">
        <f t="shared" si="28"/>
        <v>7450</v>
      </c>
      <c r="I207" s="12">
        <f>TRUNC(일위대가목록!G94,0)</f>
        <v>49699</v>
      </c>
      <c r="J207" s="12">
        <f t="shared" si="29"/>
        <v>248495</v>
      </c>
      <c r="K207" s="12">
        <f>TRUNC(일위대가목록!H94,0)</f>
        <v>0</v>
      </c>
      <c r="L207" s="12">
        <f t="shared" si="30"/>
        <v>0</v>
      </c>
      <c r="M207" s="10" t="s">
        <v>522</v>
      </c>
      <c r="N207" s="1" t="s">
        <v>523</v>
      </c>
      <c r="O207" s="1" t="s">
        <v>52</v>
      </c>
      <c r="P207" s="1" t="s">
        <v>52</v>
      </c>
      <c r="Q207" s="1" t="s">
        <v>515</v>
      </c>
      <c r="R207" s="1" t="s">
        <v>68</v>
      </c>
      <c r="S207" s="1" t="s">
        <v>69</v>
      </c>
      <c r="T207" s="1" t="s">
        <v>69</v>
      </c>
      <c r="AR207" s="1" t="s">
        <v>52</v>
      </c>
      <c r="AS207" s="1" t="s">
        <v>52</v>
      </c>
      <c r="AU207" s="1" t="s">
        <v>524</v>
      </c>
      <c r="AV207">
        <v>170</v>
      </c>
    </row>
    <row r="208" spans="1:48" ht="30" customHeight="1" x14ac:dyDescent="0.3">
      <c r="A208" s="10" t="s">
        <v>525</v>
      </c>
      <c r="B208" s="10" t="s">
        <v>526</v>
      </c>
      <c r="C208" s="10" t="s">
        <v>65</v>
      </c>
      <c r="D208" s="11">
        <v>12</v>
      </c>
      <c r="E208" s="12">
        <f t="shared" si="27"/>
        <v>42658</v>
      </c>
      <c r="F208" s="12">
        <f t="shared" si="27"/>
        <v>511896</v>
      </c>
      <c r="G208" s="12">
        <f>TRUNC(일위대가목록!F95,0)</f>
        <v>1242</v>
      </c>
      <c r="H208" s="12">
        <f t="shared" si="28"/>
        <v>14904</v>
      </c>
      <c r="I208" s="12">
        <f>TRUNC(일위대가목록!G95,0)</f>
        <v>41416</v>
      </c>
      <c r="J208" s="12">
        <f t="shared" si="29"/>
        <v>496992</v>
      </c>
      <c r="K208" s="12">
        <f>TRUNC(일위대가목록!H95,0)</f>
        <v>0</v>
      </c>
      <c r="L208" s="12">
        <f t="shared" si="30"/>
        <v>0</v>
      </c>
      <c r="M208" s="10" t="s">
        <v>527</v>
      </c>
      <c r="N208" s="1" t="s">
        <v>528</v>
      </c>
      <c r="O208" s="1" t="s">
        <v>52</v>
      </c>
      <c r="P208" s="1" t="s">
        <v>52</v>
      </c>
      <c r="Q208" s="1" t="s">
        <v>515</v>
      </c>
      <c r="R208" s="1" t="s">
        <v>68</v>
      </c>
      <c r="S208" s="1" t="s">
        <v>69</v>
      </c>
      <c r="T208" s="1" t="s">
        <v>69</v>
      </c>
      <c r="AR208" s="1" t="s">
        <v>52</v>
      </c>
      <c r="AS208" s="1" t="s">
        <v>52</v>
      </c>
      <c r="AU208" s="1" t="s">
        <v>529</v>
      </c>
      <c r="AV208">
        <v>171</v>
      </c>
    </row>
    <row r="209" spans="1:48" ht="30" customHeight="1" x14ac:dyDescent="0.3">
      <c r="A209" s="10" t="s">
        <v>530</v>
      </c>
      <c r="B209" s="10" t="s">
        <v>517</v>
      </c>
      <c r="C209" s="10" t="s">
        <v>65</v>
      </c>
      <c r="D209" s="11">
        <v>1</v>
      </c>
      <c r="E209" s="12">
        <f t="shared" si="27"/>
        <v>42658</v>
      </c>
      <c r="F209" s="12">
        <f t="shared" si="27"/>
        <v>42658</v>
      </c>
      <c r="G209" s="12">
        <f>TRUNC(일위대가목록!F96,0)</f>
        <v>1242</v>
      </c>
      <c r="H209" s="12">
        <f t="shared" si="28"/>
        <v>1242</v>
      </c>
      <c r="I209" s="12">
        <f>TRUNC(일위대가목록!G96,0)</f>
        <v>41416</v>
      </c>
      <c r="J209" s="12">
        <f t="shared" si="29"/>
        <v>41416</v>
      </c>
      <c r="K209" s="12">
        <f>TRUNC(일위대가목록!H96,0)</f>
        <v>0</v>
      </c>
      <c r="L209" s="12">
        <f t="shared" si="30"/>
        <v>0</v>
      </c>
      <c r="M209" s="10" t="s">
        <v>531</v>
      </c>
      <c r="N209" s="1" t="s">
        <v>532</v>
      </c>
      <c r="O209" s="1" t="s">
        <v>52</v>
      </c>
      <c r="P209" s="1" t="s">
        <v>52</v>
      </c>
      <c r="Q209" s="1" t="s">
        <v>515</v>
      </c>
      <c r="R209" s="1" t="s">
        <v>68</v>
      </c>
      <c r="S209" s="1" t="s">
        <v>69</v>
      </c>
      <c r="T209" s="1" t="s">
        <v>69</v>
      </c>
      <c r="AR209" s="1" t="s">
        <v>52</v>
      </c>
      <c r="AS209" s="1" t="s">
        <v>52</v>
      </c>
      <c r="AU209" s="1" t="s">
        <v>533</v>
      </c>
      <c r="AV209">
        <v>172</v>
      </c>
    </row>
    <row r="210" spans="1:48" ht="30" customHeight="1" x14ac:dyDescent="0.3">
      <c r="A210" s="10" t="s">
        <v>534</v>
      </c>
      <c r="B210" s="10" t="s">
        <v>526</v>
      </c>
      <c r="C210" s="10" t="s">
        <v>65</v>
      </c>
      <c r="D210" s="11">
        <v>1</v>
      </c>
      <c r="E210" s="12">
        <f t="shared" si="27"/>
        <v>42658</v>
      </c>
      <c r="F210" s="12">
        <f t="shared" si="27"/>
        <v>42658</v>
      </c>
      <c r="G210" s="12">
        <f>TRUNC(일위대가목록!F97,0)</f>
        <v>1242</v>
      </c>
      <c r="H210" s="12">
        <f t="shared" si="28"/>
        <v>1242</v>
      </c>
      <c r="I210" s="12">
        <f>TRUNC(일위대가목록!G97,0)</f>
        <v>41416</v>
      </c>
      <c r="J210" s="12">
        <f t="shared" si="29"/>
        <v>41416</v>
      </c>
      <c r="K210" s="12">
        <f>TRUNC(일위대가목록!H97,0)</f>
        <v>0</v>
      </c>
      <c r="L210" s="12">
        <f t="shared" si="30"/>
        <v>0</v>
      </c>
      <c r="M210" s="10" t="s">
        <v>535</v>
      </c>
      <c r="N210" s="1" t="s">
        <v>536</v>
      </c>
      <c r="O210" s="1" t="s">
        <v>52</v>
      </c>
      <c r="P210" s="1" t="s">
        <v>52</v>
      </c>
      <c r="Q210" s="1" t="s">
        <v>515</v>
      </c>
      <c r="R210" s="1" t="s">
        <v>68</v>
      </c>
      <c r="S210" s="1" t="s">
        <v>69</v>
      </c>
      <c r="T210" s="1" t="s">
        <v>69</v>
      </c>
      <c r="AR210" s="1" t="s">
        <v>52</v>
      </c>
      <c r="AS210" s="1" t="s">
        <v>52</v>
      </c>
      <c r="AU210" s="1" t="s">
        <v>537</v>
      </c>
      <c r="AV210">
        <v>173</v>
      </c>
    </row>
    <row r="211" spans="1:48" ht="30" customHeight="1" x14ac:dyDescent="0.3">
      <c r="A211" s="10" t="s">
        <v>193</v>
      </c>
      <c r="B211" s="10" t="s">
        <v>291</v>
      </c>
      <c r="C211" s="10" t="s">
        <v>65</v>
      </c>
      <c r="D211" s="11">
        <v>12</v>
      </c>
      <c r="E211" s="12">
        <f t="shared" si="27"/>
        <v>2345</v>
      </c>
      <c r="F211" s="12">
        <f t="shared" si="27"/>
        <v>28140</v>
      </c>
      <c r="G211" s="12">
        <f>TRUNC(일위대가목록!F79,0)</f>
        <v>68</v>
      </c>
      <c r="H211" s="12">
        <f t="shared" si="28"/>
        <v>816</v>
      </c>
      <c r="I211" s="12">
        <f>TRUNC(일위대가목록!G79,0)</f>
        <v>2277</v>
      </c>
      <c r="J211" s="12">
        <f t="shared" si="29"/>
        <v>27324</v>
      </c>
      <c r="K211" s="12">
        <f>TRUNC(일위대가목록!H79,0)</f>
        <v>0</v>
      </c>
      <c r="L211" s="12">
        <f t="shared" si="30"/>
        <v>0</v>
      </c>
      <c r="M211" s="10" t="s">
        <v>430</v>
      </c>
      <c r="N211" s="1" t="s">
        <v>431</v>
      </c>
      <c r="O211" s="1" t="s">
        <v>52</v>
      </c>
      <c r="P211" s="1" t="s">
        <v>52</v>
      </c>
      <c r="Q211" s="1" t="s">
        <v>515</v>
      </c>
      <c r="R211" s="1" t="s">
        <v>68</v>
      </c>
      <c r="S211" s="1" t="s">
        <v>69</v>
      </c>
      <c r="T211" s="1" t="s">
        <v>69</v>
      </c>
      <c r="AR211" s="1" t="s">
        <v>52</v>
      </c>
      <c r="AS211" s="1" t="s">
        <v>52</v>
      </c>
      <c r="AU211" s="1" t="s">
        <v>538</v>
      </c>
      <c r="AV211">
        <v>174</v>
      </c>
    </row>
    <row r="212" spans="1:48" ht="30" customHeight="1" x14ac:dyDescent="0.3">
      <c r="A212" s="11"/>
      <c r="B212" s="11"/>
      <c r="C212" s="11"/>
      <c r="D212" s="11"/>
      <c r="E212" s="12"/>
      <c r="F212" s="12"/>
      <c r="G212" s="12"/>
      <c r="H212" s="12"/>
      <c r="I212" s="12"/>
      <c r="J212" s="12"/>
      <c r="K212" s="12"/>
      <c r="L212" s="12"/>
      <c r="M212" s="11"/>
      <c r="Q212" s="1" t="s">
        <v>515</v>
      </c>
    </row>
    <row r="213" spans="1:48" ht="30" customHeight="1" x14ac:dyDescent="0.3">
      <c r="A213" s="11"/>
      <c r="B213" s="11"/>
      <c r="C213" s="11"/>
      <c r="D213" s="11"/>
      <c r="E213" s="12"/>
      <c r="F213" s="12"/>
      <c r="G213" s="12"/>
      <c r="H213" s="12"/>
      <c r="I213" s="12"/>
      <c r="J213" s="12"/>
      <c r="K213" s="12"/>
      <c r="L213" s="12"/>
      <c r="M213" s="11"/>
      <c r="Q213" s="1" t="s">
        <v>515</v>
      </c>
    </row>
    <row r="214" spans="1:48" ht="30" customHeight="1" x14ac:dyDescent="0.3">
      <c r="A214" s="11"/>
      <c r="B214" s="11"/>
      <c r="C214" s="11"/>
      <c r="D214" s="11"/>
      <c r="E214" s="12"/>
      <c r="F214" s="12"/>
      <c r="G214" s="12"/>
      <c r="H214" s="12"/>
      <c r="I214" s="12"/>
      <c r="J214" s="12"/>
      <c r="K214" s="12"/>
      <c r="L214" s="12"/>
      <c r="M214" s="11"/>
      <c r="Q214" s="1" t="s">
        <v>515</v>
      </c>
    </row>
    <row r="215" spans="1:48" ht="30" customHeight="1" x14ac:dyDescent="0.3">
      <c r="A215" s="11"/>
      <c r="B215" s="11"/>
      <c r="C215" s="11"/>
      <c r="D215" s="11"/>
      <c r="E215" s="12"/>
      <c r="F215" s="12"/>
      <c r="G215" s="12"/>
      <c r="H215" s="12"/>
      <c r="I215" s="12"/>
      <c r="J215" s="12"/>
      <c r="K215" s="12"/>
      <c r="L215" s="12"/>
      <c r="M215" s="11"/>
      <c r="Q215" s="1" t="s">
        <v>515</v>
      </c>
    </row>
    <row r="216" spans="1:48" ht="30" customHeight="1" x14ac:dyDescent="0.3">
      <c r="A216" s="11"/>
      <c r="B216" s="11"/>
      <c r="C216" s="11"/>
      <c r="D216" s="11"/>
      <c r="E216" s="12"/>
      <c r="F216" s="12"/>
      <c r="G216" s="12"/>
      <c r="H216" s="12"/>
      <c r="I216" s="12"/>
      <c r="J216" s="12"/>
      <c r="K216" s="12"/>
      <c r="L216" s="12"/>
      <c r="M216" s="11"/>
      <c r="Q216" s="1" t="s">
        <v>515</v>
      </c>
    </row>
    <row r="217" spans="1:48" ht="30" customHeight="1" x14ac:dyDescent="0.3">
      <c r="A217" s="11"/>
      <c r="B217" s="11"/>
      <c r="C217" s="11"/>
      <c r="D217" s="11"/>
      <c r="E217" s="12"/>
      <c r="F217" s="12"/>
      <c r="G217" s="12"/>
      <c r="H217" s="12"/>
      <c r="I217" s="12"/>
      <c r="J217" s="12"/>
      <c r="K217" s="12"/>
      <c r="L217" s="12"/>
      <c r="M217" s="11"/>
      <c r="Q217" s="1" t="s">
        <v>515</v>
      </c>
    </row>
    <row r="218" spans="1:48" ht="30" customHeight="1" x14ac:dyDescent="0.3">
      <c r="A218" s="11"/>
      <c r="B218" s="11"/>
      <c r="C218" s="11"/>
      <c r="D218" s="11"/>
      <c r="E218" s="12"/>
      <c r="F218" s="12"/>
      <c r="G218" s="12"/>
      <c r="H218" s="12"/>
      <c r="I218" s="12"/>
      <c r="J218" s="12"/>
      <c r="K218" s="12"/>
      <c r="L218" s="12"/>
      <c r="M218" s="11"/>
      <c r="Q218" s="1" t="s">
        <v>515</v>
      </c>
    </row>
    <row r="219" spans="1:48" ht="30" customHeight="1" x14ac:dyDescent="0.3">
      <c r="A219" s="11"/>
      <c r="B219" s="11"/>
      <c r="C219" s="11"/>
      <c r="D219" s="11"/>
      <c r="E219" s="12"/>
      <c r="F219" s="12"/>
      <c r="G219" s="12"/>
      <c r="H219" s="12"/>
      <c r="I219" s="12"/>
      <c r="J219" s="12"/>
      <c r="K219" s="12"/>
      <c r="L219" s="12"/>
      <c r="M219" s="11"/>
      <c r="Q219" s="1" t="s">
        <v>515</v>
      </c>
    </row>
    <row r="220" spans="1:48" ht="30" customHeight="1" x14ac:dyDescent="0.3">
      <c r="A220" s="11"/>
      <c r="B220" s="11"/>
      <c r="C220" s="11"/>
      <c r="D220" s="11"/>
      <c r="E220" s="12"/>
      <c r="F220" s="12"/>
      <c r="G220" s="12"/>
      <c r="H220" s="12"/>
      <c r="I220" s="12"/>
      <c r="J220" s="12"/>
      <c r="K220" s="12"/>
      <c r="L220" s="12"/>
      <c r="M220" s="11"/>
      <c r="Q220" s="1" t="s">
        <v>515</v>
      </c>
    </row>
    <row r="221" spans="1:48" ht="30" customHeight="1" x14ac:dyDescent="0.3">
      <c r="A221" s="11"/>
      <c r="B221" s="11"/>
      <c r="C221" s="11"/>
      <c r="D221" s="11"/>
      <c r="E221" s="12"/>
      <c r="F221" s="12"/>
      <c r="G221" s="12"/>
      <c r="H221" s="12"/>
      <c r="I221" s="12"/>
      <c r="J221" s="12"/>
      <c r="K221" s="12"/>
      <c r="L221" s="12"/>
      <c r="M221" s="11"/>
      <c r="Q221" s="1" t="s">
        <v>515</v>
      </c>
    </row>
    <row r="222" spans="1:48" ht="30" customHeight="1" x14ac:dyDescent="0.3">
      <c r="A222" s="11"/>
      <c r="B222" s="11"/>
      <c r="C222" s="11"/>
      <c r="D222" s="11"/>
      <c r="E222" s="12"/>
      <c r="F222" s="12"/>
      <c r="G222" s="12"/>
      <c r="H222" s="12"/>
      <c r="I222" s="12"/>
      <c r="J222" s="12"/>
      <c r="K222" s="12"/>
      <c r="L222" s="12"/>
      <c r="M222" s="11"/>
      <c r="Q222" s="1" t="s">
        <v>515</v>
      </c>
    </row>
    <row r="223" spans="1:48" ht="30" customHeight="1" x14ac:dyDescent="0.3">
      <c r="A223" s="11"/>
      <c r="B223" s="11"/>
      <c r="C223" s="11"/>
      <c r="D223" s="11"/>
      <c r="E223" s="12"/>
      <c r="F223" s="12"/>
      <c r="G223" s="12"/>
      <c r="H223" s="12"/>
      <c r="I223" s="12"/>
      <c r="J223" s="12"/>
      <c r="K223" s="12"/>
      <c r="L223" s="12"/>
      <c r="M223" s="11"/>
      <c r="Q223" s="1" t="s">
        <v>515</v>
      </c>
    </row>
    <row r="224" spans="1:48" ht="30" customHeight="1" x14ac:dyDescent="0.3">
      <c r="A224" s="11"/>
      <c r="B224" s="11"/>
      <c r="C224" s="11"/>
      <c r="D224" s="11"/>
      <c r="E224" s="12"/>
      <c r="F224" s="12"/>
      <c r="G224" s="12"/>
      <c r="H224" s="12"/>
      <c r="I224" s="12"/>
      <c r="J224" s="12"/>
      <c r="K224" s="12"/>
      <c r="L224" s="12"/>
      <c r="M224" s="11"/>
      <c r="Q224" s="1" t="s">
        <v>515</v>
      </c>
    </row>
    <row r="225" spans="1:48" ht="30" customHeight="1" x14ac:dyDescent="0.3">
      <c r="A225" s="11"/>
      <c r="B225" s="11"/>
      <c r="C225" s="11"/>
      <c r="D225" s="11"/>
      <c r="E225" s="12"/>
      <c r="F225" s="12"/>
      <c r="G225" s="12"/>
      <c r="H225" s="12"/>
      <c r="I225" s="12"/>
      <c r="J225" s="12"/>
      <c r="K225" s="12"/>
      <c r="L225" s="12"/>
      <c r="M225" s="11"/>
      <c r="Q225" s="1" t="s">
        <v>515</v>
      </c>
    </row>
    <row r="226" spans="1:48" ht="30" customHeight="1" x14ac:dyDescent="0.3">
      <c r="A226" s="11"/>
      <c r="B226" s="11"/>
      <c r="C226" s="11"/>
      <c r="D226" s="11"/>
      <c r="E226" s="12"/>
      <c r="F226" s="12"/>
      <c r="G226" s="12"/>
      <c r="H226" s="12"/>
      <c r="I226" s="12"/>
      <c r="J226" s="12"/>
      <c r="K226" s="12"/>
      <c r="L226" s="12"/>
      <c r="M226" s="11"/>
      <c r="Q226" s="1" t="s">
        <v>515</v>
      </c>
    </row>
    <row r="227" spans="1:48" ht="30" customHeight="1" x14ac:dyDescent="0.3">
      <c r="A227" s="11"/>
      <c r="B227" s="11"/>
      <c r="C227" s="11"/>
      <c r="D227" s="11"/>
      <c r="E227" s="12"/>
      <c r="F227" s="12"/>
      <c r="G227" s="12"/>
      <c r="H227" s="12"/>
      <c r="I227" s="12"/>
      <c r="J227" s="12"/>
      <c r="K227" s="12"/>
      <c r="L227" s="12"/>
      <c r="M227" s="11"/>
      <c r="Q227" s="1" t="s">
        <v>515</v>
      </c>
    </row>
    <row r="228" spans="1:48" ht="30" customHeight="1" x14ac:dyDescent="0.3">
      <c r="A228" s="11"/>
      <c r="B228" s="11"/>
      <c r="C228" s="11"/>
      <c r="D228" s="11"/>
      <c r="E228" s="12"/>
      <c r="F228" s="12"/>
      <c r="G228" s="12"/>
      <c r="H228" s="12"/>
      <c r="I228" s="12"/>
      <c r="J228" s="12"/>
      <c r="K228" s="12"/>
      <c r="L228" s="12"/>
      <c r="M228" s="11"/>
      <c r="Q228" s="1" t="s">
        <v>515</v>
      </c>
    </row>
    <row r="229" spans="1:48" ht="30" customHeight="1" x14ac:dyDescent="0.3">
      <c r="A229" s="10" t="s">
        <v>151</v>
      </c>
      <c r="B229" s="11"/>
      <c r="C229" s="11"/>
      <c r="D229" s="11"/>
      <c r="E229" s="12"/>
      <c r="F229" s="12">
        <f>SUMIF(Q206:Q228,"0101020202",F206:F228)</f>
        <v>1179903</v>
      </c>
      <c r="G229" s="12"/>
      <c r="H229" s="12">
        <f>SUMIF(Q206:Q228,"0101020202",H206:H228)</f>
        <v>34348</v>
      </c>
      <c r="I229" s="12"/>
      <c r="J229" s="12">
        <f>SUMIF(Q206:Q228,"0101020202",J206:J228)</f>
        <v>1145555</v>
      </c>
      <c r="K229" s="12"/>
      <c r="L229" s="12">
        <f>SUMIF(Q206:Q228,"0101020202",L206:L228)</f>
        <v>0</v>
      </c>
      <c r="M229" s="11"/>
      <c r="N229" t="s">
        <v>152</v>
      </c>
    </row>
    <row r="230" spans="1:48" ht="30" customHeight="1" x14ac:dyDescent="0.3">
      <c r="A230" s="10" t="s">
        <v>543</v>
      </c>
      <c r="B230" s="10" t="s">
        <v>546</v>
      </c>
      <c r="C230" s="11"/>
      <c r="D230" s="11"/>
      <c r="E230" s="12"/>
      <c r="F230" s="12"/>
      <c r="G230" s="12"/>
      <c r="H230" s="12"/>
      <c r="I230" s="12"/>
      <c r="J230" s="12"/>
      <c r="K230" s="12"/>
      <c r="L230" s="12"/>
      <c r="M230" s="11"/>
      <c r="Q230" s="1" t="s">
        <v>544</v>
      </c>
    </row>
    <row r="231" spans="1:48" ht="30" customHeight="1" x14ac:dyDescent="0.3">
      <c r="A231" s="10" t="s">
        <v>547</v>
      </c>
      <c r="B231" s="10" t="s">
        <v>548</v>
      </c>
      <c r="C231" s="10" t="s">
        <v>65</v>
      </c>
      <c r="D231" s="11">
        <v>7</v>
      </c>
      <c r="E231" s="12">
        <f t="shared" ref="E231:E254" si="31">TRUNC(G231+I231+K231, 0)</f>
        <v>6865</v>
      </c>
      <c r="F231" s="12">
        <f t="shared" ref="F231:F254" si="32">TRUNC(H231+J231+L231, 0)</f>
        <v>48055</v>
      </c>
      <c r="G231" s="12">
        <f>TRUNC(일위대가목록!F98,0)</f>
        <v>810</v>
      </c>
      <c r="H231" s="12">
        <f t="shared" ref="H231:H254" si="33">TRUNC(G231*D231, 0)</f>
        <v>5670</v>
      </c>
      <c r="I231" s="12">
        <f>TRUNC(일위대가목록!G98,0)</f>
        <v>6055</v>
      </c>
      <c r="J231" s="12">
        <f t="shared" ref="J231:J254" si="34">TRUNC(I231*D231, 0)</f>
        <v>42385</v>
      </c>
      <c r="K231" s="12">
        <f>TRUNC(일위대가목록!H98,0)</f>
        <v>0</v>
      </c>
      <c r="L231" s="12">
        <f t="shared" ref="L231:L254" si="35">TRUNC(K231*D231, 0)</f>
        <v>0</v>
      </c>
      <c r="M231" s="10" t="s">
        <v>549</v>
      </c>
      <c r="N231" s="1" t="s">
        <v>550</v>
      </c>
      <c r="O231" s="1" t="s">
        <v>52</v>
      </c>
      <c r="P231" s="1" t="s">
        <v>52</v>
      </c>
      <c r="Q231" s="1" t="s">
        <v>544</v>
      </c>
      <c r="R231" s="1" t="s">
        <v>68</v>
      </c>
      <c r="S231" s="1" t="s">
        <v>69</v>
      </c>
      <c r="T231" s="1" t="s">
        <v>69</v>
      </c>
      <c r="AR231" s="1" t="s">
        <v>52</v>
      </c>
      <c r="AS231" s="1" t="s">
        <v>52</v>
      </c>
      <c r="AU231" s="1" t="s">
        <v>551</v>
      </c>
      <c r="AV231">
        <v>369</v>
      </c>
    </row>
    <row r="232" spans="1:48" ht="30" customHeight="1" x14ac:dyDescent="0.3">
      <c r="A232" s="10" t="s">
        <v>547</v>
      </c>
      <c r="B232" s="10" t="s">
        <v>552</v>
      </c>
      <c r="C232" s="10" t="s">
        <v>65</v>
      </c>
      <c r="D232" s="11">
        <v>296</v>
      </c>
      <c r="E232" s="12">
        <f t="shared" si="31"/>
        <v>5503</v>
      </c>
      <c r="F232" s="12">
        <f t="shared" si="32"/>
        <v>1628888</v>
      </c>
      <c r="G232" s="12">
        <f>TRUNC(일위대가목록!F99,0)</f>
        <v>560</v>
      </c>
      <c r="H232" s="12">
        <f t="shared" si="33"/>
        <v>165760</v>
      </c>
      <c r="I232" s="12">
        <f>TRUNC(일위대가목록!G99,0)</f>
        <v>4943</v>
      </c>
      <c r="J232" s="12">
        <f t="shared" si="34"/>
        <v>1463128</v>
      </c>
      <c r="K232" s="12">
        <f>TRUNC(일위대가목록!H99,0)</f>
        <v>0</v>
      </c>
      <c r="L232" s="12">
        <f t="shared" si="35"/>
        <v>0</v>
      </c>
      <c r="M232" s="10" t="s">
        <v>553</v>
      </c>
      <c r="N232" s="1" t="s">
        <v>554</v>
      </c>
      <c r="O232" s="1" t="s">
        <v>52</v>
      </c>
      <c r="P232" s="1" t="s">
        <v>52</v>
      </c>
      <c r="Q232" s="1" t="s">
        <v>544</v>
      </c>
      <c r="R232" s="1" t="s">
        <v>68</v>
      </c>
      <c r="S232" s="1" t="s">
        <v>69</v>
      </c>
      <c r="T232" s="1" t="s">
        <v>69</v>
      </c>
      <c r="AR232" s="1" t="s">
        <v>52</v>
      </c>
      <c r="AS232" s="1" t="s">
        <v>52</v>
      </c>
      <c r="AU232" s="1" t="s">
        <v>555</v>
      </c>
      <c r="AV232">
        <v>370</v>
      </c>
    </row>
    <row r="233" spans="1:48" ht="30" customHeight="1" x14ac:dyDescent="0.3">
      <c r="A233" s="10" t="s">
        <v>63</v>
      </c>
      <c r="B233" s="10" t="s">
        <v>556</v>
      </c>
      <c r="C233" s="10" t="s">
        <v>65</v>
      </c>
      <c r="D233" s="11">
        <v>54</v>
      </c>
      <c r="E233" s="12">
        <f t="shared" si="31"/>
        <v>31786</v>
      </c>
      <c r="F233" s="12">
        <f t="shared" si="32"/>
        <v>1716444</v>
      </c>
      <c r="G233" s="12">
        <f>TRUNC(일위대가목록!F100,0)</f>
        <v>3071</v>
      </c>
      <c r="H233" s="12">
        <f t="shared" si="33"/>
        <v>165834</v>
      </c>
      <c r="I233" s="12">
        <f>TRUNC(일위대가목록!G100,0)</f>
        <v>28715</v>
      </c>
      <c r="J233" s="12">
        <f t="shared" si="34"/>
        <v>1550610</v>
      </c>
      <c r="K233" s="12">
        <f>TRUNC(일위대가목록!H100,0)</f>
        <v>0</v>
      </c>
      <c r="L233" s="12">
        <f t="shared" si="35"/>
        <v>0</v>
      </c>
      <c r="M233" s="10" t="s">
        <v>557</v>
      </c>
      <c r="N233" s="1" t="s">
        <v>558</v>
      </c>
      <c r="O233" s="1" t="s">
        <v>52</v>
      </c>
      <c r="P233" s="1" t="s">
        <v>52</v>
      </c>
      <c r="Q233" s="1" t="s">
        <v>544</v>
      </c>
      <c r="R233" s="1" t="s">
        <v>68</v>
      </c>
      <c r="S233" s="1" t="s">
        <v>69</v>
      </c>
      <c r="T233" s="1" t="s">
        <v>69</v>
      </c>
      <c r="AR233" s="1" t="s">
        <v>52</v>
      </c>
      <c r="AS233" s="1" t="s">
        <v>52</v>
      </c>
      <c r="AU233" s="1" t="s">
        <v>559</v>
      </c>
      <c r="AV233">
        <v>374</v>
      </c>
    </row>
    <row r="234" spans="1:48" ht="30" customHeight="1" x14ac:dyDescent="0.3">
      <c r="A234" s="10" t="s">
        <v>63</v>
      </c>
      <c r="B234" s="10" t="s">
        <v>560</v>
      </c>
      <c r="C234" s="10" t="s">
        <v>65</v>
      </c>
      <c r="D234" s="11">
        <v>24</v>
      </c>
      <c r="E234" s="12">
        <f t="shared" si="31"/>
        <v>26005</v>
      </c>
      <c r="F234" s="12">
        <f t="shared" si="32"/>
        <v>624120</v>
      </c>
      <c r="G234" s="12">
        <f>TRUNC(일위대가목록!F101,0)</f>
        <v>2260</v>
      </c>
      <c r="H234" s="12">
        <f t="shared" si="33"/>
        <v>54240</v>
      </c>
      <c r="I234" s="12">
        <f>TRUNC(일위대가목록!G101,0)</f>
        <v>23745</v>
      </c>
      <c r="J234" s="12">
        <f t="shared" si="34"/>
        <v>569880</v>
      </c>
      <c r="K234" s="12">
        <f>TRUNC(일위대가목록!H101,0)</f>
        <v>0</v>
      </c>
      <c r="L234" s="12">
        <f t="shared" si="35"/>
        <v>0</v>
      </c>
      <c r="M234" s="10" t="s">
        <v>561</v>
      </c>
      <c r="N234" s="1" t="s">
        <v>562</v>
      </c>
      <c r="O234" s="1" t="s">
        <v>52</v>
      </c>
      <c r="P234" s="1" t="s">
        <v>52</v>
      </c>
      <c r="Q234" s="1" t="s">
        <v>544</v>
      </c>
      <c r="R234" s="1" t="s">
        <v>68</v>
      </c>
      <c r="S234" s="1" t="s">
        <v>69</v>
      </c>
      <c r="T234" s="1" t="s">
        <v>69</v>
      </c>
      <c r="AR234" s="1" t="s">
        <v>52</v>
      </c>
      <c r="AS234" s="1" t="s">
        <v>52</v>
      </c>
      <c r="AU234" s="1" t="s">
        <v>563</v>
      </c>
      <c r="AV234">
        <v>375</v>
      </c>
    </row>
    <row r="235" spans="1:48" ht="30" customHeight="1" x14ac:dyDescent="0.3">
      <c r="A235" s="10" t="s">
        <v>79</v>
      </c>
      <c r="B235" s="10" t="s">
        <v>564</v>
      </c>
      <c r="C235" s="10" t="s">
        <v>81</v>
      </c>
      <c r="D235" s="11">
        <v>12</v>
      </c>
      <c r="E235" s="12">
        <f t="shared" si="31"/>
        <v>1351</v>
      </c>
      <c r="F235" s="12">
        <f t="shared" si="32"/>
        <v>16212</v>
      </c>
      <c r="G235" s="12">
        <f>TRUNC(단가대비표!O96,0)</f>
        <v>1351</v>
      </c>
      <c r="H235" s="12">
        <f t="shared" si="33"/>
        <v>16212</v>
      </c>
      <c r="I235" s="12">
        <f>TRUNC(단가대비표!P96,0)</f>
        <v>0</v>
      </c>
      <c r="J235" s="12">
        <f t="shared" si="34"/>
        <v>0</v>
      </c>
      <c r="K235" s="12">
        <f>TRUNC(단가대비표!V96,0)</f>
        <v>0</v>
      </c>
      <c r="L235" s="12">
        <f t="shared" si="35"/>
        <v>0</v>
      </c>
      <c r="M235" s="10" t="s">
        <v>52</v>
      </c>
      <c r="N235" s="1" t="s">
        <v>565</v>
      </c>
      <c r="O235" s="1" t="s">
        <v>52</v>
      </c>
      <c r="P235" s="1" t="s">
        <v>52</v>
      </c>
      <c r="Q235" s="1" t="s">
        <v>544</v>
      </c>
      <c r="R235" s="1" t="s">
        <v>69</v>
      </c>
      <c r="S235" s="1" t="s">
        <v>69</v>
      </c>
      <c r="T235" s="1" t="s">
        <v>68</v>
      </c>
      <c r="AR235" s="1" t="s">
        <v>52</v>
      </c>
      <c r="AS235" s="1" t="s">
        <v>52</v>
      </c>
      <c r="AU235" s="1" t="s">
        <v>566</v>
      </c>
      <c r="AV235">
        <v>376</v>
      </c>
    </row>
    <row r="236" spans="1:48" ht="30" customHeight="1" x14ac:dyDescent="0.3">
      <c r="A236" s="10" t="s">
        <v>79</v>
      </c>
      <c r="B236" s="10" t="s">
        <v>567</v>
      </c>
      <c r="C236" s="10" t="s">
        <v>81</v>
      </c>
      <c r="D236" s="11">
        <v>4</v>
      </c>
      <c r="E236" s="12">
        <f t="shared" si="31"/>
        <v>869</v>
      </c>
      <c r="F236" s="12">
        <f t="shared" si="32"/>
        <v>3476</v>
      </c>
      <c r="G236" s="12">
        <f>TRUNC(단가대비표!O95,0)</f>
        <v>869</v>
      </c>
      <c r="H236" s="12">
        <f t="shared" si="33"/>
        <v>3476</v>
      </c>
      <c r="I236" s="12">
        <f>TRUNC(단가대비표!P95,0)</f>
        <v>0</v>
      </c>
      <c r="J236" s="12">
        <f t="shared" si="34"/>
        <v>0</v>
      </c>
      <c r="K236" s="12">
        <f>TRUNC(단가대비표!V95,0)</f>
        <v>0</v>
      </c>
      <c r="L236" s="12">
        <f t="shared" si="35"/>
        <v>0</v>
      </c>
      <c r="M236" s="10" t="s">
        <v>52</v>
      </c>
      <c r="N236" s="1" t="s">
        <v>568</v>
      </c>
      <c r="O236" s="1" t="s">
        <v>52</v>
      </c>
      <c r="P236" s="1" t="s">
        <v>52</v>
      </c>
      <c r="Q236" s="1" t="s">
        <v>544</v>
      </c>
      <c r="R236" s="1" t="s">
        <v>69</v>
      </c>
      <c r="S236" s="1" t="s">
        <v>69</v>
      </c>
      <c r="T236" s="1" t="s">
        <v>68</v>
      </c>
      <c r="AR236" s="1" t="s">
        <v>52</v>
      </c>
      <c r="AS236" s="1" t="s">
        <v>52</v>
      </c>
      <c r="AU236" s="1" t="s">
        <v>569</v>
      </c>
      <c r="AV236">
        <v>377</v>
      </c>
    </row>
    <row r="237" spans="1:48" ht="30" customHeight="1" x14ac:dyDescent="0.3">
      <c r="A237" s="10" t="s">
        <v>95</v>
      </c>
      <c r="B237" s="10" t="s">
        <v>570</v>
      </c>
      <c r="C237" s="10" t="s">
        <v>65</v>
      </c>
      <c r="D237" s="11">
        <v>11</v>
      </c>
      <c r="E237" s="12">
        <f t="shared" si="31"/>
        <v>23504</v>
      </c>
      <c r="F237" s="12">
        <f t="shared" si="32"/>
        <v>258544</v>
      </c>
      <c r="G237" s="12">
        <f>TRUNC(일위대가목록!F102,0)</f>
        <v>8497</v>
      </c>
      <c r="H237" s="12">
        <f t="shared" si="33"/>
        <v>93467</v>
      </c>
      <c r="I237" s="12">
        <f>TRUNC(일위대가목록!G102,0)</f>
        <v>15007</v>
      </c>
      <c r="J237" s="12">
        <f t="shared" si="34"/>
        <v>165077</v>
      </c>
      <c r="K237" s="12">
        <f>TRUNC(일위대가목록!H102,0)</f>
        <v>0</v>
      </c>
      <c r="L237" s="12">
        <f t="shared" si="35"/>
        <v>0</v>
      </c>
      <c r="M237" s="10" t="s">
        <v>571</v>
      </c>
      <c r="N237" s="1" t="s">
        <v>572</v>
      </c>
      <c r="O237" s="1" t="s">
        <v>52</v>
      </c>
      <c r="P237" s="1" t="s">
        <v>52</v>
      </c>
      <c r="Q237" s="1" t="s">
        <v>544</v>
      </c>
      <c r="R237" s="1" t="s">
        <v>68</v>
      </c>
      <c r="S237" s="1" t="s">
        <v>69</v>
      </c>
      <c r="T237" s="1" t="s">
        <v>69</v>
      </c>
      <c r="AR237" s="1" t="s">
        <v>52</v>
      </c>
      <c r="AS237" s="1" t="s">
        <v>52</v>
      </c>
      <c r="AU237" s="1" t="s">
        <v>573</v>
      </c>
      <c r="AV237">
        <v>400</v>
      </c>
    </row>
    <row r="238" spans="1:48" ht="30" customHeight="1" x14ac:dyDescent="0.3">
      <c r="A238" s="10" t="s">
        <v>95</v>
      </c>
      <c r="B238" s="10" t="s">
        <v>100</v>
      </c>
      <c r="C238" s="10" t="s">
        <v>65</v>
      </c>
      <c r="D238" s="11">
        <v>92</v>
      </c>
      <c r="E238" s="12">
        <f t="shared" si="31"/>
        <v>12698</v>
      </c>
      <c r="F238" s="12">
        <f t="shared" si="32"/>
        <v>1168216</v>
      </c>
      <c r="G238" s="12">
        <f>TRUNC(일위대가목록!F103,0)</f>
        <v>3817</v>
      </c>
      <c r="H238" s="12">
        <f t="shared" si="33"/>
        <v>351164</v>
      </c>
      <c r="I238" s="12">
        <f>TRUNC(일위대가목록!G103,0)</f>
        <v>8881</v>
      </c>
      <c r="J238" s="12">
        <f t="shared" si="34"/>
        <v>817052</v>
      </c>
      <c r="K238" s="12">
        <f>TRUNC(일위대가목록!H103,0)</f>
        <v>0</v>
      </c>
      <c r="L238" s="12">
        <f t="shared" si="35"/>
        <v>0</v>
      </c>
      <c r="M238" s="10" t="s">
        <v>574</v>
      </c>
      <c r="N238" s="1" t="s">
        <v>575</v>
      </c>
      <c r="O238" s="1" t="s">
        <v>52</v>
      </c>
      <c r="P238" s="1" t="s">
        <v>52</v>
      </c>
      <c r="Q238" s="1" t="s">
        <v>544</v>
      </c>
      <c r="R238" s="1" t="s">
        <v>68</v>
      </c>
      <c r="S238" s="1" t="s">
        <v>69</v>
      </c>
      <c r="T238" s="1" t="s">
        <v>69</v>
      </c>
      <c r="AR238" s="1" t="s">
        <v>52</v>
      </c>
      <c r="AS238" s="1" t="s">
        <v>52</v>
      </c>
      <c r="AU238" s="1" t="s">
        <v>576</v>
      </c>
      <c r="AV238">
        <v>401</v>
      </c>
    </row>
    <row r="239" spans="1:48" ht="30" customHeight="1" x14ac:dyDescent="0.3">
      <c r="A239" s="10" t="s">
        <v>95</v>
      </c>
      <c r="B239" s="10" t="s">
        <v>577</v>
      </c>
      <c r="C239" s="10" t="s">
        <v>65</v>
      </c>
      <c r="D239" s="11">
        <v>49</v>
      </c>
      <c r="E239" s="12">
        <f t="shared" si="31"/>
        <v>7239</v>
      </c>
      <c r="F239" s="12">
        <f t="shared" si="32"/>
        <v>354711</v>
      </c>
      <c r="G239" s="12">
        <f>TRUNC(일위대가목록!F104,0)</f>
        <v>2339</v>
      </c>
      <c r="H239" s="12">
        <f t="shared" si="33"/>
        <v>114611</v>
      </c>
      <c r="I239" s="12">
        <f>TRUNC(일위대가목록!G104,0)</f>
        <v>4900</v>
      </c>
      <c r="J239" s="12">
        <f t="shared" si="34"/>
        <v>240100</v>
      </c>
      <c r="K239" s="12">
        <f>TRUNC(일위대가목록!H104,0)</f>
        <v>0</v>
      </c>
      <c r="L239" s="12">
        <f t="shared" si="35"/>
        <v>0</v>
      </c>
      <c r="M239" s="10" t="s">
        <v>578</v>
      </c>
      <c r="N239" s="1" t="s">
        <v>579</v>
      </c>
      <c r="O239" s="1" t="s">
        <v>52</v>
      </c>
      <c r="P239" s="1" t="s">
        <v>52</v>
      </c>
      <c r="Q239" s="1" t="s">
        <v>544</v>
      </c>
      <c r="R239" s="1" t="s">
        <v>68</v>
      </c>
      <c r="S239" s="1" t="s">
        <v>69</v>
      </c>
      <c r="T239" s="1" t="s">
        <v>69</v>
      </c>
      <c r="AR239" s="1" t="s">
        <v>52</v>
      </c>
      <c r="AS239" s="1" t="s">
        <v>52</v>
      </c>
      <c r="AU239" s="1" t="s">
        <v>580</v>
      </c>
      <c r="AV239">
        <v>402</v>
      </c>
    </row>
    <row r="240" spans="1:48" ht="30" customHeight="1" x14ac:dyDescent="0.3">
      <c r="A240" s="10" t="s">
        <v>581</v>
      </c>
      <c r="B240" s="10" t="s">
        <v>582</v>
      </c>
      <c r="C240" s="10" t="s">
        <v>65</v>
      </c>
      <c r="D240" s="11">
        <v>92</v>
      </c>
      <c r="E240" s="12">
        <f t="shared" si="31"/>
        <v>18705</v>
      </c>
      <c r="F240" s="12">
        <f t="shared" si="32"/>
        <v>1720860</v>
      </c>
      <c r="G240" s="12">
        <f>TRUNC(일위대가목록!F105,0)</f>
        <v>4004</v>
      </c>
      <c r="H240" s="12">
        <f t="shared" si="33"/>
        <v>368368</v>
      </c>
      <c r="I240" s="12">
        <f>TRUNC(일위대가목록!G105,0)</f>
        <v>14701</v>
      </c>
      <c r="J240" s="12">
        <f t="shared" si="34"/>
        <v>1352492</v>
      </c>
      <c r="K240" s="12">
        <f>TRUNC(일위대가목록!H105,0)</f>
        <v>0</v>
      </c>
      <c r="L240" s="12">
        <f t="shared" si="35"/>
        <v>0</v>
      </c>
      <c r="M240" s="10" t="s">
        <v>583</v>
      </c>
      <c r="N240" s="1" t="s">
        <v>584</v>
      </c>
      <c r="O240" s="1" t="s">
        <v>52</v>
      </c>
      <c r="P240" s="1" t="s">
        <v>52</v>
      </c>
      <c r="Q240" s="1" t="s">
        <v>544</v>
      </c>
      <c r="R240" s="1" t="s">
        <v>68</v>
      </c>
      <c r="S240" s="1" t="s">
        <v>69</v>
      </c>
      <c r="T240" s="1" t="s">
        <v>69</v>
      </c>
      <c r="AR240" s="1" t="s">
        <v>52</v>
      </c>
      <c r="AS240" s="1" t="s">
        <v>52</v>
      </c>
      <c r="AU240" s="1" t="s">
        <v>585</v>
      </c>
      <c r="AV240">
        <v>403</v>
      </c>
    </row>
    <row r="241" spans="1:48" ht="30" customHeight="1" x14ac:dyDescent="0.3">
      <c r="A241" s="10" t="s">
        <v>581</v>
      </c>
      <c r="B241" s="10" t="s">
        <v>586</v>
      </c>
      <c r="C241" s="10" t="s">
        <v>65</v>
      </c>
      <c r="D241" s="11">
        <v>49</v>
      </c>
      <c r="E241" s="12">
        <f t="shared" si="31"/>
        <v>12652</v>
      </c>
      <c r="F241" s="12">
        <f t="shared" si="32"/>
        <v>619948</v>
      </c>
      <c r="G241" s="12">
        <f>TRUNC(일위대가목록!F106,0)</f>
        <v>2852</v>
      </c>
      <c r="H241" s="12">
        <f t="shared" si="33"/>
        <v>139748</v>
      </c>
      <c r="I241" s="12">
        <f>TRUNC(일위대가목록!G106,0)</f>
        <v>9800</v>
      </c>
      <c r="J241" s="12">
        <f t="shared" si="34"/>
        <v>480200</v>
      </c>
      <c r="K241" s="12">
        <f>TRUNC(일위대가목록!H106,0)</f>
        <v>0</v>
      </c>
      <c r="L241" s="12">
        <f t="shared" si="35"/>
        <v>0</v>
      </c>
      <c r="M241" s="10" t="s">
        <v>587</v>
      </c>
      <c r="N241" s="1" t="s">
        <v>588</v>
      </c>
      <c r="O241" s="1" t="s">
        <v>52</v>
      </c>
      <c r="P241" s="1" t="s">
        <v>52</v>
      </c>
      <c r="Q241" s="1" t="s">
        <v>544</v>
      </c>
      <c r="R241" s="1" t="s">
        <v>68</v>
      </c>
      <c r="S241" s="1" t="s">
        <v>69</v>
      </c>
      <c r="T241" s="1" t="s">
        <v>69</v>
      </c>
      <c r="AR241" s="1" t="s">
        <v>52</v>
      </c>
      <c r="AS241" s="1" t="s">
        <v>52</v>
      </c>
      <c r="AU241" s="1" t="s">
        <v>589</v>
      </c>
      <c r="AV241">
        <v>404</v>
      </c>
    </row>
    <row r="242" spans="1:48" ht="30" customHeight="1" x14ac:dyDescent="0.3">
      <c r="A242" s="10" t="s">
        <v>590</v>
      </c>
      <c r="B242" s="10" t="s">
        <v>122</v>
      </c>
      <c r="C242" s="10" t="s">
        <v>65</v>
      </c>
      <c r="D242" s="11">
        <v>184</v>
      </c>
      <c r="E242" s="12">
        <f t="shared" si="31"/>
        <v>7020</v>
      </c>
      <c r="F242" s="12">
        <f t="shared" si="32"/>
        <v>1291680</v>
      </c>
      <c r="G242" s="12">
        <f>TRUNC(일위대가목록!F107,0)</f>
        <v>1875</v>
      </c>
      <c r="H242" s="12">
        <f t="shared" si="33"/>
        <v>345000</v>
      </c>
      <c r="I242" s="12">
        <f>TRUNC(일위대가목록!G107,0)</f>
        <v>5145</v>
      </c>
      <c r="J242" s="12">
        <f t="shared" si="34"/>
        <v>946680</v>
      </c>
      <c r="K242" s="12">
        <f>TRUNC(일위대가목록!H107,0)</f>
        <v>0</v>
      </c>
      <c r="L242" s="12">
        <f t="shared" si="35"/>
        <v>0</v>
      </c>
      <c r="M242" s="10" t="s">
        <v>591</v>
      </c>
      <c r="N242" s="1" t="s">
        <v>592</v>
      </c>
      <c r="O242" s="1" t="s">
        <v>52</v>
      </c>
      <c r="P242" s="1" t="s">
        <v>52</v>
      </c>
      <c r="Q242" s="1" t="s">
        <v>544</v>
      </c>
      <c r="R242" s="1" t="s">
        <v>68</v>
      </c>
      <c r="S242" s="1" t="s">
        <v>69</v>
      </c>
      <c r="T242" s="1" t="s">
        <v>69</v>
      </c>
      <c r="AR242" s="1" t="s">
        <v>52</v>
      </c>
      <c r="AS242" s="1" t="s">
        <v>52</v>
      </c>
      <c r="AU242" s="1" t="s">
        <v>593</v>
      </c>
      <c r="AV242">
        <v>426</v>
      </c>
    </row>
    <row r="243" spans="1:48" ht="30" customHeight="1" x14ac:dyDescent="0.3">
      <c r="A243" s="10" t="s">
        <v>594</v>
      </c>
      <c r="B243" s="10" t="s">
        <v>595</v>
      </c>
      <c r="C243" s="10" t="s">
        <v>65</v>
      </c>
      <c r="D243" s="11">
        <v>15</v>
      </c>
      <c r="E243" s="12">
        <f t="shared" si="31"/>
        <v>3750</v>
      </c>
      <c r="F243" s="12">
        <f t="shared" si="32"/>
        <v>56250</v>
      </c>
      <c r="G243" s="12">
        <f>TRUNC(일위대가목록!F108,0)</f>
        <v>2094</v>
      </c>
      <c r="H243" s="12">
        <f t="shared" si="33"/>
        <v>31410</v>
      </c>
      <c r="I243" s="12">
        <f>TRUNC(일위대가목록!G108,0)</f>
        <v>1656</v>
      </c>
      <c r="J243" s="12">
        <f t="shared" si="34"/>
        <v>24840</v>
      </c>
      <c r="K243" s="12">
        <f>TRUNC(일위대가목록!H108,0)</f>
        <v>0</v>
      </c>
      <c r="L243" s="12">
        <f t="shared" si="35"/>
        <v>0</v>
      </c>
      <c r="M243" s="10" t="s">
        <v>596</v>
      </c>
      <c r="N243" s="1" t="s">
        <v>597</v>
      </c>
      <c r="O243" s="1" t="s">
        <v>52</v>
      </c>
      <c r="P243" s="1" t="s">
        <v>52</v>
      </c>
      <c r="Q243" s="1" t="s">
        <v>544</v>
      </c>
      <c r="R243" s="1" t="s">
        <v>68</v>
      </c>
      <c r="S243" s="1" t="s">
        <v>69</v>
      </c>
      <c r="T243" s="1" t="s">
        <v>69</v>
      </c>
      <c r="AR243" s="1" t="s">
        <v>52</v>
      </c>
      <c r="AS243" s="1" t="s">
        <v>52</v>
      </c>
      <c r="AU243" s="1" t="s">
        <v>598</v>
      </c>
      <c r="AV243">
        <v>485</v>
      </c>
    </row>
    <row r="244" spans="1:48" ht="30" customHeight="1" x14ac:dyDescent="0.3">
      <c r="A244" s="10" t="s">
        <v>126</v>
      </c>
      <c r="B244" s="10" t="s">
        <v>135</v>
      </c>
      <c r="C244" s="10" t="s">
        <v>65</v>
      </c>
      <c r="D244" s="11">
        <v>141</v>
      </c>
      <c r="E244" s="12">
        <f t="shared" si="31"/>
        <v>3649</v>
      </c>
      <c r="F244" s="12">
        <f t="shared" si="32"/>
        <v>514509</v>
      </c>
      <c r="G244" s="12">
        <f>TRUNC(일위대가목록!F17,0)</f>
        <v>1165</v>
      </c>
      <c r="H244" s="12">
        <f t="shared" si="33"/>
        <v>164265</v>
      </c>
      <c r="I244" s="12">
        <f>TRUNC(일위대가목록!G17,0)</f>
        <v>2484</v>
      </c>
      <c r="J244" s="12">
        <f t="shared" si="34"/>
        <v>350244</v>
      </c>
      <c r="K244" s="12">
        <f>TRUNC(일위대가목록!H17,0)</f>
        <v>0</v>
      </c>
      <c r="L244" s="12">
        <f t="shared" si="35"/>
        <v>0</v>
      </c>
      <c r="M244" s="10" t="s">
        <v>136</v>
      </c>
      <c r="N244" s="1" t="s">
        <v>137</v>
      </c>
      <c r="O244" s="1" t="s">
        <v>52</v>
      </c>
      <c r="P244" s="1" t="s">
        <v>52</v>
      </c>
      <c r="Q244" s="1" t="s">
        <v>544</v>
      </c>
      <c r="R244" s="1" t="s">
        <v>68</v>
      </c>
      <c r="S244" s="1" t="s">
        <v>69</v>
      </c>
      <c r="T244" s="1" t="s">
        <v>69</v>
      </c>
      <c r="AR244" s="1" t="s">
        <v>52</v>
      </c>
      <c r="AS244" s="1" t="s">
        <v>52</v>
      </c>
      <c r="AU244" s="1" t="s">
        <v>599</v>
      </c>
      <c r="AV244">
        <v>406</v>
      </c>
    </row>
    <row r="245" spans="1:48" ht="30" customHeight="1" x14ac:dyDescent="0.3">
      <c r="A245" s="10" t="s">
        <v>600</v>
      </c>
      <c r="B245" s="10" t="s">
        <v>601</v>
      </c>
      <c r="C245" s="10" t="s">
        <v>141</v>
      </c>
      <c r="D245" s="11">
        <v>1</v>
      </c>
      <c r="E245" s="12">
        <f t="shared" si="31"/>
        <v>113777</v>
      </c>
      <c r="F245" s="12">
        <f t="shared" si="32"/>
        <v>113777</v>
      </c>
      <c r="G245" s="12">
        <f>TRUNC(일위대가목록!F109,0)</f>
        <v>12972</v>
      </c>
      <c r="H245" s="12">
        <f t="shared" si="33"/>
        <v>12972</v>
      </c>
      <c r="I245" s="12">
        <f>TRUNC(일위대가목록!G109,0)</f>
        <v>100805</v>
      </c>
      <c r="J245" s="12">
        <f t="shared" si="34"/>
        <v>100805</v>
      </c>
      <c r="K245" s="12">
        <f>TRUNC(일위대가목록!H109,0)</f>
        <v>0</v>
      </c>
      <c r="L245" s="12">
        <f t="shared" si="35"/>
        <v>0</v>
      </c>
      <c r="M245" s="10" t="s">
        <v>602</v>
      </c>
      <c r="N245" s="1" t="s">
        <v>603</v>
      </c>
      <c r="O245" s="1" t="s">
        <v>52</v>
      </c>
      <c r="P245" s="1" t="s">
        <v>52</v>
      </c>
      <c r="Q245" s="1" t="s">
        <v>544</v>
      </c>
      <c r="R245" s="1" t="s">
        <v>68</v>
      </c>
      <c r="S245" s="1" t="s">
        <v>69</v>
      </c>
      <c r="T245" s="1" t="s">
        <v>69</v>
      </c>
      <c r="AR245" s="1" t="s">
        <v>52</v>
      </c>
      <c r="AS245" s="1" t="s">
        <v>52</v>
      </c>
      <c r="AU245" s="1" t="s">
        <v>604</v>
      </c>
      <c r="AV245">
        <v>481</v>
      </c>
    </row>
    <row r="246" spans="1:48" ht="30" customHeight="1" x14ac:dyDescent="0.3">
      <c r="A246" s="10" t="s">
        <v>139</v>
      </c>
      <c r="B246" s="10" t="s">
        <v>605</v>
      </c>
      <c r="C246" s="10" t="s">
        <v>141</v>
      </c>
      <c r="D246" s="11">
        <v>6</v>
      </c>
      <c r="E246" s="12">
        <f t="shared" si="31"/>
        <v>25646</v>
      </c>
      <c r="F246" s="12">
        <f t="shared" si="32"/>
        <v>153876</v>
      </c>
      <c r="G246" s="12">
        <f>TRUNC(일위대가목록!F110,0)</f>
        <v>838</v>
      </c>
      <c r="H246" s="12">
        <f t="shared" si="33"/>
        <v>5028</v>
      </c>
      <c r="I246" s="12">
        <f>TRUNC(일위대가목록!G110,0)</f>
        <v>24808</v>
      </c>
      <c r="J246" s="12">
        <f t="shared" si="34"/>
        <v>148848</v>
      </c>
      <c r="K246" s="12">
        <f>TRUNC(일위대가목록!H110,0)</f>
        <v>0</v>
      </c>
      <c r="L246" s="12">
        <f t="shared" si="35"/>
        <v>0</v>
      </c>
      <c r="M246" s="10" t="s">
        <v>606</v>
      </c>
      <c r="N246" s="1" t="s">
        <v>607</v>
      </c>
      <c r="O246" s="1" t="s">
        <v>52</v>
      </c>
      <c r="P246" s="1" t="s">
        <v>52</v>
      </c>
      <c r="Q246" s="1" t="s">
        <v>544</v>
      </c>
      <c r="R246" s="1" t="s">
        <v>68</v>
      </c>
      <c r="S246" s="1" t="s">
        <v>69</v>
      </c>
      <c r="T246" s="1" t="s">
        <v>69</v>
      </c>
      <c r="AR246" s="1" t="s">
        <v>52</v>
      </c>
      <c r="AS246" s="1" t="s">
        <v>52</v>
      </c>
      <c r="AU246" s="1" t="s">
        <v>608</v>
      </c>
      <c r="AV246">
        <v>407</v>
      </c>
    </row>
    <row r="247" spans="1:48" ht="30" customHeight="1" x14ac:dyDescent="0.3">
      <c r="A247" s="10" t="s">
        <v>317</v>
      </c>
      <c r="B247" s="10" t="s">
        <v>609</v>
      </c>
      <c r="C247" s="10" t="s">
        <v>81</v>
      </c>
      <c r="D247" s="11">
        <v>1</v>
      </c>
      <c r="E247" s="12">
        <f t="shared" si="31"/>
        <v>129439</v>
      </c>
      <c r="F247" s="12">
        <f t="shared" si="32"/>
        <v>129439</v>
      </c>
      <c r="G247" s="12">
        <f>TRUNC(일위대가목록!F111,0)</f>
        <v>13474</v>
      </c>
      <c r="H247" s="12">
        <f t="shared" si="33"/>
        <v>13474</v>
      </c>
      <c r="I247" s="12">
        <f>TRUNC(일위대가목록!G111,0)</f>
        <v>115965</v>
      </c>
      <c r="J247" s="12">
        <f t="shared" si="34"/>
        <v>115965</v>
      </c>
      <c r="K247" s="12">
        <f>TRUNC(일위대가목록!H111,0)</f>
        <v>0</v>
      </c>
      <c r="L247" s="12">
        <f t="shared" si="35"/>
        <v>0</v>
      </c>
      <c r="M247" s="10" t="s">
        <v>610</v>
      </c>
      <c r="N247" s="1" t="s">
        <v>611</v>
      </c>
      <c r="O247" s="1" t="s">
        <v>52</v>
      </c>
      <c r="P247" s="1" t="s">
        <v>52</v>
      </c>
      <c r="Q247" s="1" t="s">
        <v>544</v>
      </c>
      <c r="R247" s="1" t="s">
        <v>68</v>
      </c>
      <c r="S247" s="1" t="s">
        <v>69</v>
      </c>
      <c r="T247" s="1" t="s">
        <v>69</v>
      </c>
      <c r="AR247" s="1" t="s">
        <v>52</v>
      </c>
      <c r="AS247" s="1" t="s">
        <v>52</v>
      </c>
      <c r="AU247" s="1" t="s">
        <v>612</v>
      </c>
      <c r="AV247">
        <v>480</v>
      </c>
    </row>
    <row r="248" spans="1:48" ht="30" customHeight="1" x14ac:dyDescent="0.3">
      <c r="A248" s="10" t="s">
        <v>145</v>
      </c>
      <c r="B248" s="10" t="s">
        <v>613</v>
      </c>
      <c r="C248" s="10" t="s">
        <v>147</v>
      </c>
      <c r="D248" s="11">
        <v>1</v>
      </c>
      <c r="E248" s="12">
        <f t="shared" si="31"/>
        <v>623743</v>
      </c>
      <c r="F248" s="12">
        <f t="shared" si="32"/>
        <v>623743</v>
      </c>
      <c r="G248" s="12">
        <f>TRUNC(일위대가목록!F112,0)</f>
        <v>85340</v>
      </c>
      <c r="H248" s="12">
        <f t="shared" si="33"/>
        <v>85340</v>
      </c>
      <c r="I248" s="12">
        <f>TRUNC(일위대가목록!G112,0)</f>
        <v>538403</v>
      </c>
      <c r="J248" s="12">
        <f t="shared" si="34"/>
        <v>538403</v>
      </c>
      <c r="K248" s="12">
        <f>TRUNC(일위대가목록!H112,0)</f>
        <v>0</v>
      </c>
      <c r="L248" s="12">
        <f t="shared" si="35"/>
        <v>0</v>
      </c>
      <c r="M248" s="10" t="s">
        <v>614</v>
      </c>
      <c r="N248" s="1" t="s">
        <v>615</v>
      </c>
      <c r="O248" s="1" t="s">
        <v>52</v>
      </c>
      <c r="P248" s="1" t="s">
        <v>52</v>
      </c>
      <c r="Q248" s="1" t="s">
        <v>544</v>
      </c>
      <c r="R248" s="1" t="s">
        <v>68</v>
      </c>
      <c r="S248" s="1" t="s">
        <v>69</v>
      </c>
      <c r="T248" s="1" t="s">
        <v>69</v>
      </c>
      <c r="AR248" s="1" t="s">
        <v>52</v>
      </c>
      <c r="AS248" s="1" t="s">
        <v>52</v>
      </c>
      <c r="AU248" s="1" t="s">
        <v>616</v>
      </c>
      <c r="AV248">
        <v>409</v>
      </c>
    </row>
    <row r="249" spans="1:48" ht="30" customHeight="1" x14ac:dyDescent="0.3">
      <c r="A249" s="10" t="s">
        <v>617</v>
      </c>
      <c r="B249" s="10" t="s">
        <v>618</v>
      </c>
      <c r="C249" s="10" t="s">
        <v>619</v>
      </c>
      <c r="D249" s="11">
        <v>1</v>
      </c>
      <c r="E249" s="12">
        <f t="shared" si="31"/>
        <v>91004</v>
      </c>
      <c r="F249" s="12">
        <f t="shared" si="32"/>
        <v>91004</v>
      </c>
      <c r="G249" s="12">
        <f>TRUNC(일위대가목록!F113,0)</f>
        <v>2650</v>
      </c>
      <c r="H249" s="12">
        <f t="shared" si="33"/>
        <v>2650</v>
      </c>
      <c r="I249" s="12">
        <f>TRUNC(일위대가목록!G113,0)</f>
        <v>88354</v>
      </c>
      <c r="J249" s="12">
        <f t="shared" si="34"/>
        <v>88354</v>
      </c>
      <c r="K249" s="12">
        <f>TRUNC(일위대가목록!H113,0)</f>
        <v>0</v>
      </c>
      <c r="L249" s="12">
        <f t="shared" si="35"/>
        <v>0</v>
      </c>
      <c r="M249" s="10" t="s">
        <v>620</v>
      </c>
      <c r="N249" s="1" t="s">
        <v>621</v>
      </c>
      <c r="O249" s="1" t="s">
        <v>52</v>
      </c>
      <c r="P249" s="1" t="s">
        <v>52</v>
      </c>
      <c r="Q249" s="1" t="s">
        <v>544</v>
      </c>
      <c r="R249" s="1" t="s">
        <v>68</v>
      </c>
      <c r="S249" s="1" t="s">
        <v>69</v>
      </c>
      <c r="T249" s="1" t="s">
        <v>69</v>
      </c>
      <c r="AR249" s="1" t="s">
        <v>52</v>
      </c>
      <c r="AS249" s="1" t="s">
        <v>52</v>
      </c>
      <c r="AU249" s="1" t="s">
        <v>622</v>
      </c>
      <c r="AV249">
        <v>450</v>
      </c>
    </row>
    <row r="250" spans="1:48" ht="30" customHeight="1" x14ac:dyDescent="0.3">
      <c r="A250" s="10" t="s">
        <v>623</v>
      </c>
      <c r="B250" s="10" t="s">
        <v>52</v>
      </c>
      <c r="C250" s="10" t="s">
        <v>65</v>
      </c>
      <c r="D250" s="11">
        <v>44</v>
      </c>
      <c r="E250" s="12">
        <f t="shared" si="31"/>
        <v>104003</v>
      </c>
      <c r="F250" s="12">
        <f t="shared" si="32"/>
        <v>4576132</v>
      </c>
      <c r="G250" s="12">
        <f>TRUNC(일위대가목록!F114,0)</f>
        <v>104003</v>
      </c>
      <c r="H250" s="12">
        <f t="shared" si="33"/>
        <v>4576132</v>
      </c>
      <c r="I250" s="12">
        <f>TRUNC(일위대가목록!G114,0)</f>
        <v>0</v>
      </c>
      <c r="J250" s="12">
        <f t="shared" si="34"/>
        <v>0</v>
      </c>
      <c r="K250" s="12">
        <f>TRUNC(일위대가목록!H114,0)</f>
        <v>0</v>
      </c>
      <c r="L250" s="12">
        <f t="shared" si="35"/>
        <v>0</v>
      </c>
      <c r="M250" s="10" t="s">
        <v>624</v>
      </c>
      <c r="N250" s="1" t="s">
        <v>625</v>
      </c>
      <c r="O250" s="1" t="s">
        <v>52</v>
      </c>
      <c r="P250" s="1" t="s">
        <v>52</v>
      </c>
      <c r="Q250" s="1" t="s">
        <v>544</v>
      </c>
      <c r="R250" s="1" t="s">
        <v>68</v>
      </c>
      <c r="S250" s="1" t="s">
        <v>69</v>
      </c>
      <c r="T250" s="1" t="s">
        <v>69</v>
      </c>
      <c r="AR250" s="1" t="s">
        <v>52</v>
      </c>
      <c r="AS250" s="1" t="s">
        <v>52</v>
      </c>
      <c r="AU250" s="1" t="s">
        <v>626</v>
      </c>
      <c r="AV250">
        <v>543</v>
      </c>
    </row>
    <row r="251" spans="1:48" ht="30" customHeight="1" x14ac:dyDescent="0.3">
      <c r="A251" s="10" t="s">
        <v>627</v>
      </c>
      <c r="B251" s="10" t="s">
        <v>628</v>
      </c>
      <c r="C251" s="10" t="s">
        <v>629</v>
      </c>
      <c r="D251" s="11">
        <v>50</v>
      </c>
      <c r="E251" s="12">
        <f t="shared" si="31"/>
        <v>5019</v>
      </c>
      <c r="F251" s="12">
        <f t="shared" si="32"/>
        <v>250950</v>
      </c>
      <c r="G251" s="12">
        <f>TRUNC(중기단가목록!F4,0)</f>
        <v>325</v>
      </c>
      <c r="H251" s="12">
        <f t="shared" si="33"/>
        <v>16250</v>
      </c>
      <c r="I251" s="12">
        <f>TRUNC(중기단가목록!G4,0)</f>
        <v>4342</v>
      </c>
      <c r="J251" s="12">
        <f t="shared" si="34"/>
        <v>217100</v>
      </c>
      <c r="K251" s="12">
        <f>TRUNC(중기단가목록!H4,0)</f>
        <v>352</v>
      </c>
      <c r="L251" s="12">
        <f t="shared" si="35"/>
        <v>17600</v>
      </c>
      <c r="M251" s="10" t="s">
        <v>630</v>
      </c>
      <c r="N251" s="1" t="s">
        <v>631</v>
      </c>
      <c r="O251" s="1" t="s">
        <v>52</v>
      </c>
      <c r="P251" s="1" t="s">
        <v>52</v>
      </c>
      <c r="Q251" s="1" t="s">
        <v>544</v>
      </c>
      <c r="R251" s="1" t="s">
        <v>69</v>
      </c>
      <c r="S251" s="1" t="s">
        <v>68</v>
      </c>
      <c r="T251" s="1" t="s">
        <v>69</v>
      </c>
      <c r="AR251" s="1" t="s">
        <v>52</v>
      </c>
      <c r="AS251" s="1" t="s">
        <v>52</v>
      </c>
      <c r="AU251" s="1" t="s">
        <v>632</v>
      </c>
      <c r="AV251">
        <v>410</v>
      </c>
    </row>
    <row r="252" spans="1:48" ht="30" customHeight="1" x14ac:dyDescent="0.3">
      <c r="A252" s="10" t="s">
        <v>633</v>
      </c>
      <c r="B252" s="10" t="s">
        <v>634</v>
      </c>
      <c r="C252" s="10" t="s">
        <v>629</v>
      </c>
      <c r="D252" s="11">
        <v>38</v>
      </c>
      <c r="E252" s="12">
        <f t="shared" si="31"/>
        <v>7432</v>
      </c>
      <c r="F252" s="12">
        <f t="shared" si="32"/>
        <v>282416</v>
      </c>
      <c r="G252" s="12">
        <f>TRUNC(중기단가목록!F5,0)</f>
        <v>427</v>
      </c>
      <c r="H252" s="12">
        <f t="shared" si="33"/>
        <v>16226</v>
      </c>
      <c r="I252" s="12">
        <f>TRUNC(중기단가목록!G5,0)</f>
        <v>6690</v>
      </c>
      <c r="J252" s="12">
        <f t="shared" si="34"/>
        <v>254220</v>
      </c>
      <c r="K252" s="12">
        <f>TRUNC(중기단가목록!H5,0)</f>
        <v>315</v>
      </c>
      <c r="L252" s="12">
        <f t="shared" si="35"/>
        <v>11970</v>
      </c>
      <c r="M252" s="10" t="s">
        <v>635</v>
      </c>
      <c r="N252" s="1" t="s">
        <v>636</v>
      </c>
      <c r="O252" s="1" t="s">
        <v>52</v>
      </c>
      <c r="P252" s="1" t="s">
        <v>52</v>
      </c>
      <c r="Q252" s="1" t="s">
        <v>544</v>
      </c>
      <c r="R252" s="1" t="s">
        <v>69</v>
      </c>
      <c r="S252" s="1" t="s">
        <v>68</v>
      </c>
      <c r="T252" s="1" t="s">
        <v>69</v>
      </c>
      <c r="AR252" s="1" t="s">
        <v>52</v>
      </c>
      <c r="AS252" s="1" t="s">
        <v>52</v>
      </c>
      <c r="AU252" s="1" t="s">
        <v>637</v>
      </c>
      <c r="AV252">
        <v>411</v>
      </c>
    </row>
    <row r="253" spans="1:48" ht="30" customHeight="1" x14ac:dyDescent="0.3">
      <c r="A253" s="10" t="s">
        <v>638</v>
      </c>
      <c r="B253" s="10" t="s">
        <v>639</v>
      </c>
      <c r="C253" s="10" t="s">
        <v>629</v>
      </c>
      <c r="D253" s="11">
        <v>12</v>
      </c>
      <c r="E253" s="12">
        <f t="shared" si="31"/>
        <v>34539</v>
      </c>
      <c r="F253" s="12">
        <f t="shared" si="32"/>
        <v>414468</v>
      </c>
      <c r="G253" s="12">
        <f>TRUNC(일위대가목록!F115,0)</f>
        <v>0</v>
      </c>
      <c r="H253" s="12">
        <f t="shared" si="33"/>
        <v>0</v>
      </c>
      <c r="I253" s="12">
        <f>TRUNC(일위대가목록!G115,0)</f>
        <v>34539</v>
      </c>
      <c r="J253" s="12">
        <f t="shared" si="34"/>
        <v>414468</v>
      </c>
      <c r="K253" s="12">
        <f>TRUNC(일위대가목록!H115,0)</f>
        <v>0</v>
      </c>
      <c r="L253" s="12">
        <f t="shared" si="35"/>
        <v>0</v>
      </c>
      <c r="M253" s="10" t="s">
        <v>640</v>
      </c>
      <c r="N253" s="1" t="s">
        <v>641</v>
      </c>
      <c r="O253" s="1" t="s">
        <v>52</v>
      </c>
      <c r="P253" s="1" t="s">
        <v>52</v>
      </c>
      <c r="Q253" s="1" t="s">
        <v>544</v>
      </c>
      <c r="R253" s="1" t="s">
        <v>68</v>
      </c>
      <c r="S253" s="1" t="s">
        <v>69</v>
      </c>
      <c r="T253" s="1" t="s">
        <v>69</v>
      </c>
      <c r="AR253" s="1" t="s">
        <v>52</v>
      </c>
      <c r="AS253" s="1" t="s">
        <v>52</v>
      </c>
      <c r="AU253" s="1" t="s">
        <v>642</v>
      </c>
      <c r="AV253">
        <v>412</v>
      </c>
    </row>
    <row r="254" spans="1:48" ht="30" customHeight="1" x14ac:dyDescent="0.3">
      <c r="A254" s="10" t="s">
        <v>643</v>
      </c>
      <c r="B254" s="10" t="s">
        <v>644</v>
      </c>
      <c r="C254" s="10" t="s">
        <v>65</v>
      </c>
      <c r="D254" s="11">
        <v>42</v>
      </c>
      <c r="E254" s="12">
        <f t="shared" si="31"/>
        <v>444</v>
      </c>
      <c r="F254" s="12">
        <f t="shared" si="32"/>
        <v>18648</v>
      </c>
      <c r="G254" s="12">
        <f>TRUNC(일위대가목록!F116,0)</f>
        <v>119</v>
      </c>
      <c r="H254" s="12">
        <f t="shared" si="33"/>
        <v>4998</v>
      </c>
      <c r="I254" s="12">
        <f>TRUNC(일위대가목록!G116,0)</f>
        <v>325</v>
      </c>
      <c r="J254" s="12">
        <f t="shared" si="34"/>
        <v>13650</v>
      </c>
      <c r="K254" s="12">
        <f>TRUNC(일위대가목록!H116,0)</f>
        <v>0</v>
      </c>
      <c r="L254" s="12">
        <f t="shared" si="35"/>
        <v>0</v>
      </c>
      <c r="M254" s="10" t="s">
        <v>645</v>
      </c>
      <c r="N254" s="1" t="s">
        <v>646</v>
      </c>
      <c r="O254" s="1" t="s">
        <v>52</v>
      </c>
      <c r="P254" s="1" t="s">
        <v>52</v>
      </c>
      <c r="Q254" s="1" t="s">
        <v>544</v>
      </c>
      <c r="R254" s="1" t="s">
        <v>68</v>
      </c>
      <c r="S254" s="1" t="s">
        <v>69</v>
      </c>
      <c r="T254" s="1" t="s">
        <v>69</v>
      </c>
      <c r="AR254" s="1" t="s">
        <v>52</v>
      </c>
      <c r="AS254" s="1" t="s">
        <v>52</v>
      </c>
      <c r="AU254" s="1" t="s">
        <v>647</v>
      </c>
      <c r="AV254">
        <v>413</v>
      </c>
    </row>
    <row r="255" spans="1:48" ht="30" customHeight="1" x14ac:dyDescent="0.3">
      <c r="A255" s="11"/>
      <c r="B255" s="11"/>
      <c r="C255" s="11"/>
      <c r="D255" s="11"/>
      <c r="E255" s="12"/>
      <c r="F255" s="12"/>
      <c r="G255" s="12"/>
      <c r="H255" s="12"/>
      <c r="I255" s="12"/>
      <c r="J255" s="12"/>
      <c r="K255" s="12"/>
      <c r="L255" s="12"/>
      <c r="M255" s="11"/>
      <c r="Q255" s="1" t="s">
        <v>544</v>
      </c>
    </row>
    <row r="256" spans="1:48" ht="30" customHeight="1" x14ac:dyDescent="0.3">
      <c r="A256" s="11"/>
      <c r="B256" s="11"/>
      <c r="C256" s="11"/>
      <c r="D256" s="11"/>
      <c r="E256" s="12"/>
      <c r="F256" s="12"/>
      <c r="G256" s="12"/>
      <c r="H256" s="12"/>
      <c r="I256" s="12"/>
      <c r="J256" s="12"/>
      <c r="K256" s="12"/>
      <c r="L256" s="12"/>
      <c r="M256" s="11"/>
      <c r="Q256" s="1" t="s">
        <v>544</v>
      </c>
    </row>
    <row r="257" spans="1:17" ht="30" customHeight="1" x14ac:dyDescent="0.3">
      <c r="A257" s="11"/>
      <c r="B257" s="11"/>
      <c r="C257" s="11"/>
      <c r="D257" s="11"/>
      <c r="E257" s="12"/>
      <c r="F257" s="12"/>
      <c r="G257" s="12"/>
      <c r="H257" s="12"/>
      <c r="I257" s="12"/>
      <c r="J257" s="12"/>
      <c r="K257" s="12"/>
      <c r="L257" s="12"/>
      <c r="M257" s="11"/>
      <c r="Q257" s="1" t="s">
        <v>544</v>
      </c>
    </row>
    <row r="258" spans="1:17" ht="30" customHeight="1" x14ac:dyDescent="0.3">
      <c r="A258" s="11"/>
      <c r="B258" s="11"/>
      <c r="C258" s="11"/>
      <c r="D258" s="11"/>
      <c r="E258" s="12"/>
      <c r="F258" s="12"/>
      <c r="G258" s="12"/>
      <c r="H258" s="12"/>
      <c r="I258" s="12"/>
      <c r="J258" s="12"/>
      <c r="K258" s="12"/>
      <c r="L258" s="12"/>
      <c r="M258" s="11"/>
      <c r="Q258" s="1" t="s">
        <v>544</v>
      </c>
    </row>
    <row r="259" spans="1:17" ht="30" customHeight="1" x14ac:dyDescent="0.3">
      <c r="A259" s="11"/>
      <c r="B259" s="11"/>
      <c r="C259" s="11"/>
      <c r="D259" s="11"/>
      <c r="E259" s="12"/>
      <c r="F259" s="12"/>
      <c r="G259" s="12"/>
      <c r="H259" s="12"/>
      <c r="I259" s="12"/>
      <c r="J259" s="12"/>
      <c r="K259" s="12"/>
      <c r="L259" s="12"/>
      <c r="M259" s="11"/>
      <c r="Q259" s="1" t="s">
        <v>544</v>
      </c>
    </row>
    <row r="260" spans="1:17" ht="30" customHeight="1" x14ac:dyDescent="0.3">
      <c r="A260" s="11"/>
      <c r="B260" s="11"/>
      <c r="C260" s="11"/>
      <c r="D260" s="11"/>
      <c r="E260" s="12"/>
      <c r="F260" s="12"/>
      <c r="G260" s="12"/>
      <c r="H260" s="12"/>
      <c r="I260" s="12"/>
      <c r="J260" s="12"/>
      <c r="K260" s="12"/>
      <c r="L260" s="12"/>
      <c r="M260" s="11"/>
      <c r="Q260" s="1" t="s">
        <v>544</v>
      </c>
    </row>
    <row r="261" spans="1:17" ht="30" customHeight="1" x14ac:dyDescent="0.3">
      <c r="A261" s="11"/>
      <c r="B261" s="11"/>
      <c r="C261" s="11"/>
      <c r="D261" s="11"/>
      <c r="E261" s="12"/>
      <c r="F261" s="12"/>
      <c r="G261" s="12"/>
      <c r="H261" s="12"/>
      <c r="I261" s="12"/>
      <c r="J261" s="12"/>
      <c r="K261" s="12"/>
      <c r="L261" s="12"/>
      <c r="M261" s="11"/>
      <c r="Q261" s="1" t="s">
        <v>544</v>
      </c>
    </row>
    <row r="262" spans="1:17" ht="30" customHeight="1" x14ac:dyDescent="0.3">
      <c r="A262" s="11"/>
      <c r="B262" s="11"/>
      <c r="C262" s="11"/>
      <c r="D262" s="11"/>
      <c r="E262" s="12"/>
      <c r="F262" s="12"/>
      <c r="G262" s="12"/>
      <c r="H262" s="12"/>
      <c r="I262" s="12"/>
      <c r="J262" s="12"/>
      <c r="K262" s="12"/>
      <c r="L262" s="12"/>
      <c r="M262" s="11"/>
      <c r="Q262" s="1" t="s">
        <v>544</v>
      </c>
    </row>
    <row r="263" spans="1:17" ht="30" customHeight="1" x14ac:dyDescent="0.3">
      <c r="A263" s="11"/>
      <c r="B263" s="11"/>
      <c r="C263" s="11"/>
      <c r="D263" s="11"/>
      <c r="E263" s="12"/>
      <c r="F263" s="12"/>
      <c r="G263" s="12"/>
      <c r="H263" s="12"/>
      <c r="I263" s="12"/>
      <c r="J263" s="12"/>
      <c r="K263" s="12"/>
      <c r="L263" s="12"/>
      <c r="M263" s="11"/>
      <c r="Q263" s="1" t="s">
        <v>544</v>
      </c>
    </row>
    <row r="264" spans="1:17" ht="30" customHeight="1" x14ac:dyDescent="0.3">
      <c r="A264" s="11"/>
      <c r="B264" s="11"/>
      <c r="C264" s="11"/>
      <c r="D264" s="11"/>
      <c r="E264" s="12"/>
      <c r="F264" s="12"/>
      <c r="G264" s="12"/>
      <c r="H264" s="12"/>
      <c r="I264" s="12"/>
      <c r="J264" s="12"/>
      <c r="K264" s="12"/>
      <c r="L264" s="12"/>
      <c r="M264" s="11"/>
      <c r="Q264" s="1" t="s">
        <v>544</v>
      </c>
    </row>
    <row r="265" spans="1:17" ht="30" customHeight="1" x14ac:dyDescent="0.3">
      <c r="A265" s="11"/>
      <c r="B265" s="11"/>
      <c r="C265" s="11"/>
      <c r="D265" s="11"/>
      <c r="E265" s="12"/>
      <c r="F265" s="12"/>
      <c r="G265" s="12"/>
      <c r="H265" s="12"/>
      <c r="I265" s="12"/>
      <c r="J265" s="12"/>
      <c r="K265" s="12"/>
      <c r="L265" s="12"/>
      <c r="M265" s="11"/>
      <c r="Q265" s="1" t="s">
        <v>544</v>
      </c>
    </row>
    <row r="266" spans="1:17" ht="30" customHeight="1" x14ac:dyDescent="0.3">
      <c r="A266" s="11"/>
      <c r="B266" s="11"/>
      <c r="C266" s="11"/>
      <c r="D266" s="11"/>
      <c r="E266" s="12"/>
      <c r="F266" s="12"/>
      <c r="G266" s="12"/>
      <c r="H266" s="12"/>
      <c r="I266" s="12"/>
      <c r="J266" s="12"/>
      <c r="K266" s="12"/>
      <c r="L266" s="12"/>
      <c r="M266" s="11"/>
      <c r="Q266" s="1" t="s">
        <v>544</v>
      </c>
    </row>
    <row r="267" spans="1:17" ht="30" customHeight="1" x14ac:dyDescent="0.3">
      <c r="A267" s="11"/>
      <c r="B267" s="11"/>
      <c r="C267" s="11"/>
      <c r="D267" s="11"/>
      <c r="E267" s="12"/>
      <c r="F267" s="12"/>
      <c r="G267" s="12"/>
      <c r="H267" s="12"/>
      <c r="I267" s="12"/>
      <c r="J267" s="12"/>
      <c r="K267" s="12"/>
      <c r="L267" s="12"/>
      <c r="M267" s="11"/>
      <c r="Q267" s="1" t="s">
        <v>544</v>
      </c>
    </row>
    <row r="268" spans="1:17" ht="30" customHeight="1" x14ac:dyDescent="0.3">
      <c r="A268" s="11"/>
      <c r="B268" s="11"/>
      <c r="C268" s="11"/>
      <c r="D268" s="11"/>
      <c r="E268" s="12"/>
      <c r="F268" s="12"/>
      <c r="G268" s="12"/>
      <c r="H268" s="12"/>
      <c r="I268" s="12"/>
      <c r="J268" s="12"/>
      <c r="K268" s="12"/>
      <c r="L268" s="12"/>
      <c r="M268" s="11"/>
      <c r="Q268" s="1" t="s">
        <v>544</v>
      </c>
    </row>
    <row r="269" spans="1:17" ht="30" customHeight="1" x14ac:dyDescent="0.3">
      <c r="A269" s="11"/>
      <c r="B269" s="11"/>
      <c r="C269" s="11"/>
      <c r="D269" s="11"/>
      <c r="E269" s="12"/>
      <c r="F269" s="12"/>
      <c r="G269" s="12"/>
      <c r="H269" s="12"/>
      <c r="I269" s="12"/>
      <c r="J269" s="12"/>
      <c r="K269" s="12"/>
      <c r="L269" s="12"/>
      <c r="M269" s="11"/>
      <c r="Q269" s="1" t="s">
        <v>544</v>
      </c>
    </row>
    <row r="270" spans="1:17" ht="30" customHeight="1" x14ac:dyDescent="0.3">
      <c r="A270" s="11"/>
      <c r="B270" s="11"/>
      <c r="C270" s="11"/>
      <c r="D270" s="11"/>
      <c r="E270" s="12"/>
      <c r="F270" s="12"/>
      <c r="G270" s="12"/>
      <c r="H270" s="12"/>
      <c r="I270" s="12"/>
      <c r="J270" s="12"/>
      <c r="K270" s="12"/>
      <c r="L270" s="12"/>
      <c r="M270" s="11"/>
      <c r="Q270" s="1" t="s">
        <v>544</v>
      </c>
    </row>
    <row r="271" spans="1:17" ht="30" customHeight="1" x14ac:dyDescent="0.3">
      <c r="A271" s="11"/>
      <c r="B271" s="11"/>
      <c r="C271" s="11"/>
      <c r="D271" s="11"/>
      <c r="E271" s="12"/>
      <c r="F271" s="12"/>
      <c r="G271" s="12"/>
      <c r="H271" s="12"/>
      <c r="I271" s="12"/>
      <c r="J271" s="12"/>
      <c r="K271" s="12"/>
      <c r="L271" s="12"/>
      <c r="M271" s="11"/>
      <c r="Q271" s="1" t="s">
        <v>544</v>
      </c>
    </row>
    <row r="272" spans="1:17" ht="30" customHeight="1" x14ac:dyDescent="0.3">
      <c r="A272" s="11"/>
      <c r="B272" s="11"/>
      <c r="C272" s="11"/>
      <c r="D272" s="11"/>
      <c r="E272" s="12"/>
      <c r="F272" s="12"/>
      <c r="G272" s="12"/>
      <c r="H272" s="12"/>
      <c r="I272" s="12"/>
      <c r="J272" s="12"/>
      <c r="K272" s="12"/>
      <c r="L272" s="12"/>
      <c r="M272" s="11"/>
      <c r="Q272" s="1" t="s">
        <v>544</v>
      </c>
    </row>
    <row r="273" spans="1:48" ht="30" customHeight="1" x14ac:dyDescent="0.3">
      <c r="A273" s="11"/>
      <c r="B273" s="11"/>
      <c r="C273" s="11"/>
      <c r="D273" s="11"/>
      <c r="E273" s="12"/>
      <c r="F273" s="12"/>
      <c r="G273" s="12"/>
      <c r="H273" s="12"/>
      <c r="I273" s="12"/>
      <c r="J273" s="12"/>
      <c r="K273" s="12"/>
      <c r="L273" s="12"/>
      <c r="M273" s="11"/>
      <c r="Q273" s="1" t="s">
        <v>544</v>
      </c>
    </row>
    <row r="274" spans="1:48" ht="30" customHeight="1" x14ac:dyDescent="0.3">
      <c r="A274" s="11"/>
      <c r="B274" s="11"/>
      <c r="C274" s="11"/>
      <c r="D274" s="11"/>
      <c r="E274" s="12"/>
      <c r="F274" s="12"/>
      <c r="G274" s="12"/>
      <c r="H274" s="12"/>
      <c r="I274" s="12"/>
      <c r="J274" s="12"/>
      <c r="K274" s="12"/>
      <c r="L274" s="12"/>
      <c r="M274" s="11"/>
      <c r="Q274" s="1" t="s">
        <v>544</v>
      </c>
    </row>
    <row r="275" spans="1:48" ht="30" customHeight="1" x14ac:dyDescent="0.3">
      <c r="A275" s="11"/>
      <c r="B275" s="11"/>
      <c r="C275" s="11"/>
      <c r="D275" s="11"/>
      <c r="E275" s="12"/>
      <c r="F275" s="12"/>
      <c r="G275" s="12"/>
      <c r="H275" s="12"/>
      <c r="I275" s="12"/>
      <c r="J275" s="12"/>
      <c r="K275" s="12"/>
      <c r="L275" s="12"/>
      <c r="M275" s="11"/>
      <c r="Q275" s="1" t="s">
        <v>544</v>
      </c>
    </row>
    <row r="276" spans="1:48" ht="30" customHeight="1" x14ac:dyDescent="0.3">
      <c r="A276" s="11"/>
      <c r="B276" s="11"/>
      <c r="C276" s="11"/>
      <c r="D276" s="11"/>
      <c r="E276" s="12"/>
      <c r="F276" s="12"/>
      <c r="G276" s="12"/>
      <c r="H276" s="12"/>
      <c r="I276" s="12"/>
      <c r="J276" s="12"/>
      <c r="K276" s="12"/>
      <c r="L276" s="12"/>
      <c r="M276" s="11"/>
      <c r="Q276" s="1" t="s">
        <v>544</v>
      </c>
    </row>
    <row r="277" spans="1:48" ht="30" customHeight="1" x14ac:dyDescent="0.3">
      <c r="A277" s="11"/>
      <c r="B277" s="11"/>
      <c r="C277" s="11"/>
      <c r="D277" s="11"/>
      <c r="E277" s="12"/>
      <c r="F277" s="12"/>
      <c r="G277" s="12"/>
      <c r="H277" s="12"/>
      <c r="I277" s="12"/>
      <c r="J277" s="12"/>
      <c r="K277" s="12"/>
      <c r="L277" s="12"/>
      <c r="M277" s="11"/>
      <c r="Q277" s="1" t="s">
        <v>544</v>
      </c>
    </row>
    <row r="278" spans="1:48" ht="30" customHeight="1" x14ac:dyDescent="0.3">
      <c r="A278" s="11"/>
      <c r="B278" s="11"/>
      <c r="C278" s="11"/>
      <c r="D278" s="11"/>
      <c r="E278" s="12"/>
      <c r="F278" s="12"/>
      <c r="G278" s="12"/>
      <c r="H278" s="12"/>
      <c r="I278" s="12"/>
      <c r="J278" s="12"/>
      <c r="K278" s="12"/>
      <c r="L278" s="12"/>
      <c r="M278" s="11"/>
      <c r="Q278" s="1" t="s">
        <v>544</v>
      </c>
    </row>
    <row r="279" spans="1:48" ht="30" customHeight="1" x14ac:dyDescent="0.3">
      <c r="A279" s="10" t="s">
        <v>151</v>
      </c>
      <c r="B279" s="11"/>
      <c r="C279" s="11"/>
      <c r="D279" s="11"/>
      <c r="E279" s="12"/>
      <c r="F279" s="12">
        <f>SUMIF(Q231:Q278,"0101030101",F231:F278)</f>
        <v>16676366</v>
      </c>
      <c r="G279" s="12"/>
      <c r="H279" s="12">
        <f>SUMIF(Q231:Q278,"0101030101",H231:H278)</f>
        <v>6752295</v>
      </c>
      <c r="I279" s="12"/>
      <c r="J279" s="12">
        <f>SUMIF(Q231:Q278,"0101030101",J231:J278)</f>
        <v>9894501</v>
      </c>
      <c r="K279" s="12"/>
      <c r="L279" s="12">
        <f>SUMIF(Q231:Q278,"0101030101",L231:L278)</f>
        <v>29570</v>
      </c>
      <c r="M279" s="11"/>
      <c r="N279" t="s">
        <v>152</v>
      </c>
    </row>
    <row r="280" spans="1:48" ht="30" customHeight="1" x14ac:dyDescent="0.3">
      <c r="A280" s="10" t="s">
        <v>648</v>
      </c>
      <c r="B280" s="10" t="s">
        <v>546</v>
      </c>
      <c r="C280" s="11"/>
      <c r="D280" s="11"/>
      <c r="E280" s="12"/>
      <c r="F280" s="12"/>
      <c r="G280" s="12"/>
      <c r="H280" s="12"/>
      <c r="I280" s="12"/>
      <c r="J280" s="12"/>
      <c r="K280" s="12"/>
      <c r="L280" s="12"/>
      <c r="M280" s="11"/>
      <c r="Q280" s="1" t="s">
        <v>649</v>
      </c>
    </row>
    <row r="281" spans="1:48" ht="30" customHeight="1" x14ac:dyDescent="0.3">
      <c r="A281" s="10" t="s">
        <v>547</v>
      </c>
      <c r="B281" s="10" t="s">
        <v>548</v>
      </c>
      <c r="C281" s="10" t="s">
        <v>65</v>
      </c>
      <c r="D281" s="11">
        <v>37</v>
      </c>
      <c r="E281" s="12">
        <f t="shared" ref="E281:E304" si="36">TRUNC(G281+I281+K281, 0)</f>
        <v>6865</v>
      </c>
      <c r="F281" s="12">
        <f t="shared" ref="F281:F304" si="37">TRUNC(H281+J281+L281, 0)</f>
        <v>254005</v>
      </c>
      <c r="G281" s="12">
        <f>TRUNC(일위대가목록!F98,0)</f>
        <v>810</v>
      </c>
      <c r="H281" s="12">
        <f t="shared" ref="H281:H304" si="38">TRUNC(G281*D281, 0)</f>
        <v>29970</v>
      </c>
      <c r="I281" s="12">
        <f>TRUNC(일위대가목록!G98,0)</f>
        <v>6055</v>
      </c>
      <c r="J281" s="12">
        <f t="shared" ref="J281:J304" si="39">TRUNC(I281*D281, 0)</f>
        <v>224035</v>
      </c>
      <c r="K281" s="12">
        <f>TRUNC(일위대가목록!H98,0)</f>
        <v>0</v>
      </c>
      <c r="L281" s="12">
        <f t="shared" ref="L281:L304" si="40">TRUNC(K281*D281, 0)</f>
        <v>0</v>
      </c>
      <c r="M281" s="10" t="s">
        <v>549</v>
      </c>
      <c r="N281" s="1" t="s">
        <v>550</v>
      </c>
      <c r="O281" s="1" t="s">
        <v>52</v>
      </c>
      <c r="P281" s="1" t="s">
        <v>52</v>
      </c>
      <c r="Q281" s="1" t="s">
        <v>649</v>
      </c>
      <c r="R281" s="1" t="s">
        <v>68</v>
      </c>
      <c r="S281" s="1" t="s">
        <v>69</v>
      </c>
      <c r="T281" s="1" t="s">
        <v>69</v>
      </c>
      <c r="AR281" s="1" t="s">
        <v>52</v>
      </c>
      <c r="AS281" s="1" t="s">
        <v>52</v>
      </c>
      <c r="AU281" s="1" t="s">
        <v>650</v>
      </c>
      <c r="AV281">
        <v>371</v>
      </c>
    </row>
    <row r="282" spans="1:48" ht="30" customHeight="1" x14ac:dyDescent="0.3">
      <c r="A282" s="10" t="s">
        <v>547</v>
      </c>
      <c r="B282" s="10" t="s">
        <v>552</v>
      </c>
      <c r="C282" s="10" t="s">
        <v>65</v>
      </c>
      <c r="D282" s="11">
        <v>185</v>
      </c>
      <c r="E282" s="12">
        <f t="shared" si="36"/>
        <v>5503</v>
      </c>
      <c r="F282" s="12">
        <f t="shared" si="37"/>
        <v>1018055</v>
      </c>
      <c r="G282" s="12">
        <f>TRUNC(일위대가목록!F99,0)</f>
        <v>560</v>
      </c>
      <c r="H282" s="12">
        <f t="shared" si="38"/>
        <v>103600</v>
      </c>
      <c r="I282" s="12">
        <f>TRUNC(일위대가목록!G99,0)</f>
        <v>4943</v>
      </c>
      <c r="J282" s="12">
        <f t="shared" si="39"/>
        <v>914455</v>
      </c>
      <c r="K282" s="12">
        <f>TRUNC(일위대가목록!H99,0)</f>
        <v>0</v>
      </c>
      <c r="L282" s="12">
        <f t="shared" si="40"/>
        <v>0</v>
      </c>
      <c r="M282" s="10" t="s">
        <v>553</v>
      </c>
      <c r="N282" s="1" t="s">
        <v>554</v>
      </c>
      <c r="O282" s="1" t="s">
        <v>52</v>
      </c>
      <c r="P282" s="1" t="s">
        <v>52</v>
      </c>
      <c r="Q282" s="1" t="s">
        <v>649</v>
      </c>
      <c r="R282" s="1" t="s">
        <v>68</v>
      </c>
      <c r="S282" s="1" t="s">
        <v>69</v>
      </c>
      <c r="T282" s="1" t="s">
        <v>69</v>
      </c>
      <c r="AR282" s="1" t="s">
        <v>52</v>
      </c>
      <c r="AS282" s="1" t="s">
        <v>52</v>
      </c>
      <c r="AU282" s="1" t="s">
        <v>651</v>
      </c>
      <c r="AV282">
        <v>372</v>
      </c>
    </row>
    <row r="283" spans="1:48" ht="30" customHeight="1" x14ac:dyDescent="0.3">
      <c r="A283" s="10" t="s">
        <v>63</v>
      </c>
      <c r="B283" s="10" t="s">
        <v>556</v>
      </c>
      <c r="C283" s="10" t="s">
        <v>65</v>
      </c>
      <c r="D283" s="11">
        <v>27</v>
      </c>
      <c r="E283" s="12">
        <f t="shared" si="36"/>
        <v>31786</v>
      </c>
      <c r="F283" s="12">
        <f t="shared" si="37"/>
        <v>858222</v>
      </c>
      <c r="G283" s="12">
        <f>TRUNC(일위대가목록!F100,0)</f>
        <v>3071</v>
      </c>
      <c r="H283" s="12">
        <f t="shared" si="38"/>
        <v>82917</v>
      </c>
      <c r="I283" s="12">
        <f>TRUNC(일위대가목록!G100,0)</f>
        <v>28715</v>
      </c>
      <c r="J283" s="12">
        <f t="shared" si="39"/>
        <v>775305</v>
      </c>
      <c r="K283" s="12">
        <f>TRUNC(일위대가목록!H100,0)</f>
        <v>0</v>
      </c>
      <c r="L283" s="12">
        <f t="shared" si="40"/>
        <v>0</v>
      </c>
      <c r="M283" s="10" t="s">
        <v>557</v>
      </c>
      <c r="N283" s="1" t="s">
        <v>558</v>
      </c>
      <c r="O283" s="1" t="s">
        <v>52</v>
      </c>
      <c r="P283" s="1" t="s">
        <v>52</v>
      </c>
      <c r="Q283" s="1" t="s">
        <v>649</v>
      </c>
      <c r="R283" s="1" t="s">
        <v>68</v>
      </c>
      <c r="S283" s="1" t="s">
        <v>69</v>
      </c>
      <c r="T283" s="1" t="s">
        <v>69</v>
      </c>
      <c r="AR283" s="1" t="s">
        <v>52</v>
      </c>
      <c r="AS283" s="1" t="s">
        <v>52</v>
      </c>
      <c r="AU283" s="1" t="s">
        <v>652</v>
      </c>
      <c r="AV283">
        <v>378</v>
      </c>
    </row>
    <row r="284" spans="1:48" ht="30" customHeight="1" x14ac:dyDescent="0.3">
      <c r="A284" s="10" t="s">
        <v>63</v>
      </c>
      <c r="B284" s="10" t="s">
        <v>560</v>
      </c>
      <c r="C284" s="10" t="s">
        <v>65</v>
      </c>
      <c r="D284" s="11">
        <v>18</v>
      </c>
      <c r="E284" s="12">
        <f t="shared" si="36"/>
        <v>26005</v>
      </c>
      <c r="F284" s="12">
        <f t="shared" si="37"/>
        <v>468090</v>
      </c>
      <c r="G284" s="12">
        <f>TRUNC(일위대가목록!F101,0)</f>
        <v>2260</v>
      </c>
      <c r="H284" s="12">
        <f t="shared" si="38"/>
        <v>40680</v>
      </c>
      <c r="I284" s="12">
        <f>TRUNC(일위대가목록!G101,0)</f>
        <v>23745</v>
      </c>
      <c r="J284" s="12">
        <f t="shared" si="39"/>
        <v>427410</v>
      </c>
      <c r="K284" s="12">
        <f>TRUNC(일위대가목록!H101,0)</f>
        <v>0</v>
      </c>
      <c r="L284" s="12">
        <f t="shared" si="40"/>
        <v>0</v>
      </c>
      <c r="M284" s="10" t="s">
        <v>561</v>
      </c>
      <c r="N284" s="1" t="s">
        <v>562</v>
      </c>
      <c r="O284" s="1" t="s">
        <v>52</v>
      </c>
      <c r="P284" s="1" t="s">
        <v>52</v>
      </c>
      <c r="Q284" s="1" t="s">
        <v>649</v>
      </c>
      <c r="R284" s="1" t="s">
        <v>68</v>
      </c>
      <c r="S284" s="1" t="s">
        <v>69</v>
      </c>
      <c r="T284" s="1" t="s">
        <v>69</v>
      </c>
      <c r="AR284" s="1" t="s">
        <v>52</v>
      </c>
      <c r="AS284" s="1" t="s">
        <v>52</v>
      </c>
      <c r="AU284" s="1" t="s">
        <v>653</v>
      </c>
      <c r="AV284">
        <v>379</v>
      </c>
    </row>
    <row r="285" spans="1:48" ht="30" customHeight="1" x14ac:dyDescent="0.3">
      <c r="A285" s="10" t="s">
        <v>79</v>
      </c>
      <c r="B285" s="10" t="s">
        <v>564</v>
      </c>
      <c r="C285" s="10" t="s">
        <v>81</v>
      </c>
      <c r="D285" s="11">
        <v>6</v>
      </c>
      <c r="E285" s="12">
        <f t="shared" si="36"/>
        <v>1351</v>
      </c>
      <c r="F285" s="12">
        <f t="shared" si="37"/>
        <v>8106</v>
      </c>
      <c r="G285" s="12">
        <f>TRUNC(단가대비표!O96,0)</f>
        <v>1351</v>
      </c>
      <c r="H285" s="12">
        <f t="shared" si="38"/>
        <v>8106</v>
      </c>
      <c r="I285" s="12">
        <f>TRUNC(단가대비표!P96,0)</f>
        <v>0</v>
      </c>
      <c r="J285" s="12">
        <f t="shared" si="39"/>
        <v>0</v>
      </c>
      <c r="K285" s="12">
        <f>TRUNC(단가대비표!V96,0)</f>
        <v>0</v>
      </c>
      <c r="L285" s="12">
        <f t="shared" si="40"/>
        <v>0</v>
      </c>
      <c r="M285" s="10" t="s">
        <v>52</v>
      </c>
      <c r="N285" s="1" t="s">
        <v>565</v>
      </c>
      <c r="O285" s="1" t="s">
        <v>52</v>
      </c>
      <c r="P285" s="1" t="s">
        <v>52</v>
      </c>
      <c r="Q285" s="1" t="s">
        <v>649</v>
      </c>
      <c r="R285" s="1" t="s">
        <v>69</v>
      </c>
      <c r="S285" s="1" t="s">
        <v>69</v>
      </c>
      <c r="T285" s="1" t="s">
        <v>68</v>
      </c>
      <c r="AR285" s="1" t="s">
        <v>52</v>
      </c>
      <c r="AS285" s="1" t="s">
        <v>52</v>
      </c>
      <c r="AU285" s="1" t="s">
        <v>654</v>
      </c>
      <c r="AV285">
        <v>380</v>
      </c>
    </row>
    <row r="286" spans="1:48" ht="30" customHeight="1" x14ac:dyDescent="0.3">
      <c r="A286" s="10" t="s">
        <v>79</v>
      </c>
      <c r="B286" s="10" t="s">
        <v>567</v>
      </c>
      <c r="C286" s="10" t="s">
        <v>81</v>
      </c>
      <c r="D286" s="11">
        <v>4</v>
      </c>
      <c r="E286" s="12">
        <f t="shared" si="36"/>
        <v>869</v>
      </c>
      <c r="F286" s="12">
        <f t="shared" si="37"/>
        <v>3476</v>
      </c>
      <c r="G286" s="12">
        <f>TRUNC(단가대비표!O95,0)</f>
        <v>869</v>
      </c>
      <c r="H286" s="12">
        <f t="shared" si="38"/>
        <v>3476</v>
      </c>
      <c r="I286" s="12">
        <f>TRUNC(단가대비표!P95,0)</f>
        <v>0</v>
      </c>
      <c r="J286" s="12">
        <f t="shared" si="39"/>
        <v>0</v>
      </c>
      <c r="K286" s="12">
        <f>TRUNC(단가대비표!V95,0)</f>
        <v>0</v>
      </c>
      <c r="L286" s="12">
        <f t="shared" si="40"/>
        <v>0</v>
      </c>
      <c r="M286" s="10" t="s">
        <v>52</v>
      </c>
      <c r="N286" s="1" t="s">
        <v>568</v>
      </c>
      <c r="O286" s="1" t="s">
        <v>52</v>
      </c>
      <c r="P286" s="1" t="s">
        <v>52</v>
      </c>
      <c r="Q286" s="1" t="s">
        <v>649</v>
      </c>
      <c r="R286" s="1" t="s">
        <v>69</v>
      </c>
      <c r="S286" s="1" t="s">
        <v>69</v>
      </c>
      <c r="T286" s="1" t="s">
        <v>68</v>
      </c>
      <c r="AR286" s="1" t="s">
        <v>52</v>
      </c>
      <c r="AS286" s="1" t="s">
        <v>52</v>
      </c>
      <c r="AU286" s="1" t="s">
        <v>655</v>
      </c>
      <c r="AV286">
        <v>381</v>
      </c>
    </row>
    <row r="287" spans="1:48" ht="30" customHeight="1" x14ac:dyDescent="0.3">
      <c r="A287" s="10" t="s">
        <v>95</v>
      </c>
      <c r="B287" s="10" t="s">
        <v>570</v>
      </c>
      <c r="C287" s="10" t="s">
        <v>65</v>
      </c>
      <c r="D287" s="11">
        <v>41</v>
      </c>
      <c r="E287" s="12">
        <f t="shared" si="36"/>
        <v>23504</v>
      </c>
      <c r="F287" s="12">
        <f t="shared" si="37"/>
        <v>963664</v>
      </c>
      <c r="G287" s="12">
        <f>TRUNC(일위대가목록!F102,0)</f>
        <v>8497</v>
      </c>
      <c r="H287" s="12">
        <f t="shared" si="38"/>
        <v>348377</v>
      </c>
      <c r="I287" s="12">
        <f>TRUNC(일위대가목록!G102,0)</f>
        <v>15007</v>
      </c>
      <c r="J287" s="12">
        <f t="shared" si="39"/>
        <v>615287</v>
      </c>
      <c r="K287" s="12">
        <f>TRUNC(일위대가목록!H102,0)</f>
        <v>0</v>
      </c>
      <c r="L287" s="12">
        <f t="shared" si="40"/>
        <v>0</v>
      </c>
      <c r="M287" s="10" t="s">
        <v>571</v>
      </c>
      <c r="N287" s="1" t="s">
        <v>572</v>
      </c>
      <c r="O287" s="1" t="s">
        <v>52</v>
      </c>
      <c r="P287" s="1" t="s">
        <v>52</v>
      </c>
      <c r="Q287" s="1" t="s">
        <v>649</v>
      </c>
      <c r="R287" s="1" t="s">
        <v>68</v>
      </c>
      <c r="S287" s="1" t="s">
        <v>69</v>
      </c>
      <c r="T287" s="1" t="s">
        <v>69</v>
      </c>
      <c r="AR287" s="1" t="s">
        <v>52</v>
      </c>
      <c r="AS287" s="1" t="s">
        <v>52</v>
      </c>
      <c r="AU287" s="1" t="s">
        <v>656</v>
      </c>
      <c r="AV287">
        <v>386</v>
      </c>
    </row>
    <row r="288" spans="1:48" ht="30" customHeight="1" x14ac:dyDescent="0.3">
      <c r="A288" s="10" t="s">
        <v>95</v>
      </c>
      <c r="B288" s="10" t="s">
        <v>100</v>
      </c>
      <c r="C288" s="10" t="s">
        <v>65</v>
      </c>
      <c r="D288" s="11">
        <v>46</v>
      </c>
      <c r="E288" s="12">
        <f t="shared" si="36"/>
        <v>12698</v>
      </c>
      <c r="F288" s="12">
        <f t="shared" si="37"/>
        <v>584108</v>
      </c>
      <c r="G288" s="12">
        <f>TRUNC(일위대가목록!F103,0)</f>
        <v>3817</v>
      </c>
      <c r="H288" s="12">
        <f t="shared" si="38"/>
        <v>175582</v>
      </c>
      <c r="I288" s="12">
        <f>TRUNC(일위대가목록!G103,0)</f>
        <v>8881</v>
      </c>
      <c r="J288" s="12">
        <f t="shared" si="39"/>
        <v>408526</v>
      </c>
      <c r="K288" s="12">
        <f>TRUNC(일위대가목록!H103,0)</f>
        <v>0</v>
      </c>
      <c r="L288" s="12">
        <f t="shared" si="40"/>
        <v>0</v>
      </c>
      <c r="M288" s="10" t="s">
        <v>574</v>
      </c>
      <c r="N288" s="1" t="s">
        <v>575</v>
      </c>
      <c r="O288" s="1" t="s">
        <v>52</v>
      </c>
      <c r="P288" s="1" t="s">
        <v>52</v>
      </c>
      <c r="Q288" s="1" t="s">
        <v>649</v>
      </c>
      <c r="R288" s="1" t="s">
        <v>68</v>
      </c>
      <c r="S288" s="1" t="s">
        <v>69</v>
      </c>
      <c r="T288" s="1" t="s">
        <v>69</v>
      </c>
      <c r="AR288" s="1" t="s">
        <v>52</v>
      </c>
      <c r="AS288" s="1" t="s">
        <v>52</v>
      </c>
      <c r="AU288" s="1" t="s">
        <v>657</v>
      </c>
      <c r="AV288">
        <v>387</v>
      </c>
    </row>
    <row r="289" spans="1:48" ht="30" customHeight="1" x14ac:dyDescent="0.3">
      <c r="A289" s="10" t="s">
        <v>95</v>
      </c>
      <c r="B289" s="10" t="s">
        <v>577</v>
      </c>
      <c r="C289" s="10" t="s">
        <v>65</v>
      </c>
      <c r="D289" s="11">
        <v>46</v>
      </c>
      <c r="E289" s="12">
        <f t="shared" si="36"/>
        <v>7239</v>
      </c>
      <c r="F289" s="12">
        <f t="shared" si="37"/>
        <v>332994</v>
      </c>
      <c r="G289" s="12">
        <f>TRUNC(일위대가목록!F104,0)</f>
        <v>2339</v>
      </c>
      <c r="H289" s="12">
        <f t="shared" si="38"/>
        <v>107594</v>
      </c>
      <c r="I289" s="12">
        <f>TRUNC(일위대가목록!G104,0)</f>
        <v>4900</v>
      </c>
      <c r="J289" s="12">
        <f t="shared" si="39"/>
        <v>225400</v>
      </c>
      <c r="K289" s="12">
        <f>TRUNC(일위대가목록!H104,0)</f>
        <v>0</v>
      </c>
      <c r="L289" s="12">
        <f t="shared" si="40"/>
        <v>0</v>
      </c>
      <c r="M289" s="10" t="s">
        <v>578</v>
      </c>
      <c r="N289" s="1" t="s">
        <v>579</v>
      </c>
      <c r="O289" s="1" t="s">
        <v>52</v>
      </c>
      <c r="P289" s="1" t="s">
        <v>52</v>
      </c>
      <c r="Q289" s="1" t="s">
        <v>649</v>
      </c>
      <c r="R289" s="1" t="s">
        <v>68</v>
      </c>
      <c r="S289" s="1" t="s">
        <v>69</v>
      </c>
      <c r="T289" s="1" t="s">
        <v>69</v>
      </c>
      <c r="AR289" s="1" t="s">
        <v>52</v>
      </c>
      <c r="AS289" s="1" t="s">
        <v>52</v>
      </c>
      <c r="AU289" s="1" t="s">
        <v>658</v>
      </c>
      <c r="AV289">
        <v>388</v>
      </c>
    </row>
    <row r="290" spans="1:48" ht="30" customHeight="1" x14ac:dyDescent="0.3">
      <c r="A290" s="10" t="s">
        <v>581</v>
      </c>
      <c r="B290" s="10" t="s">
        <v>582</v>
      </c>
      <c r="C290" s="10" t="s">
        <v>65</v>
      </c>
      <c r="D290" s="11">
        <v>46</v>
      </c>
      <c r="E290" s="12">
        <f t="shared" si="36"/>
        <v>18705</v>
      </c>
      <c r="F290" s="12">
        <f t="shared" si="37"/>
        <v>860430</v>
      </c>
      <c r="G290" s="12">
        <f>TRUNC(일위대가목록!F105,0)</f>
        <v>4004</v>
      </c>
      <c r="H290" s="12">
        <f t="shared" si="38"/>
        <v>184184</v>
      </c>
      <c r="I290" s="12">
        <f>TRUNC(일위대가목록!G105,0)</f>
        <v>14701</v>
      </c>
      <c r="J290" s="12">
        <f t="shared" si="39"/>
        <v>676246</v>
      </c>
      <c r="K290" s="12">
        <f>TRUNC(일위대가목록!H105,0)</f>
        <v>0</v>
      </c>
      <c r="L290" s="12">
        <f t="shared" si="40"/>
        <v>0</v>
      </c>
      <c r="M290" s="10" t="s">
        <v>583</v>
      </c>
      <c r="N290" s="1" t="s">
        <v>584</v>
      </c>
      <c r="O290" s="1" t="s">
        <v>52</v>
      </c>
      <c r="P290" s="1" t="s">
        <v>52</v>
      </c>
      <c r="Q290" s="1" t="s">
        <v>649</v>
      </c>
      <c r="R290" s="1" t="s">
        <v>68</v>
      </c>
      <c r="S290" s="1" t="s">
        <v>69</v>
      </c>
      <c r="T290" s="1" t="s">
        <v>69</v>
      </c>
      <c r="AR290" s="1" t="s">
        <v>52</v>
      </c>
      <c r="AS290" s="1" t="s">
        <v>52</v>
      </c>
      <c r="AU290" s="1" t="s">
        <v>659</v>
      </c>
      <c r="AV290">
        <v>389</v>
      </c>
    </row>
    <row r="291" spans="1:48" ht="30" customHeight="1" x14ac:dyDescent="0.3">
      <c r="A291" s="10" t="s">
        <v>581</v>
      </c>
      <c r="B291" s="10" t="s">
        <v>586</v>
      </c>
      <c r="C291" s="10" t="s">
        <v>65</v>
      </c>
      <c r="D291" s="11">
        <v>46</v>
      </c>
      <c r="E291" s="12">
        <f t="shared" si="36"/>
        <v>12652</v>
      </c>
      <c r="F291" s="12">
        <f t="shared" si="37"/>
        <v>581992</v>
      </c>
      <c r="G291" s="12">
        <f>TRUNC(일위대가목록!F106,0)</f>
        <v>2852</v>
      </c>
      <c r="H291" s="12">
        <f t="shared" si="38"/>
        <v>131192</v>
      </c>
      <c r="I291" s="12">
        <f>TRUNC(일위대가목록!G106,0)</f>
        <v>9800</v>
      </c>
      <c r="J291" s="12">
        <f t="shared" si="39"/>
        <v>450800</v>
      </c>
      <c r="K291" s="12">
        <f>TRUNC(일위대가목록!H106,0)</f>
        <v>0</v>
      </c>
      <c r="L291" s="12">
        <f t="shared" si="40"/>
        <v>0</v>
      </c>
      <c r="M291" s="10" t="s">
        <v>587</v>
      </c>
      <c r="N291" s="1" t="s">
        <v>588</v>
      </c>
      <c r="O291" s="1" t="s">
        <v>52</v>
      </c>
      <c r="P291" s="1" t="s">
        <v>52</v>
      </c>
      <c r="Q291" s="1" t="s">
        <v>649</v>
      </c>
      <c r="R291" s="1" t="s">
        <v>68</v>
      </c>
      <c r="S291" s="1" t="s">
        <v>69</v>
      </c>
      <c r="T291" s="1" t="s">
        <v>69</v>
      </c>
      <c r="AR291" s="1" t="s">
        <v>52</v>
      </c>
      <c r="AS291" s="1" t="s">
        <v>52</v>
      </c>
      <c r="AU291" s="1" t="s">
        <v>660</v>
      </c>
      <c r="AV291">
        <v>390</v>
      </c>
    </row>
    <row r="292" spans="1:48" ht="30" customHeight="1" x14ac:dyDescent="0.3">
      <c r="A292" s="10" t="s">
        <v>590</v>
      </c>
      <c r="B292" s="10" t="s">
        <v>122</v>
      </c>
      <c r="C292" s="10" t="s">
        <v>65</v>
      </c>
      <c r="D292" s="11">
        <v>92</v>
      </c>
      <c r="E292" s="12">
        <f t="shared" si="36"/>
        <v>7020</v>
      </c>
      <c r="F292" s="12">
        <f t="shared" si="37"/>
        <v>645840</v>
      </c>
      <c r="G292" s="12">
        <f>TRUNC(일위대가목록!F107,0)</f>
        <v>1875</v>
      </c>
      <c r="H292" s="12">
        <f t="shared" si="38"/>
        <v>172500</v>
      </c>
      <c r="I292" s="12">
        <f>TRUNC(일위대가목록!G107,0)</f>
        <v>5145</v>
      </c>
      <c r="J292" s="12">
        <f t="shared" si="39"/>
        <v>473340</v>
      </c>
      <c r="K292" s="12">
        <f>TRUNC(일위대가목록!H107,0)</f>
        <v>0</v>
      </c>
      <c r="L292" s="12">
        <f t="shared" si="40"/>
        <v>0</v>
      </c>
      <c r="M292" s="10" t="s">
        <v>591</v>
      </c>
      <c r="N292" s="1" t="s">
        <v>592</v>
      </c>
      <c r="O292" s="1" t="s">
        <v>52</v>
      </c>
      <c r="P292" s="1" t="s">
        <v>52</v>
      </c>
      <c r="Q292" s="1" t="s">
        <v>649</v>
      </c>
      <c r="R292" s="1" t="s">
        <v>68</v>
      </c>
      <c r="S292" s="1" t="s">
        <v>69</v>
      </c>
      <c r="T292" s="1" t="s">
        <v>69</v>
      </c>
      <c r="AR292" s="1" t="s">
        <v>52</v>
      </c>
      <c r="AS292" s="1" t="s">
        <v>52</v>
      </c>
      <c r="AU292" s="1" t="s">
        <v>661</v>
      </c>
      <c r="AV292">
        <v>427</v>
      </c>
    </row>
    <row r="293" spans="1:48" ht="30" customHeight="1" x14ac:dyDescent="0.3">
      <c r="A293" s="10" t="s">
        <v>594</v>
      </c>
      <c r="B293" s="10" t="s">
        <v>595</v>
      </c>
      <c r="C293" s="10" t="s">
        <v>65</v>
      </c>
      <c r="D293" s="11">
        <v>15</v>
      </c>
      <c r="E293" s="12">
        <f t="shared" si="36"/>
        <v>3750</v>
      </c>
      <c r="F293" s="12">
        <f t="shared" si="37"/>
        <v>56250</v>
      </c>
      <c r="G293" s="12">
        <f>TRUNC(일위대가목록!F108,0)</f>
        <v>2094</v>
      </c>
      <c r="H293" s="12">
        <f t="shared" si="38"/>
        <v>31410</v>
      </c>
      <c r="I293" s="12">
        <f>TRUNC(일위대가목록!G108,0)</f>
        <v>1656</v>
      </c>
      <c r="J293" s="12">
        <f t="shared" si="39"/>
        <v>24840</v>
      </c>
      <c r="K293" s="12">
        <f>TRUNC(일위대가목록!H108,0)</f>
        <v>0</v>
      </c>
      <c r="L293" s="12">
        <f t="shared" si="40"/>
        <v>0</v>
      </c>
      <c r="M293" s="10" t="s">
        <v>596</v>
      </c>
      <c r="N293" s="1" t="s">
        <v>597</v>
      </c>
      <c r="O293" s="1" t="s">
        <v>52</v>
      </c>
      <c r="P293" s="1" t="s">
        <v>52</v>
      </c>
      <c r="Q293" s="1" t="s">
        <v>649</v>
      </c>
      <c r="R293" s="1" t="s">
        <v>68</v>
      </c>
      <c r="S293" s="1" t="s">
        <v>69</v>
      </c>
      <c r="T293" s="1" t="s">
        <v>69</v>
      </c>
      <c r="AR293" s="1" t="s">
        <v>52</v>
      </c>
      <c r="AS293" s="1" t="s">
        <v>52</v>
      </c>
      <c r="AU293" s="1" t="s">
        <v>662</v>
      </c>
      <c r="AV293">
        <v>486</v>
      </c>
    </row>
    <row r="294" spans="1:48" ht="30" customHeight="1" x14ac:dyDescent="0.3">
      <c r="A294" s="10" t="s">
        <v>126</v>
      </c>
      <c r="B294" s="10" t="s">
        <v>135</v>
      </c>
      <c r="C294" s="10" t="s">
        <v>65</v>
      </c>
      <c r="D294" s="11">
        <v>92</v>
      </c>
      <c r="E294" s="12">
        <f t="shared" si="36"/>
        <v>3649</v>
      </c>
      <c r="F294" s="12">
        <f t="shared" si="37"/>
        <v>335708</v>
      </c>
      <c r="G294" s="12">
        <f>TRUNC(일위대가목록!F17,0)</f>
        <v>1165</v>
      </c>
      <c r="H294" s="12">
        <f t="shared" si="38"/>
        <v>107180</v>
      </c>
      <c r="I294" s="12">
        <f>TRUNC(일위대가목록!G17,0)</f>
        <v>2484</v>
      </c>
      <c r="J294" s="12">
        <f t="shared" si="39"/>
        <v>228528</v>
      </c>
      <c r="K294" s="12">
        <f>TRUNC(일위대가목록!H17,0)</f>
        <v>0</v>
      </c>
      <c r="L294" s="12">
        <f t="shared" si="40"/>
        <v>0</v>
      </c>
      <c r="M294" s="10" t="s">
        <v>136</v>
      </c>
      <c r="N294" s="1" t="s">
        <v>137</v>
      </c>
      <c r="O294" s="1" t="s">
        <v>52</v>
      </c>
      <c r="P294" s="1" t="s">
        <v>52</v>
      </c>
      <c r="Q294" s="1" t="s">
        <v>649</v>
      </c>
      <c r="R294" s="1" t="s">
        <v>68</v>
      </c>
      <c r="S294" s="1" t="s">
        <v>69</v>
      </c>
      <c r="T294" s="1" t="s">
        <v>69</v>
      </c>
      <c r="AR294" s="1" t="s">
        <v>52</v>
      </c>
      <c r="AS294" s="1" t="s">
        <v>52</v>
      </c>
      <c r="AU294" s="1" t="s">
        <v>663</v>
      </c>
      <c r="AV294">
        <v>392</v>
      </c>
    </row>
    <row r="295" spans="1:48" ht="30" customHeight="1" x14ac:dyDescent="0.3">
      <c r="A295" s="10" t="s">
        <v>600</v>
      </c>
      <c r="B295" s="10" t="s">
        <v>601</v>
      </c>
      <c r="C295" s="10" t="s">
        <v>141</v>
      </c>
      <c r="D295" s="11">
        <v>1</v>
      </c>
      <c r="E295" s="12">
        <f t="shared" si="36"/>
        <v>113777</v>
      </c>
      <c r="F295" s="12">
        <f t="shared" si="37"/>
        <v>113777</v>
      </c>
      <c r="G295" s="12">
        <f>TRUNC(일위대가목록!F109,0)</f>
        <v>12972</v>
      </c>
      <c r="H295" s="12">
        <f t="shared" si="38"/>
        <v>12972</v>
      </c>
      <c r="I295" s="12">
        <f>TRUNC(일위대가목록!G109,0)</f>
        <v>100805</v>
      </c>
      <c r="J295" s="12">
        <f t="shared" si="39"/>
        <v>100805</v>
      </c>
      <c r="K295" s="12">
        <f>TRUNC(일위대가목록!H109,0)</f>
        <v>0</v>
      </c>
      <c r="L295" s="12">
        <f t="shared" si="40"/>
        <v>0</v>
      </c>
      <c r="M295" s="10" t="s">
        <v>602</v>
      </c>
      <c r="N295" s="1" t="s">
        <v>603</v>
      </c>
      <c r="O295" s="1" t="s">
        <v>52</v>
      </c>
      <c r="P295" s="1" t="s">
        <v>52</v>
      </c>
      <c r="Q295" s="1" t="s">
        <v>649</v>
      </c>
      <c r="R295" s="1" t="s">
        <v>68</v>
      </c>
      <c r="S295" s="1" t="s">
        <v>69</v>
      </c>
      <c r="T295" s="1" t="s">
        <v>69</v>
      </c>
      <c r="AR295" s="1" t="s">
        <v>52</v>
      </c>
      <c r="AS295" s="1" t="s">
        <v>52</v>
      </c>
      <c r="AU295" s="1" t="s">
        <v>664</v>
      </c>
      <c r="AV295">
        <v>482</v>
      </c>
    </row>
    <row r="296" spans="1:48" ht="30" customHeight="1" x14ac:dyDescent="0.3">
      <c r="A296" s="10" t="s">
        <v>139</v>
      </c>
      <c r="B296" s="10" t="s">
        <v>605</v>
      </c>
      <c r="C296" s="10" t="s">
        <v>141</v>
      </c>
      <c r="D296" s="11">
        <v>6</v>
      </c>
      <c r="E296" s="12">
        <f t="shared" si="36"/>
        <v>25646</v>
      </c>
      <c r="F296" s="12">
        <f t="shared" si="37"/>
        <v>153876</v>
      </c>
      <c r="G296" s="12">
        <f>TRUNC(일위대가목록!F110,0)</f>
        <v>838</v>
      </c>
      <c r="H296" s="12">
        <f t="shared" si="38"/>
        <v>5028</v>
      </c>
      <c r="I296" s="12">
        <f>TRUNC(일위대가목록!G110,0)</f>
        <v>24808</v>
      </c>
      <c r="J296" s="12">
        <f t="shared" si="39"/>
        <v>148848</v>
      </c>
      <c r="K296" s="12">
        <f>TRUNC(일위대가목록!H110,0)</f>
        <v>0</v>
      </c>
      <c r="L296" s="12">
        <f t="shared" si="40"/>
        <v>0</v>
      </c>
      <c r="M296" s="10" t="s">
        <v>606</v>
      </c>
      <c r="N296" s="1" t="s">
        <v>607</v>
      </c>
      <c r="O296" s="1" t="s">
        <v>52</v>
      </c>
      <c r="P296" s="1" t="s">
        <v>52</v>
      </c>
      <c r="Q296" s="1" t="s">
        <v>649</v>
      </c>
      <c r="R296" s="1" t="s">
        <v>68</v>
      </c>
      <c r="S296" s="1" t="s">
        <v>69</v>
      </c>
      <c r="T296" s="1" t="s">
        <v>69</v>
      </c>
      <c r="AR296" s="1" t="s">
        <v>52</v>
      </c>
      <c r="AS296" s="1" t="s">
        <v>52</v>
      </c>
      <c r="AU296" s="1" t="s">
        <v>665</v>
      </c>
      <c r="AV296">
        <v>393</v>
      </c>
    </row>
    <row r="297" spans="1:48" ht="30" customHeight="1" x14ac:dyDescent="0.3">
      <c r="A297" s="10" t="s">
        <v>317</v>
      </c>
      <c r="B297" s="10" t="s">
        <v>609</v>
      </c>
      <c r="C297" s="10" t="s">
        <v>81</v>
      </c>
      <c r="D297" s="11">
        <v>1</v>
      </c>
      <c r="E297" s="12">
        <f t="shared" si="36"/>
        <v>129439</v>
      </c>
      <c r="F297" s="12">
        <f t="shared" si="37"/>
        <v>129439</v>
      </c>
      <c r="G297" s="12">
        <f>TRUNC(일위대가목록!F111,0)</f>
        <v>13474</v>
      </c>
      <c r="H297" s="12">
        <f t="shared" si="38"/>
        <v>13474</v>
      </c>
      <c r="I297" s="12">
        <f>TRUNC(일위대가목록!G111,0)</f>
        <v>115965</v>
      </c>
      <c r="J297" s="12">
        <f t="shared" si="39"/>
        <v>115965</v>
      </c>
      <c r="K297" s="12">
        <f>TRUNC(일위대가목록!H111,0)</f>
        <v>0</v>
      </c>
      <c r="L297" s="12">
        <f t="shared" si="40"/>
        <v>0</v>
      </c>
      <c r="M297" s="10" t="s">
        <v>610</v>
      </c>
      <c r="N297" s="1" t="s">
        <v>611</v>
      </c>
      <c r="O297" s="1" t="s">
        <v>52</v>
      </c>
      <c r="P297" s="1" t="s">
        <v>52</v>
      </c>
      <c r="Q297" s="1" t="s">
        <v>649</v>
      </c>
      <c r="R297" s="1" t="s">
        <v>68</v>
      </c>
      <c r="S297" s="1" t="s">
        <v>69</v>
      </c>
      <c r="T297" s="1" t="s">
        <v>69</v>
      </c>
      <c r="AR297" s="1" t="s">
        <v>52</v>
      </c>
      <c r="AS297" s="1" t="s">
        <v>52</v>
      </c>
      <c r="AU297" s="1" t="s">
        <v>666</v>
      </c>
      <c r="AV297">
        <v>479</v>
      </c>
    </row>
    <row r="298" spans="1:48" ht="30" customHeight="1" x14ac:dyDescent="0.3">
      <c r="A298" s="10" t="s">
        <v>145</v>
      </c>
      <c r="B298" s="10" t="s">
        <v>613</v>
      </c>
      <c r="C298" s="10" t="s">
        <v>147</v>
      </c>
      <c r="D298" s="11">
        <v>1</v>
      </c>
      <c r="E298" s="12">
        <f t="shared" si="36"/>
        <v>623743</v>
      </c>
      <c r="F298" s="12">
        <f t="shared" si="37"/>
        <v>623743</v>
      </c>
      <c r="G298" s="12">
        <f>TRUNC(일위대가목록!F112,0)</f>
        <v>85340</v>
      </c>
      <c r="H298" s="12">
        <f t="shared" si="38"/>
        <v>85340</v>
      </c>
      <c r="I298" s="12">
        <f>TRUNC(일위대가목록!G112,0)</f>
        <v>538403</v>
      </c>
      <c r="J298" s="12">
        <f t="shared" si="39"/>
        <v>538403</v>
      </c>
      <c r="K298" s="12">
        <f>TRUNC(일위대가목록!H112,0)</f>
        <v>0</v>
      </c>
      <c r="L298" s="12">
        <f t="shared" si="40"/>
        <v>0</v>
      </c>
      <c r="M298" s="10" t="s">
        <v>614</v>
      </c>
      <c r="N298" s="1" t="s">
        <v>615</v>
      </c>
      <c r="O298" s="1" t="s">
        <v>52</v>
      </c>
      <c r="P298" s="1" t="s">
        <v>52</v>
      </c>
      <c r="Q298" s="1" t="s">
        <v>649</v>
      </c>
      <c r="R298" s="1" t="s">
        <v>68</v>
      </c>
      <c r="S298" s="1" t="s">
        <v>69</v>
      </c>
      <c r="T298" s="1" t="s">
        <v>69</v>
      </c>
      <c r="AR298" s="1" t="s">
        <v>52</v>
      </c>
      <c r="AS298" s="1" t="s">
        <v>52</v>
      </c>
      <c r="AU298" s="1" t="s">
        <v>667</v>
      </c>
      <c r="AV298">
        <v>395</v>
      </c>
    </row>
    <row r="299" spans="1:48" ht="30" customHeight="1" x14ac:dyDescent="0.3">
      <c r="A299" s="10" t="s">
        <v>617</v>
      </c>
      <c r="B299" s="10" t="s">
        <v>618</v>
      </c>
      <c r="C299" s="10" t="s">
        <v>619</v>
      </c>
      <c r="D299" s="11">
        <v>1</v>
      </c>
      <c r="E299" s="12">
        <f t="shared" si="36"/>
        <v>91004</v>
      </c>
      <c r="F299" s="12">
        <f t="shared" si="37"/>
        <v>91004</v>
      </c>
      <c r="G299" s="12">
        <f>TRUNC(일위대가목록!F113,0)</f>
        <v>2650</v>
      </c>
      <c r="H299" s="12">
        <f t="shared" si="38"/>
        <v>2650</v>
      </c>
      <c r="I299" s="12">
        <f>TRUNC(일위대가목록!G113,0)</f>
        <v>88354</v>
      </c>
      <c r="J299" s="12">
        <f t="shared" si="39"/>
        <v>88354</v>
      </c>
      <c r="K299" s="12">
        <f>TRUNC(일위대가목록!H113,0)</f>
        <v>0</v>
      </c>
      <c r="L299" s="12">
        <f t="shared" si="40"/>
        <v>0</v>
      </c>
      <c r="M299" s="10" t="s">
        <v>620</v>
      </c>
      <c r="N299" s="1" t="s">
        <v>621</v>
      </c>
      <c r="O299" s="1" t="s">
        <v>52</v>
      </c>
      <c r="P299" s="1" t="s">
        <v>52</v>
      </c>
      <c r="Q299" s="1" t="s">
        <v>649</v>
      </c>
      <c r="R299" s="1" t="s">
        <v>68</v>
      </c>
      <c r="S299" s="1" t="s">
        <v>69</v>
      </c>
      <c r="T299" s="1" t="s">
        <v>69</v>
      </c>
      <c r="AR299" s="1" t="s">
        <v>52</v>
      </c>
      <c r="AS299" s="1" t="s">
        <v>52</v>
      </c>
      <c r="AU299" s="1" t="s">
        <v>668</v>
      </c>
      <c r="AV299">
        <v>451</v>
      </c>
    </row>
    <row r="300" spans="1:48" ht="30" customHeight="1" x14ac:dyDescent="0.3">
      <c r="A300" s="10" t="s">
        <v>623</v>
      </c>
      <c r="B300" s="10" t="s">
        <v>52</v>
      </c>
      <c r="C300" s="10" t="s">
        <v>65</v>
      </c>
      <c r="D300" s="11">
        <v>74</v>
      </c>
      <c r="E300" s="12">
        <f t="shared" si="36"/>
        <v>104003</v>
      </c>
      <c r="F300" s="12">
        <f t="shared" si="37"/>
        <v>7696222</v>
      </c>
      <c r="G300" s="12">
        <f>TRUNC(일위대가목록!F114,0)</f>
        <v>104003</v>
      </c>
      <c r="H300" s="12">
        <f t="shared" si="38"/>
        <v>7696222</v>
      </c>
      <c r="I300" s="12">
        <f>TRUNC(일위대가목록!G114,0)</f>
        <v>0</v>
      </c>
      <c r="J300" s="12">
        <f t="shared" si="39"/>
        <v>0</v>
      </c>
      <c r="K300" s="12">
        <f>TRUNC(일위대가목록!H114,0)</f>
        <v>0</v>
      </c>
      <c r="L300" s="12">
        <f t="shared" si="40"/>
        <v>0</v>
      </c>
      <c r="M300" s="10" t="s">
        <v>624</v>
      </c>
      <c r="N300" s="1" t="s">
        <v>625</v>
      </c>
      <c r="O300" s="1" t="s">
        <v>52</v>
      </c>
      <c r="P300" s="1" t="s">
        <v>52</v>
      </c>
      <c r="Q300" s="1" t="s">
        <v>649</v>
      </c>
      <c r="R300" s="1" t="s">
        <v>68</v>
      </c>
      <c r="S300" s="1" t="s">
        <v>69</v>
      </c>
      <c r="T300" s="1" t="s">
        <v>69</v>
      </c>
      <c r="AR300" s="1" t="s">
        <v>52</v>
      </c>
      <c r="AS300" s="1" t="s">
        <v>52</v>
      </c>
      <c r="AU300" s="1" t="s">
        <v>669</v>
      </c>
      <c r="AV300">
        <v>544</v>
      </c>
    </row>
    <row r="301" spans="1:48" ht="30" customHeight="1" x14ac:dyDescent="0.3">
      <c r="A301" s="10" t="s">
        <v>627</v>
      </c>
      <c r="B301" s="10" t="s">
        <v>628</v>
      </c>
      <c r="C301" s="10" t="s">
        <v>629</v>
      </c>
      <c r="D301" s="11">
        <v>86</v>
      </c>
      <c r="E301" s="12">
        <f t="shared" si="36"/>
        <v>5019</v>
      </c>
      <c r="F301" s="12">
        <f t="shared" si="37"/>
        <v>431634</v>
      </c>
      <c r="G301" s="12">
        <f>TRUNC(중기단가목록!F4,0)</f>
        <v>325</v>
      </c>
      <c r="H301" s="12">
        <f t="shared" si="38"/>
        <v>27950</v>
      </c>
      <c r="I301" s="12">
        <f>TRUNC(중기단가목록!G4,0)</f>
        <v>4342</v>
      </c>
      <c r="J301" s="12">
        <f t="shared" si="39"/>
        <v>373412</v>
      </c>
      <c r="K301" s="12">
        <f>TRUNC(중기단가목록!H4,0)</f>
        <v>352</v>
      </c>
      <c r="L301" s="12">
        <f t="shared" si="40"/>
        <v>30272</v>
      </c>
      <c r="M301" s="10" t="s">
        <v>630</v>
      </c>
      <c r="N301" s="1" t="s">
        <v>631</v>
      </c>
      <c r="O301" s="1" t="s">
        <v>52</v>
      </c>
      <c r="P301" s="1" t="s">
        <v>52</v>
      </c>
      <c r="Q301" s="1" t="s">
        <v>649</v>
      </c>
      <c r="R301" s="1" t="s">
        <v>69</v>
      </c>
      <c r="S301" s="1" t="s">
        <v>68</v>
      </c>
      <c r="T301" s="1" t="s">
        <v>69</v>
      </c>
      <c r="AR301" s="1" t="s">
        <v>52</v>
      </c>
      <c r="AS301" s="1" t="s">
        <v>52</v>
      </c>
      <c r="AU301" s="1" t="s">
        <v>670</v>
      </c>
      <c r="AV301">
        <v>365</v>
      </c>
    </row>
    <row r="302" spans="1:48" ht="30" customHeight="1" x14ac:dyDescent="0.3">
      <c r="A302" s="10" t="s">
        <v>633</v>
      </c>
      <c r="B302" s="10" t="s">
        <v>634</v>
      </c>
      <c r="C302" s="10" t="s">
        <v>629</v>
      </c>
      <c r="D302" s="11">
        <v>65</v>
      </c>
      <c r="E302" s="12">
        <f t="shared" si="36"/>
        <v>7432</v>
      </c>
      <c r="F302" s="12">
        <f t="shared" si="37"/>
        <v>483080</v>
      </c>
      <c r="G302" s="12">
        <f>TRUNC(중기단가목록!F5,0)</f>
        <v>427</v>
      </c>
      <c r="H302" s="12">
        <f t="shared" si="38"/>
        <v>27755</v>
      </c>
      <c r="I302" s="12">
        <f>TRUNC(중기단가목록!G5,0)</f>
        <v>6690</v>
      </c>
      <c r="J302" s="12">
        <f t="shared" si="39"/>
        <v>434850</v>
      </c>
      <c r="K302" s="12">
        <f>TRUNC(중기단가목록!H5,0)</f>
        <v>315</v>
      </c>
      <c r="L302" s="12">
        <f t="shared" si="40"/>
        <v>20475</v>
      </c>
      <c r="M302" s="10" t="s">
        <v>635</v>
      </c>
      <c r="N302" s="1" t="s">
        <v>636</v>
      </c>
      <c r="O302" s="1" t="s">
        <v>52</v>
      </c>
      <c r="P302" s="1" t="s">
        <v>52</v>
      </c>
      <c r="Q302" s="1" t="s">
        <v>649</v>
      </c>
      <c r="R302" s="1" t="s">
        <v>69</v>
      </c>
      <c r="S302" s="1" t="s">
        <v>68</v>
      </c>
      <c r="T302" s="1" t="s">
        <v>69</v>
      </c>
      <c r="AR302" s="1" t="s">
        <v>52</v>
      </c>
      <c r="AS302" s="1" t="s">
        <v>52</v>
      </c>
      <c r="AU302" s="1" t="s">
        <v>671</v>
      </c>
      <c r="AV302">
        <v>366</v>
      </c>
    </row>
    <row r="303" spans="1:48" ht="30" customHeight="1" x14ac:dyDescent="0.3">
      <c r="A303" s="10" t="s">
        <v>638</v>
      </c>
      <c r="B303" s="10" t="s">
        <v>639</v>
      </c>
      <c r="C303" s="10" t="s">
        <v>629</v>
      </c>
      <c r="D303" s="11">
        <v>8</v>
      </c>
      <c r="E303" s="12">
        <f t="shared" si="36"/>
        <v>34539</v>
      </c>
      <c r="F303" s="12">
        <f t="shared" si="37"/>
        <v>276312</v>
      </c>
      <c r="G303" s="12">
        <f>TRUNC(일위대가목록!F115,0)</f>
        <v>0</v>
      </c>
      <c r="H303" s="12">
        <f t="shared" si="38"/>
        <v>0</v>
      </c>
      <c r="I303" s="12">
        <f>TRUNC(일위대가목록!G115,0)</f>
        <v>34539</v>
      </c>
      <c r="J303" s="12">
        <f t="shared" si="39"/>
        <v>276312</v>
      </c>
      <c r="K303" s="12">
        <f>TRUNC(일위대가목록!H115,0)</f>
        <v>0</v>
      </c>
      <c r="L303" s="12">
        <f t="shared" si="40"/>
        <v>0</v>
      </c>
      <c r="M303" s="10" t="s">
        <v>640</v>
      </c>
      <c r="N303" s="1" t="s">
        <v>641</v>
      </c>
      <c r="O303" s="1" t="s">
        <v>52</v>
      </c>
      <c r="P303" s="1" t="s">
        <v>52</v>
      </c>
      <c r="Q303" s="1" t="s">
        <v>649</v>
      </c>
      <c r="R303" s="1" t="s">
        <v>68</v>
      </c>
      <c r="S303" s="1" t="s">
        <v>69</v>
      </c>
      <c r="T303" s="1" t="s">
        <v>69</v>
      </c>
      <c r="AR303" s="1" t="s">
        <v>52</v>
      </c>
      <c r="AS303" s="1" t="s">
        <v>52</v>
      </c>
      <c r="AU303" s="1" t="s">
        <v>672</v>
      </c>
      <c r="AV303">
        <v>367</v>
      </c>
    </row>
    <row r="304" spans="1:48" ht="30" customHeight="1" x14ac:dyDescent="0.3">
      <c r="A304" s="10" t="s">
        <v>643</v>
      </c>
      <c r="B304" s="10" t="s">
        <v>644</v>
      </c>
      <c r="C304" s="10" t="s">
        <v>65</v>
      </c>
      <c r="D304" s="11">
        <v>72</v>
      </c>
      <c r="E304" s="12">
        <f t="shared" si="36"/>
        <v>444</v>
      </c>
      <c r="F304" s="12">
        <f t="shared" si="37"/>
        <v>31968</v>
      </c>
      <c r="G304" s="12">
        <f>TRUNC(일위대가목록!F116,0)</f>
        <v>119</v>
      </c>
      <c r="H304" s="12">
        <f t="shared" si="38"/>
        <v>8568</v>
      </c>
      <c r="I304" s="12">
        <f>TRUNC(일위대가목록!G116,0)</f>
        <v>325</v>
      </c>
      <c r="J304" s="12">
        <f t="shared" si="39"/>
        <v>23400</v>
      </c>
      <c r="K304" s="12">
        <f>TRUNC(일위대가목록!H116,0)</f>
        <v>0</v>
      </c>
      <c r="L304" s="12">
        <f t="shared" si="40"/>
        <v>0</v>
      </c>
      <c r="M304" s="10" t="s">
        <v>645</v>
      </c>
      <c r="N304" s="1" t="s">
        <v>646</v>
      </c>
      <c r="O304" s="1" t="s">
        <v>52</v>
      </c>
      <c r="P304" s="1" t="s">
        <v>52</v>
      </c>
      <c r="Q304" s="1" t="s">
        <v>649</v>
      </c>
      <c r="R304" s="1" t="s">
        <v>68</v>
      </c>
      <c r="S304" s="1" t="s">
        <v>69</v>
      </c>
      <c r="T304" s="1" t="s">
        <v>69</v>
      </c>
      <c r="AR304" s="1" t="s">
        <v>52</v>
      </c>
      <c r="AS304" s="1" t="s">
        <v>52</v>
      </c>
      <c r="AU304" s="1" t="s">
        <v>673</v>
      </c>
      <c r="AV304">
        <v>368</v>
      </c>
    </row>
    <row r="305" spans="1:17" ht="30" customHeight="1" x14ac:dyDescent="0.3">
      <c r="A305" s="11"/>
      <c r="B305" s="11"/>
      <c r="C305" s="11"/>
      <c r="D305" s="11"/>
      <c r="E305" s="12"/>
      <c r="F305" s="12"/>
      <c r="G305" s="12"/>
      <c r="H305" s="12"/>
      <c r="I305" s="12"/>
      <c r="J305" s="12"/>
      <c r="K305" s="12"/>
      <c r="L305" s="12"/>
      <c r="M305" s="11"/>
      <c r="Q305" s="1" t="s">
        <v>649</v>
      </c>
    </row>
    <row r="306" spans="1:17" ht="30" customHeight="1" x14ac:dyDescent="0.3">
      <c r="A306" s="11"/>
      <c r="B306" s="11"/>
      <c r="C306" s="11"/>
      <c r="D306" s="11"/>
      <c r="E306" s="12"/>
      <c r="F306" s="12"/>
      <c r="G306" s="12"/>
      <c r="H306" s="12"/>
      <c r="I306" s="12"/>
      <c r="J306" s="12"/>
      <c r="K306" s="12"/>
      <c r="L306" s="12"/>
      <c r="M306" s="11"/>
      <c r="Q306" s="1" t="s">
        <v>649</v>
      </c>
    </row>
    <row r="307" spans="1:17" ht="30" customHeight="1" x14ac:dyDescent="0.3">
      <c r="A307" s="11"/>
      <c r="B307" s="11"/>
      <c r="C307" s="11"/>
      <c r="D307" s="11"/>
      <c r="E307" s="12"/>
      <c r="F307" s="12"/>
      <c r="G307" s="12"/>
      <c r="H307" s="12"/>
      <c r="I307" s="12"/>
      <c r="J307" s="12"/>
      <c r="K307" s="12"/>
      <c r="L307" s="12"/>
      <c r="M307" s="11"/>
      <c r="Q307" s="1" t="s">
        <v>649</v>
      </c>
    </row>
    <row r="308" spans="1:17" ht="30" customHeight="1" x14ac:dyDescent="0.3">
      <c r="A308" s="11"/>
      <c r="B308" s="11"/>
      <c r="C308" s="11"/>
      <c r="D308" s="11"/>
      <c r="E308" s="12"/>
      <c r="F308" s="12"/>
      <c r="G308" s="12"/>
      <c r="H308" s="12"/>
      <c r="I308" s="12"/>
      <c r="J308" s="12"/>
      <c r="K308" s="12"/>
      <c r="L308" s="12"/>
      <c r="M308" s="11"/>
      <c r="Q308" s="1" t="s">
        <v>649</v>
      </c>
    </row>
    <row r="309" spans="1:17" ht="30" customHeight="1" x14ac:dyDescent="0.3">
      <c r="A309" s="11"/>
      <c r="B309" s="11"/>
      <c r="C309" s="11"/>
      <c r="D309" s="11"/>
      <c r="E309" s="12"/>
      <c r="F309" s="12"/>
      <c r="G309" s="12"/>
      <c r="H309" s="12"/>
      <c r="I309" s="12"/>
      <c r="J309" s="12"/>
      <c r="K309" s="12"/>
      <c r="L309" s="12"/>
      <c r="M309" s="11"/>
      <c r="Q309" s="1" t="s">
        <v>649</v>
      </c>
    </row>
    <row r="310" spans="1:17" ht="30" customHeight="1" x14ac:dyDescent="0.3">
      <c r="A310" s="11"/>
      <c r="B310" s="11"/>
      <c r="C310" s="11"/>
      <c r="D310" s="11"/>
      <c r="E310" s="12"/>
      <c r="F310" s="12"/>
      <c r="G310" s="12"/>
      <c r="H310" s="12"/>
      <c r="I310" s="12"/>
      <c r="J310" s="12"/>
      <c r="K310" s="12"/>
      <c r="L310" s="12"/>
      <c r="M310" s="11"/>
      <c r="Q310" s="1" t="s">
        <v>649</v>
      </c>
    </row>
    <row r="311" spans="1:17" ht="30" customHeight="1" x14ac:dyDescent="0.3">
      <c r="A311" s="11"/>
      <c r="B311" s="11"/>
      <c r="C311" s="11"/>
      <c r="D311" s="11"/>
      <c r="E311" s="12"/>
      <c r="F311" s="12"/>
      <c r="G311" s="12"/>
      <c r="H311" s="12"/>
      <c r="I311" s="12"/>
      <c r="J311" s="12"/>
      <c r="K311" s="12"/>
      <c r="L311" s="12"/>
      <c r="M311" s="11"/>
      <c r="Q311" s="1" t="s">
        <v>649</v>
      </c>
    </row>
    <row r="312" spans="1:17" ht="30" customHeight="1" x14ac:dyDescent="0.3">
      <c r="A312" s="11"/>
      <c r="B312" s="11"/>
      <c r="C312" s="11"/>
      <c r="D312" s="11"/>
      <c r="E312" s="12"/>
      <c r="F312" s="12"/>
      <c r="G312" s="12"/>
      <c r="H312" s="12"/>
      <c r="I312" s="12"/>
      <c r="J312" s="12"/>
      <c r="K312" s="12"/>
      <c r="L312" s="12"/>
      <c r="M312" s="11"/>
      <c r="Q312" s="1" t="s">
        <v>649</v>
      </c>
    </row>
    <row r="313" spans="1:17" ht="30" customHeight="1" x14ac:dyDescent="0.3">
      <c r="A313" s="11"/>
      <c r="B313" s="11"/>
      <c r="C313" s="11"/>
      <c r="D313" s="11"/>
      <c r="E313" s="12"/>
      <c r="F313" s="12"/>
      <c r="G313" s="12"/>
      <c r="H313" s="12"/>
      <c r="I313" s="12"/>
      <c r="J313" s="12"/>
      <c r="K313" s="12"/>
      <c r="L313" s="12"/>
      <c r="M313" s="11"/>
      <c r="Q313" s="1" t="s">
        <v>649</v>
      </c>
    </row>
    <row r="314" spans="1:17" ht="30" customHeight="1" x14ac:dyDescent="0.3">
      <c r="A314" s="11"/>
      <c r="B314" s="11"/>
      <c r="C314" s="11"/>
      <c r="D314" s="11"/>
      <c r="E314" s="12"/>
      <c r="F314" s="12"/>
      <c r="G314" s="12"/>
      <c r="H314" s="12"/>
      <c r="I314" s="12"/>
      <c r="J314" s="12"/>
      <c r="K314" s="12"/>
      <c r="L314" s="12"/>
      <c r="M314" s="11"/>
      <c r="Q314" s="1" t="s">
        <v>649</v>
      </c>
    </row>
    <row r="315" spans="1:17" ht="30" customHeight="1" x14ac:dyDescent="0.3">
      <c r="A315" s="11"/>
      <c r="B315" s="11"/>
      <c r="C315" s="11"/>
      <c r="D315" s="11"/>
      <c r="E315" s="12"/>
      <c r="F315" s="12"/>
      <c r="G315" s="12"/>
      <c r="H315" s="12"/>
      <c r="I315" s="12"/>
      <c r="J315" s="12"/>
      <c r="K315" s="12"/>
      <c r="L315" s="12"/>
      <c r="M315" s="11"/>
      <c r="Q315" s="1" t="s">
        <v>649</v>
      </c>
    </row>
    <row r="316" spans="1:17" ht="30" customHeight="1" x14ac:dyDescent="0.3">
      <c r="A316" s="11"/>
      <c r="B316" s="11"/>
      <c r="C316" s="11"/>
      <c r="D316" s="11"/>
      <c r="E316" s="12"/>
      <c r="F316" s="12"/>
      <c r="G316" s="12"/>
      <c r="H316" s="12"/>
      <c r="I316" s="12"/>
      <c r="J316" s="12"/>
      <c r="K316" s="12"/>
      <c r="L316" s="12"/>
      <c r="M316" s="11"/>
      <c r="Q316" s="1" t="s">
        <v>649</v>
      </c>
    </row>
    <row r="317" spans="1:17" ht="30" customHeight="1" x14ac:dyDescent="0.3">
      <c r="A317" s="11"/>
      <c r="B317" s="11"/>
      <c r="C317" s="11"/>
      <c r="D317" s="11"/>
      <c r="E317" s="12"/>
      <c r="F317" s="12"/>
      <c r="G317" s="12"/>
      <c r="H317" s="12"/>
      <c r="I317" s="12"/>
      <c r="J317" s="12"/>
      <c r="K317" s="12"/>
      <c r="L317" s="12"/>
      <c r="M317" s="11"/>
      <c r="Q317" s="1" t="s">
        <v>649</v>
      </c>
    </row>
    <row r="318" spans="1:17" ht="30" customHeight="1" x14ac:dyDescent="0.3">
      <c r="A318" s="11"/>
      <c r="B318" s="11"/>
      <c r="C318" s="11"/>
      <c r="D318" s="11"/>
      <c r="E318" s="12"/>
      <c r="F318" s="12"/>
      <c r="G318" s="12"/>
      <c r="H318" s="12"/>
      <c r="I318" s="12"/>
      <c r="J318" s="12"/>
      <c r="K318" s="12"/>
      <c r="L318" s="12"/>
      <c r="M318" s="11"/>
      <c r="Q318" s="1" t="s">
        <v>649</v>
      </c>
    </row>
    <row r="319" spans="1:17" ht="30" customHeight="1" x14ac:dyDescent="0.3">
      <c r="A319" s="11"/>
      <c r="B319" s="11"/>
      <c r="C319" s="11"/>
      <c r="D319" s="11"/>
      <c r="E319" s="12"/>
      <c r="F319" s="12"/>
      <c r="G319" s="12"/>
      <c r="H319" s="12"/>
      <c r="I319" s="12"/>
      <c r="J319" s="12"/>
      <c r="K319" s="12"/>
      <c r="L319" s="12"/>
      <c r="M319" s="11"/>
      <c r="Q319" s="1" t="s">
        <v>649</v>
      </c>
    </row>
    <row r="320" spans="1:17" ht="30" customHeight="1" x14ac:dyDescent="0.3">
      <c r="A320" s="11"/>
      <c r="B320" s="11"/>
      <c r="C320" s="11"/>
      <c r="D320" s="11"/>
      <c r="E320" s="12"/>
      <c r="F320" s="12"/>
      <c r="G320" s="12"/>
      <c r="H320" s="12"/>
      <c r="I320" s="12"/>
      <c r="J320" s="12"/>
      <c r="K320" s="12"/>
      <c r="L320" s="12"/>
      <c r="M320" s="11"/>
      <c r="Q320" s="1" t="s">
        <v>649</v>
      </c>
    </row>
    <row r="321" spans="1:48" ht="30" customHeight="1" x14ac:dyDescent="0.3">
      <c r="A321" s="11"/>
      <c r="B321" s="11"/>
      <c r="C321" s="11"/>
      <c r="D321" s="11"/>
      <c r="E321" s="12"/>
      <c r="F321" s="12"/>
      <c r="G321" s="12"/>
      <c r="H321" s="12"/>
      <c r="I321" s="12"/>
      <c r="J321" s="12"/>
      <c r="K321" s="12"/>
      <c r="L321" s="12"/>
      <c r="M321" s="11"/>
      <c r="Q321" s="1" t="s">
        <v>649</v>
      </c>
    </row>
    <row r="322" spans="1:48" ht="30" customHeight="1" x14ac:dyDescent="0.3">
      <c r="A322" s="11"/>
      <c r="B322" s="11"/>
      <c r="C322" s="11"/>
      <c r="D322" s="11"/>
      <c r="E322" s="12"/>
      <c r="F322" s="12"/>
      <c r="G322" s="12"/>
      <c r="H322" s="12"/>
      <c r="I322" s="12"/>
      <c r="J322" s="12"/>
      <c r="K322" s="12"/>
      <c r="L322" s="12"/>
      <c r="M322" s="11"/>
      <c r="Q322" s="1" t="s">
        <v>649</v>
      </c>
    </row>
    <row r="323" spans="1:48" ht="30" customHeight="1" x14ac:dyDescent="0.3">
      <c r="A323" s="11"/>
      <c r="B323" s="11"/>
      <c r="C323" s="11"/>
      <c r="D323" s="11"/>
      <c r="E323" s="12"/>
      <c r="F323" s="12"/>
      <c r="G323" s="12"/>
      <c r="H323" s="12"/>
      <c r="I323" s="12"/>
      <c r="J323" s="12"/>
      <c r="K323" s="12"/>
      <c r="L323" s="12"/>
      <c r="M323" s="11"/>
      <c r="Q323" s="1" t="s">
        <v>649</v>
      </c>
    </row>
    <row r="324" spans="1:48" ht="30" customHeight="1" x14ac:dyDescent="0.3">
      <c r="A324" s="11"/>
      <c r="B324" s="11"/>
      <c r="C324" s="11"/>
      <c r="D324" s="11"/>
      <c r="E324" s="12"/>
      <c r="F324" s="12"/>
      <c r="G324" s="12"/>
      <c r="H324" s="12"/>
      <c r="I324" s="12"/>
      <c r="J324" s="12"/>
      <c r="K324" s="12"/>
      <c r="L324" s="12"/>
      <c r="M324" s="11"/>
      <c r="Q324" s="1" t="s">
        <v>649</v>
      </c>
    </row>
    <row r="325" spans="1:48" ht="30" customHeight="1" x14ac:dyDescent="0.3">
      <c r="A325" s="11"/>
      <c r="B325" s="11"/>
      <c r="C325" s="11"/>
      <c r="D325" s="11"/>
      <c r="E325" s="12"/>
      <c r="F325" s="12"/>
      <c r="G325" s="12"/>
      <c r="H325" s="12"/>
      <c r="I325" s="12"/>
      <c r="J325" s="12"/>
      <c r="K325" s="12"/>
      <c r="L325" s="12"/>
      <c r="M325" s="11"/>
      <c r="Q325" s="1" t="s">
        <v>649</v>
      </c>
    </row>
    <row r="326" spans="1:48" ht="30" customHeight="1" x14ac:dyDescent="0.3">
      <c r="A326" s="11"/>
      <c r="B326" s="11"/>
      <c r="C326" s="11"/>
      <c r="D326" s="11"/>
      <c r="E326" s="12"/>
      <c r="F326" s="12"/>
      <c r="G326" s="12"/>
      <c r="H326" s="12"/>
      <c r="I326" s="12"/>
      <c r="J326" s="12"/>
      <c r="K326" s="12"/>
      <c r="L326" s="12"/>
      <c r="M326" s="11"/>
      <c r="Q326" s="1" t="s">
        <v>649</v>
      </c>
    </row>
    <row r="327" spans="1:48" ht="30" customHeight="1" x14ac:dyDescent="0.3">
      <c r="A327" s="11"/>
      <c r="B327" s="11"/>
      <c r="C327" s="11"/>
      <c r="D327" s="11"/>
      <c r="E327" s="12"/>
      <c r="F327" s="12"/>
      <c r="G327" s="12"/>
      <c r="H327" s="12"/>
      <c r="I327" s="12"/>
      <c r="J327" s="12"/>
      <c r="K327" s="12"/>
      <c r="L327" s="12"/>
      <c r="M327" s="11"/>
      <c r="Q327" s="1" t="s">
        <v>649</v>
      </c>
    </row>
    <row r="328" spans="1:48" ht="30" customHeight="1" x14ac:dyDescent="0.3">
      <c r="A328" s="11"/>
      <c r="B328" s="11"/>
      <c r="C328" s="11"/>
      <c r="D328" s="11"/>
      <c r="E328" s="12"/>
      <c r="F328" s="12"/>
      <c r="G328" s="12"/>
      <c r="H328" s="12"/>
      <c r="I328" s="12"/>
      <c r="J328" s="12"/>
      <c r="K328" s="12"/>
      <c r="L328" s="12"/>
      <c r="M328" s="11"/>
      <c r="Q328" s="1" t="s">
        <v>649</v>
      </c>
    </row>
    <row r="329" spans="1:48" ht="30" customHeight="1" x14ac:dyDescent="0.3">
      <c r="A329" s="10" t="s">
        <v>151</v>
      </c>
      <c r="B329" s="11"/>
      <c r="C329" s="11"/>
      <c r="D329" s="11"/>
      <c r="E329" s="12"/>
      <c r="F329" s="12">
        <f>SUMIF(Q281:Q328,"0101030102",F281:F328)</f>
        <v>17001995</v>
      </c>
      <c r="G329" s="12"/>
      <c r="H329" s="12">
        <f>SUMIF(Q281:Q328,"0101030102",H281:H328)</f>
        <v>9406727</v>
      </c>
      <c r="I329" s="12"/>
      <c r="J329" s="12">
        <f>SUMIF(Q281:Q328,"0101030102",J281:J328)</f>
        <v>7544521</v>
      </c>
      <c r="K329" s="12"/>
      <c r="L329" s="12">
        <f>SUMIF(Q281:Q328,"0101030102",L281:L328)</f>
        <v>50747</v>
      </c>
      <c r="M329" s="11"/>
      <c r="N329" t="s">
        <v>152</v>
      </c>
    </row>
    <row r="330" spans="1:48" ht="30" customHeight="1" x14ac:dyDescent="0.3">
      <c r="A330" s="10" t="s">
        <v>674</v>
      </c>
      <c r="B330" s="10" t="s">
        <v>546</v>
      </c>
      <c r="C330" s="11"/>
      <c r="D330" s="11"/>
      <c r="E330" s="12"/>
      <c r="F330" s="12"/>
      <c r="G330" s="12"/>
      <c r="H330" s="12"/>
      <c r="I330" s="12"/>
      <c r="J330" s="12"/>
      <c r="K330" s="12"/>
      <c r="L330" s="12"/>
      <c r="M330" s="11"/>
      <c r="Q330" s="1" t="s">
        <v>675</v>
      </c>
    </row>
    <row r="331" spans="1:48" ht="30" customHeight="1" x14ac:dyDescent="0.3">
      <c r="A331" s="10" t="s">
        <v>547</v>
      </c>
      <c r="B331" s="10" t="s">
        <v>552</v>
      </c>
      <c r="C331" s="10" t="s">
        <v>65</v>
      </c>
      <c r="D331" s="11">
        <v>210</v>
      </c>
      <c r="E331" s="12">
        <f t="shared" ref="E331:E347" si="41">TRUNC(G331+I331+K331, 0)</f>
        <v>5503</v>
      </c>
      <c r="F331" s="12">
        <f t="shared" ref="F331:F347" si="42">TRUNC(H331+J331+L331, 0)</f>
        <v>1155630</v>
      </c>
      <c r="G331" s="12">
        <f>TRUNC(일위대가목록!F99,0)</f>
        <v>560</v>
      </c>
      <c r="H331" s="12">
        <f t="shared" ref="H331:H347" si="43">TRUNC(G331*D331, 0)</f>
        <v>117600</v>
      </c>
      <c r="I331" s="12">
        <f>TRUNC(일위대가목록!G99,0)</f>
        <v>4943</v>
      </c>
      <c r="J331" s="12">
        <f t="shared" ref="J331:J347" si="44">TRUNC(I331*D331, 0)</f>
        <v>1038030</v>
      </c>
      <c r="K331" s="12">
        <f>TRUNC(일위대가목록!H99,0)</f>
        <v>0</v>
      </c>
      <c r="L331" s="12">
        <f t="shared" ref="L331:L347" si="45">TRUNC(K331*D331, 0)</f>
        <v>0</v>
      </c>
      <c r="M331" s="10" t="s">
        <v>553</v>
      </c>
      <c r="N331" s="1" t="s">
        <v>554</v>
      </c>
      <c r="O331" s="1" t="s">
        <v>52</v>
      </c>
      <c r="P331" s="1" t="s">
        <v>52</v>
      </c>
      <c r="Q331" s="1" t="s">
        <v>675</v>
      </c>
      <c r="R331" s="1" t="s">
        <v>68</v>
      </c>
      <c r="S331" s="1" t="s">
        <v>69</v>
      </c>
      <c r="T331" s="1" t="s">
        <v>69</v>
      </c>
      <c r="AR331" s="1" t="s">
        <v>52</v>
      </c>
      <c r="AS331" s="1" t="s">
        <v>52</v>
      </c>
      <c r="AU331" s="1" t="s">
        <v>677</v>
      </c>
      <c r="AV331">
        <v>373</v>
      </c>
    </row>
    <row r="332" spans="1:48" ht="30" customHeight="1" x14ac:dyDescent="0.3">
      <c r="A332" s="10" t="s">
        <v>63</v>
      </c>
      <c r="B332" s="10" t="s">
        <v>556</v>
      </c>
      <c r="C332" s="10" t="s">
        <v>65</v>
      </c>
      <c r="D332" s="11">
        <v>24</v>
      </c>
      <c r="E332" s="12">
        <f t="shared" si="41"/>
        <v>31786</v>
      </c>
      <c r="F332" s="12">
        <f t="shared" si="42"/>
        <v>762864</v>
      </c>
      <c r="G332" s="12">
        <f>TRUNC(일위대가목록!F100,0)</f>
        <v>3071</v>
      </c>
      <c r="H332" s="12">
        <f t="shared" si="43"/>
        <v>73704</v>
      </c>
      <c r="I332" s="12">
        <f>TRUNC(일위대가목록!G100,0)</f>
        <v>28715</v>
      </c>
      <c r="J332" s="12">
        <f t="shared" si="44"/>
        <v>689160</v>
      </c>
      <c r="K332" s="12">
        <f>TRUNC(일위대가목록!H100,0)</f>
        <v>0</v>
      </c>
      <c r="L332" s="12">
        <f t="shared" si="45"/>
        <v>0</v>
      </c>
      <c r="M332" s="10" t="s">
        <v>557</v>
      </c>
      <c r="N332" s="1" t="s">
        <v>558</v>
      </c>
      <c r="O332" s="1" t="s">
        <v>52</v>
      </c>
      <c r="P332" s="1" t="s">
        <v>52</v>
      </c>
      <c r="Q332" s="1" t="s">
        <v>675</v>
      </c>
      <c r="R332" s="1" t="s">
        <v>68</v>
      </c>
      <c r="S332" s="1" t="s">
        <v>69</v>
      </c>
      <c r="T332" s="1" t="s">
        <v>69</v>
      </c>
      <c r="AR332" s="1" t="s">
        <v>52</v>
      </c>
      <c r="AS332" s="1" t="s">
        <v>52</v>
      </c>
      <c r="AU332" s="1" t="s">
        <v>678</v>
      </c>
      <c r="AV332">
        <v>382</v>
      </c>
    </row>
    <row r="333" spans="1:48" ht="30" customHeight="1" x14ac:dyDescent="0.3">
      <c r="A333" s="10" t="s">
        <v>63</v>
      </c>
      <c r="B333" s="10" t="s">
        <v>560</v>
      </c>
      <c r="C333" s="10" t="s">
        <v>65</v>
      </c>
      <c r="D333" s="11">
        <v>16</v>
      </c>
      <c r="E333" s="12">
        <f t="shared" si="41"/>
        <v>26005</v>
      </c>
      <c r="F333" s="12">
        <f t="shared" si="42"/>
        <v>416080</v>
      </c>
      <c r="G333" s="12">
        <f>TRUNC(일위대가목록!F101,0)</f>
        <v>2260</v>
      </c>
      <c r="H333" s="12">
        <f t="shared" si="43"/>
        <v>36160</v>
      </c>
      <c r="I333" s="12">
        <f>TRUNC(일위대가목록!G101,0)</f>
        <v>23745</v>
      </c>
      <c r="J333" s="12">
        <f t="shared" si="44"/>
        <v>379920</v>
      </c>
      <c r="K333" s="12">
        <f>TRUNC(일위대가목록!H101,0)</f>
        <v>0</v>
      </c>
      <c r="L333" s="12">
        <f t="shared" si="45"/>
        <v>0</v>
      </c>
      <c r="M333" s="10" t="s">
        <v>561</v>
      </c>
      <c r="N333" s="1" t="s">
        <v>562</v>
      </c>
      <c r="O333" s="1" t="s">
        <v>52</v>
      </c>
      <c r="P333" s="1" t="s">
        <v>52</v>
      </c>
      <c r="Q333" s="1" t="s">
        <v>675</v>
      </c>
      <c r="R333" s="1" t="s">
        <v>68</v>
      </c>
      <c r="S333" s="1" t="s">
        <v>69</v>
      </c>
      <c r="T333" s="1" t="s">
        <v>69</v>
      </c>
      <c r="AR333" s="1" t="s">
        <v>52</v>
      </c>
      <c r="AS333" s="1" t="s">
        <v>52</v>
      </c>
      <c r="AU333" s="1" t="s">
        <v>679</v>
      </c>
      <c r="AV333">
        <v>383</v>
      </c>
    </row>
    <row r="334" spans="1:48" ht="30" customHeight="1" x14ac:dyDescent="0.3">
      <c r="A334" s="10" t="s">
        <v>79</v>
      </c>
      <c r="B334" s="10" t="s">
        <v>564</v>
      </c>
      <c r="C334" s="10" t="s">
        <v>81</v>
      </c>
      <c r="D334" s="11">
        <v>6</v>
      </c>
      <c r="E334" s="12">
        <f t="shared" si="41"/>
        <v>1351</v>
      </c>
      <c r="F334" s="12">
        <f t="shared" si="42"/>
        <v>8106</v>
      </c>
      <c r="G334" s="12">
        <f>TRUNC(단가대비표!O96,0)</f>
        <v>1351</v>
      </c>
      <c r="H334" s="12">
        <f t="shared" si="43"/>
        <v>8106</v>
      </c>
      <c r="I334" s="12">
        <f>TRUNC(단가대비표!P96,0)</f>
        <v>0</v>
      </c>
      <c r="J334" s="12">
        <f t="shared" si="44"/>
        <v>0</v>
      </c>
      <c r="K334" s="12">
        <f>TRUNC(단가대비표!V96,0)</f>
        <v>0</v>
      </c>
      <c r="L334" s="12">
        <f t="shared" si="45"/>
        <v>0</v>
      </c>
      <c r="M334" s="10" t="s">
        <v>52</v>
      </c>
      <c r="N334" s="1" t="s">
        <v>565</v>
      </c>
      <c r="O334" s="1" t="s">
        <v>52</v>
      </c>
      <c r="P334" s="1" t="s">
        <v>52</v>
      </c>
      <c r="Q334" s="1" t="s">
        <v>675</v>
      </c>
      <c r="R334" s="1" t="s">
        <v>69</v>
      </c>
      <c r="S334" s="1" t="s">
        <v>69</v>
      </c>
      <c r="T334" s="1" t="s">
        <v>68</v>
      </c>
      <c r="AR334" s="1" t="s">
        <v>52</v>
      </c>
      <c r="AS334" s="1" t="s">
        <v>52</v>
      </c>
      <c r="AU334" s="1" t="s">
        <v>680</v>
      </c>
      <c r="AV334">
        <v>384</v>
      </c>
    </row>
    <row r="335" spans="1:48" ht="30" customHeight="1" x14ac:dyDescent="0.3">
      <c r="A335" s="10" t="s">
        <v>79</v>
      </c>
      <c r="B335" s="10" t="s">
        <v>567</v>
      </c>
      <c r="C335" s="10" t="s">
        <v>81</v>
      </c>
      <c r="D335" s="11">
        <v>4</v>
      </c>
      <c r="E335" s="12">
        <f t="shared" si="41"/>
        <v>869</v>
      </c>
      <c r="F335" s="12">
        <f t="shared" si="42"/>
        <v>3476</v>
      </c>
      <c r="G335" s="12">
        <f>TRUNC(단가대비표!O95,0)</f>
        <v>869</v>
      </c>
      <c r="H335" s="12">
        <f t="shared" si="43"/>
        <v>3476</v>
      </c>
      <c r="I335" s="12">
        <f>TRUNC(단가대비표!P95,0)</f>
        <v>0</v>
      </c>
      <c r="J335" s="12">
        <f t="shared" si="44"/>
        <v>0</v>
      </c>
      <c r="K335" s="12">
        <f>TRUNC(단가대비표!V95,0)</f>
        <v>0</v>
      </c>
      <c r="L335" s="12">
        <f t="shared" si="45"/>
        <v>0</v>
      </c>
      <c r="M335" s="10" t="s">
        <v>52</v>
      </c>
      <c r="N335" s="1" t="s">
        <v>568</v>
      </c>
      <c r="O335" s="1" t="s">
        <v>52</v>
      </c>
      <c r="P335" s="1" t="s">
        <v>52</v>
      </c>
      <c r="Q335" s="1" t="s">
        <v>675</v>
      </c>
      <c r="R335" s="1" t="s">
        <v>69</v>
      </c>
      <c r="S335" s="1" t="s">
        <v>69</v>
      </c>
      <c r="T335" s="1" t="s">
        <v>68</v>
      </c>
      <c r="AR335" s="1" t="s">
        <v>52</v>
      </c>
      <c r="AS335" s="1" t="s">
        <v>52</v>
      </c>
      <c r="AU335" s="1" t="s">
        <v>681</v>
      </c>
      <c r="AV335">
        <v>385</v>
      </c>
    </row>
    <row r="336" spans="1:48" ht="30" customHeight="1" x14ac:dyDescent="0.3">
      <c r="A336" s="10" t="s">
        <v>95</v>
      </c>
      <c r="B336" s="10" t="s">
        <v>100</v>
      </c>
      <c r="C336" s="10" t="s">
        <v>65</v>
      </c>
      <c r="D336" s="11">
        <v>51</v>
      </c>
      <c r="E336" s="12">
        <f t="shared" si="41"/>
        <v>12698</v>
      </c>
      <c r="F336" s="12">
        <f t="shared" si="42"/>
        <v>647598</v>
      </c>
      <c r="G336" s="12">
        <f>TRUNC(일위대가목록!F103,0)</f>
        <v>3817</v>
      </c>
      <c r="H336" s="12">
        <f t="shared" si="43"/>
        <v>194667</v>
      </c>
      <c r="I336" s="12">
        <f>TRUNC(일위대가목록!G103,0)</f>
        <v>8881</v>
      </c>
      <c r="J336" s="12">
        <f t="shared" si="44"/>
        <v>452931</v>
      </c>
      <c r="K336" s="12">
        <f>TRUNC(일위대가목록!H103,0)</f>
        <v>0</v>
      </c>
      <c r="L336" s="12">
        <f t="shared" si="45"/>
        <v>0</v>
      </c>
      <c r="M336" s="10" t="s">
        <v>574</v>
      </c>
      <c r="N336" s="1" t="s">
        <v>575</v>
      </c>
      <c r="O336" s="1" t="s">
        <v>52</v>
      </c>
      <c r="P336" s="1" t="s">
        <v>52</v>
      </c>
      <c r="Q336" s="1" t="s">
        <v>675</v>
      </c>
      <c r="R336" s="1" t="s">
        <v>68</v>
      </c>
      <c r="S336" s="1" t="s">
        <v>69</v>
      </c>
      <c r="T336" s="1" t="s">
        <v>69</v>
      </c>
      <c r="AR336" s="1" t="s">
        <v>52</v>
      </c>
      <c r="AS336" s="1" t="s">
        <v>52</v>
      </c>
      <c r="AU336" s="1" t="s">
        <v>682</v>
      </c>
      <c r="AV336">
        <v>414</v>
      </c>
    </row>
    <row r="337" spans="1:48" ht="30" customHeight="1" x14ac:dyDescent="0.3">
      <c r="A337" s="10" t="s">
        <v>95</v>
      </c>
      <c r="B337" s="10" t="s">
        <v>577</v>
      </c>
      <c r="C337" s="10" t="s">
        <v>65</v>
      </c>
      <c r="D337" s="11">
        <v>50</v>
      </c>
      <c r="E337" s="12">
        <f t="shared" si="41"/>
        <v>7239</v>
      </c>
      <c r="F337" s="12">
        <f t="shared" si="42"/>
        <v>361950</v>
      </c>
      <c r="G337" s="12">
        <f>TRUNC(일위대가목록!F104,0)</f>
        <v>2339</v>
      </c>
      <c r="H337" s="12">
        <f t="shared" si="43"/>
        <v>116950</v>
      </c>
      <c r="I337" s="12">
        <f>TRUNC(일위대가목록!G104,0)</f>
        <v>4900</v>
      </c>
      <c r="J337" s="12">
        <f t="shared" si="44"/>
        <v>245000</v>
      </c>
      <c r="K337" s="12">
        <f>TRUNC(일위대가목록!H104,0)</f>
        <v>0</v>
      </c>
      <c r="L337" s="12">
        <f t="shared" si="45"/>
        <v>0</v>
      </c>
      <c r="M337" s="10" t="s">
        <v>578</v>
      </c>
      <c r="N337" s="1" t="s">
        <v>579</v>
      </c>
      <c r="O337" s="1" t="s">
        <v>52</v>
      </c>
      <c r="P337" s="1" t="s">
        <v>52</v>
      </c>
      <c r="Q337" s="1" t="s">
        <v>675</v>
      </c>
      <c r="R337" s="1" t="s">
        <v>68</v>
      </c>
      <c r="S337" s="1" t="s">
        <v>69</v>
      </c>
      <c r="T337" s="1" t="s">
        <v>69</v>
      </c>
      <c r="AR337" s="1" t="s">
        <v>52</v>
      </c>
      <c r="AS337" s="1" t="s">
        <v>52</v>
      </c>
      <c r="AU337" s="1" t="s">
        <v>683</v>
      </c>
      <c r="AV337">
        <v>415</v>
      </c>
    </row>
    <row r="338" spans="1:48" ht="30" customHeight="1" x14ac:dyDescent="0.3">
      <c r="A338" s="10" t="s">
        <v>581</v>
      </c>
      <c r="B338" s="10" t="s">
        <v>582</v>
      </c>
      <c r="C338" s="10" t="s">
        <v>65</v>
      </c>
      <c r="D338" s="11">
        <v>51</v>
      </c>
      <c r="E338" s="12">
        <f t="shared" si="41"/>
        <v>18705</v>
      </c>
      <c r="F338" s="12">
        <f t="shared" si="42"/>
        <v>953955</v>
      </c>
      <c r="G338" s="12">
        <f>TRUNC(일위대가목록!F105,0)</f>
        <v>4004</v>
      </c>
      <c r="H338" s="12">
        <f t="shared" si="43"/>
        <v>204204</v>
      </c>
      <c r="I338" s="12">
        <f>TRUNC(일위대가목록!G105,0)</f>
        <v>14701</v>
      </c>
      <c r="J338" s="12">
        <f t="shared" si="44"/>
        <v>749751</v>
      </c>
      <c r="K338" s="12">
        <f>TRUNC(일위대가목록!H105,0)</f>
        <v>0</v>
      </c>
      <c r="L338" s="12">
        <f t="shared" si="45"/>
        <v>0</v>
      </c>
      <c r="M338" s="10" t="s">
        <v>583</v>
      </c>
      <c r="N338" s="1" t="s">
        <v>584</v>
      </c>
      <c r="O338" s="1" t="s">
        <v>52</v>
      </c>
      <c r="P338" s="1" t="s">
        <v>52</v>
      </c>
      <c r="Q338" s="1" t="s">
        <v>675</v>
      </c>
      <c r="R338" s="1" t="s">
        <v>68</v>
      </c>
      <c r="S338" s="1" t="s">
        <v>69</v>
      </c>
      <c r="T338" s="1" t="s">
        <v>69</v>
      </c>
      <c r="AR338" s="1" t="s">
        <v>52</v>
      </c>
      <c r="AS338" s="1" t="s">
        <v>52</v>
      </c>
      <c r="AU338" s="1" t="s">
        <v>684</v>
      </c>
      <c r="AV338">
        <v>416</v>
      </c>
    </row>
    <row r="339" spans="1:48" ht="30" customHeight="1" x14ac:dyDescent="0.3">
      <c r="A339" s="10" t="s">
        <v>581</v>
      </c>
      <c r="B339" s="10" t="s">
        <v>586</v>
      </c>
      <c r="C339" s="10" t="s">
        <v>65</v>
      </c>
      <c r="D339" s="11">
        <v>50</v>
      </c>
      <c r="E339" s="12">
        <f t="shared" si="41"/>
        <v>12652</v>
      </c>
      <c r="F339" s="12">
        <f t="shared" si="42"/>
        <v>632600</v>
      </c>
      <c r="G339" s="12">
        <f>TRUNC(일위대가목록!F106,0)</f>
        <v>2852</v>
      </c>
      <c r="H339" s="12">
        <f t="shared" si="43"/>
        <v>142600</v>
      </c>
      <c r="I339" s="12">
        <f>TRUNC(일위대가목록!G106,0)</f>
        <v>9800</v>
      </c>
      <c r="J339" s="12">
        <f t="shared" si="44"/>
        <v>490000</v>
      </c>
      <c r="K339" s="12">
        <f>TRUNC(일위대가목록!H106,0)</f>
        <v>0</v>
      </c>
      <c r="L339" s="12">
        <f t="shared" si="45"/>
        <v>0</v>
      </c>
      <c r="M339" s="10" t="s">
        <v>587</v>
      </c>
      <c r="N339" s="1" t="s">
        <v>588</v>
      </c>
      <c r="O339" s="1" t="s">
        <v>52</v>
      </c>
      <c r="P339" s="1" t="s">
        <v>52</v>
      </c>
      <c r="Q339" s="1" t="s">
        <v>675</v>
      </c>
      <c r="R339" s="1" t="s">
        <v>68</v>
      </c>
      <c r="S339" s="1" t="s">
        <v>69</v>
      </c>
      <c r="T339" s="1" t="s">
        <v>69</v>
      </c>
      <c r="AR339" s="1" t="s">
        <v>52</v>
      </c>
      <c r="AS339" s="1" t="s">
        <v>52</v>
      </c>
      <c r="AU339" s="1" t="s">
        <v>685</v>
      </c>
      <c r="AV339">
        <v>417</v>
      </c>
    </row>
    <row r="340" spans="1:48" ht="30" customHeight="1" x14ac:dyDescent="0.3">
      <c r="A340" s="10" t="s">
        <v>590</v>
      </c>
      <c r="B340" s="10" t="s">
        <v>122</v>
      </c>
      <c r="C340" s="10" t="s">
        <v>65</v>
      </c>
      <c r="D340" s="11">
        <v>102</v>
      </c>
      <c r="E340" s="12">
        <f t="shared" si="41"/>
        <v>7020</v>
      </c>
      <c r="F340" s="12">
        <f t="shared" si="42"/>
        <v>716040</v>
      </c>
      <c r="G340" s="12">
        <f>TRUNC(일위대가목록!F107,0)</f>
        <v>1875</v>
      </c>
      <c r="H340" s="12">
        <f t="shared" si="43"/>
        <v>191250</v>
      </c>
      <c r="I340" s="12">
        <f>TRUNC(일위대가목록!G107,0)</f>
        <v>5145</v>
      </c>
      <c r="J340" s="12">
        <f t="shared" si="44"/>
        <v>524790</v>
      </c>
      <c r="K340" s="12">
        <f>TRUNC(일위대가목록!H107,0)</f>
        <v>0</v>
      </c>
      <c r="L340" s="12">
        <f t="shared" si="45"/>
        <v>0</v>
      </c>
      <c r="M340" s="10" t="s">
        <v>591</v>
      </c>
      <c r="N340" s="1" t="s">
        <v>592</v>
      </c>
      <c r="O340" s="1" t="s">
        <v>52</v>
      </c>
      <c r="P340" s="1" t="s">
        <v>52</v>
      </c>
      <c r="Q340" s="1" t="s">
        <v>675</v>
      </c>
      <c r="R340" s="1" t="s">
        <v>68</v>
      </c>
      <c r="S340" s="1" t="s">
        <v>69</v>
      </c>
      <c r="T340" s="1" t="s">
        <v>69</v>
      </c>
      <c r="AR340" s="1" t="s">
        <v>52</v>
      </c>
      <c r="AS340" s="1" t="s">
        <v>52</v>
      </c>
      <c r="AU340" s="1" t="s">
        <v>686</v>
      </c>
      <c r="AV340">
        <v>428</v>
      </c>
    </row>
    <row r="341" spans="1:48" ht="30" customHeight="1" x14ac:dyDescent="0.3">
      <c r="A341" s="10" t="s">
        <v>126</v>
      </c>
      <c r="B341" s="10" t="s">
        <v>135</v>
      </c>
      <c r="C341" s="10" t="s">
        <v>65</v>
      </c>
      <c r="D341" s="11">
        <v>101</v>
      </c>
      <c r="E341" s="12">
        <f t="shared" si="41"/>
        <v>3649</v>
      </c>
      <c r="F341" s="12">
        <f t="shared" si="42"/>
        <v>368549</v>
      </c>
      <c r="G341" s="12">
        <f>TRUNC(일위대가목록!F17,0)</f>
        <v>1165</v>
      </c>
      <c r="H341" s="12">
        <f t="shared" si="43"/>
        <v>117665</v>
      </c>
      <c r="I341" s="12">
        <f>TRUNC(일위대가목록!G17,0)</f>
        <v>2484</v>
      </c>
      <c r="J341" s="12">
        <f t="shared" si="44"/>
        <v>250884</v>
      </c>
      <c r="K341" s="12">
        <f>TRUNC(일위대가목록!H17,0)</f>
        <v>0</v>
      </c>
      <c r="L341" s="12">
        <f t="shared" si="45"/>
        <v>0</v>
      </c>
      <c r="M341" s="10" t="s">
        <v>136</v>
      </c>
      <c r="N341" s="1" t="s">
        <v>137</v>
      </c>
      <c r="O341" s="1" t="s">
        <v>52</v>
      </c>
      <c r="P341" s="1" t="s">
        <v>52</v>
      </c>
      <c r="Q341" s="1" t="s">
        <v>675</v>
      </c>
      <c r="R341" s="1" t="s">
        <v>68</v>
      </c>
      <c r="S341" s="1" t="s">
        <v>69</v>
      </c>
      <c r="T341" s="1" t="s">
        <v>69</v>
      </c>
      <c r="AR341" s="1" t="s">
        <v>52</v>
      </c>
      <c r="AS341" s="1" t="s">
        <v>52</v>
      </c>
      <c r="AU341" s="1" t="s">
        <v>687</v>
      </c>
      <c r="AV341">
        <v>419</v>
      </c>
    </row>
    <row r="342" spans="1:48" ht="30" customHeight="1" x14ac:dyDescent="0.3">
      <c r="A342" s="10" t="s">
        <v>317</v>
      </c>
      <c r="B342" s="10" t="s">
        <v>609</v>
      </c>
      <c r="C342" s="10" t="s">
        <v>81</v>
      </c>
      <c r="D342" s="11">
        <v>1</v>
      </c>
      <c r="E342" s="12">
        <f t="shared" si="41"/>
        <v>129439</v>
      </c>
      <c r="F342" s="12">
        <f t="shared" si="42"/>
        <v>129439</v>
      </c>
      <c r="G342" s="12">
        <f>TRUNC(일위대가목록!F111,0)</f>
        <v>13474</v>
      </c>
      <c r="H342" s="12">
        <f t="shared" si="43"/>
        <v>13474</v>
      </c>
      <c r="I342" s="12">
        <f>TRUNC(일위대가목록!G111,0)</f>
        <v>115965</v>
      </c>
      <c r="J342" s="12">
        <f t="shared" si="44"/>
        <v>115965</v>
      </c>
      <c r="K342" s="12">
        <f>TRUNC(일위대가목록!H111,0)</f>
        <v>0</v>
      </c>
      <c r="L342" s="12">
        <f t="shared" si="45"/>
        <v>0</v>
      </c>
      <c r="M342" s="10" t="s">
        <v>610</v>
      </c>
      <c r="N342" s="1" t="s">
        <v>611</v>
      </c>
      <c r="O342" s="1" t="s">
        <v>52</v>
      </c>
      <c r="P342" s="1" t="s">
        <v>52</v>
      </c>
      <c r="Q342" s="1" t="s">
        <v>675</v>
      </c>
      <c r="R342" s="1" t="s">
        <v>68</v>
      </c>
      <c r="S342" s="1" t="s">
        <v>69</v>
      </c>
      <c r="T342" s="1" t="s">
        <v>69</v>
      </c>
      <c r="AR342" s="1" t="s">
        <v>52</v>
      </c>
      <c r="AS342" s="1" t="s">
        <v>52</v>
      </c>
      <c r="AU342" s="1" t="s">
        <v>688</v>
      </c>
      <c r="AV342">
        <v>478</v>
      </c>
    </row>
    <row r="343" spans="1:48" ht="30" customHeight="1" x14ac:dyDescent="0.3">
      <c r="A343" s="10" t="s">
        <v>623</v>
      </c>
      <c r="B343" s="10" t="s">
        <v>52</v>
      </c>
      <c r="C343" s="10" t="s">
        <v>65</v>
      </c>
      <c r="D343" s="11">
        <v>20</v>
      </c>
      <c r="E343" s="12">
        <f t="shared" si="41"/>
        <v>104003</v>
      </c>
      <c r="F343" s="12">
        <f t="shared" si="42"/>
        <v>2080060</v>
      </c>
      <c r="G343" s="12">
        <f>TRUNC(일위대가목록!F114,0)</f>
        <v>104003</v>
      </c>
      <c r="H343" s="12">
        <f t="shared" si="43"/>
        <v>2080060</v>
      </c>
      <c r="I343" s="12">
        <f>TRUNC(일위대가목록!G114,0)</f>
        <v>0</v>
      </c>
      <c r="J343" s="12">
        <f t="shared" si="44"/>
        <v>0</v>
      </c>
      <c r="K343" s="12">
        <f>TRUNC(일위대가목록!H114,0)</f>
        <v>0</v>
      </c>
      <c r="L343" s="12">
        <f t="shared" si="45"/>
        <v>0</v>
      </c>
      <c r="M343" s="10" t="s">
        <v>624</v>
      </c>
      <c r="N343" s="1" t="s">
        <v>625</v>
      </c>
      <c r="O343" s="1" t="s">
        <v>52</v>
      </c>
      <c r="P343" s="1" t="s">
        <v>52</v>
      </c>
      <c r="Q343" s="1" t="s">
        <v>675</v>
      </c>
      <c r="R343" s="1" t="s">
        <v>68</v>
      </c>
      <c r="S343" s="1" t="s">
        <v>69</v>
      </c>
      <c r="T343" s="1" t="s">
        <v>69</v>
      </c>
      <c r="AR343" s="1" t="s">
        <v>52</v>
      </c>
      <c r="AS343" s="1" t="s">
        <v>52</v>
      </c>
      <c r="AU343" s="1" t="s">
        <v>689</v>
      </c>
      <c r="AV343">
        <v>545</v>
      </c>
    </row>
    <row r="344" spans="1:48" ht="30" customHeight="1" x14ac:dyDescent="0.3">
      <c r="A344" s="10" t="s">
        <v>627</v>
      </c>
      <c r="B344" s="10" t="s">
        <v>628</v>
      </c>
      <c r="C344" s="10" t="s">
        <v>629</v>
      </c>
      <c r="D344" s="11">
        <v>24</v>
      </c>
      <c r="E344" s="12">
        <f t="shared" si="41"/>
        <v>5019</v>
      </c>
      <c r="F344" s="12">
        <f t="shared" si="42"/>
        <v>120456</v>
      </c>
      <c r="G344" s="12">
        <f>TRUNC(중기단가목록!F4,0)</f>
        <v>325</v>
      </c>
      <c r="H344" s="12">
        <f t="shared" si="43"/>
        <v>7800</v>
      </c>
      <c r="I344" s="12">
        <f>TRUNC(중기단가목록!G4,0)</f>
        <v>4342</v>
      </c>
      <c r="J344" s="12">
        <f t="shared" si="44"/>
        <v>104208</v>
      </c>
      <c r="K344" s="12">
        <f>TRUNC(중기단가목록!H4,0)</f>
        <v>352</v>
      </c>
      <c r="L344" s="12">
        <f t="shared" si="45"/>
        <v>8448</v>
      </c>
      <c r="M344" s="10" t="s">
        <v>630</v>
      </c>
      <c r="N344" s="1" t="s">
        <v>631</v>
      </c>
      <c r="O344" s="1" t="s">
        <v>52</v>
      </c>
      <c r="P344" s="1" t="s">
        <v>52</v>
      </c>
      <c r="Q344" s="1" t="s">
        <v>675</v>
      </c>
      <c r="R344" s="1" t="s">
        <v>69</v>
      </c>
      <c r="S344" s="1" t="s">
        <v>68</v>
      </c>
      <c r="T344" s="1" t="s">
        <v>69</v>
      </c>
      <c r="AR344" s="1" t="s">
        <v>52</v>
      </c>
      <c r="AS344" s="1" t="s">
        <v>52</v>
      </c>
      <c r="AU344" s="1" t="s">
        <v>690</v>
      </c>
      <c r="AV344">
        <v>421</v>
      </c>
    </row>
    <row r="345" spans="1:48" ht="30" customHeight="1" x14ac:dyDescent="0.3">
      <c r="A345" s="10" t="s">
        <v>633</v>
      </c>
      <c r="B345" s="10" t="s">
        <v>634</v>
      </c>
      <c r="C345" s="10" t="s">
        <v>629</v>
      </c>
      <c r="D345" s="11">
        <v>18</v>
      </c>
      <c r="E345" s="12">
        <f t="shared" si="41"/>
        <v>7432</v>
      </c>
      <c r="F345" s="12">
        <f t="shared" si="42"/>
        <v>133776</v>
      </c>
      <c r="G345" s="12">
        <f>TRUNC(중기단가목록!F5,0)</f>
        <v>427</v>
      </c>
      <c r="H345" s="12">
        <f t="shared" si="43"/>
        <v>7686</v>
      </c>
      <c r="I345" s="12">
        <f>TRUNC(중기단가목록!G5,0)</f>
        <v>6690</v>
      </c>
      <c r="J345" s="12">
        <f t="shared" si="44"/>
        <v>120420</v>
      </c>
      <c r="K345" s="12">
        <f>TRUNC(중기단가목록!H5,0)</f>
        <v>315</v>
      </c>
      <c r="L345" s="12">
        <f t="shared" si="45"/>
        <v>5670</v>
      </c>
      <c r="M345" s="10" t="s">
        <v>635</v>
      </c>
      <c r="N345" s="1" t="s">
        <v>636</v>
      </c>
      <c r="O345" s="1" t="s">
        <v>52</v>
      </c>
      <c r="P345" s="1" t="s">
        <v>52</v>
      </c>
      <c r="Q345" s="1" t="s">
        <v>675</v>
      </c>
      <c r="R345" s="1" t="s">
        <v>69</v>
      </c>
      <c r="S345" s="1" t="s">
        <v>68</v>
      </c>
      <c r="T345" s="1" t="s">
        <v>69</v>
      </c>
      <c r="AR345" s="1" t="s">
        <v>52</v>
      </c>
      <c r="AS345" s="1" t="s">
        <v>52</v>
      </c>
      <c r="AU345" s="1" t="s">
        <v>691</v>
      </c>
      <c r="AV345">
        <v>422</v>
      </c>
    </row>
    <row r="346" spans="1:48" ht="30" customHeight="1" x14ac:dyDescent="0.3">
      <c r="A346" s="10" t="s">
        <v>638</v>
      </c>
      <c r="B346" s="10" t="s">
        <v>639</v>
      </c>
      <c r="C346" s="10" t="s">
        <v>629</v>
      </c>
      <c r="D346" s="11">
        <v>8</v>
      </c>
      <c r="E346" s="12">
        <f t="shared" si="41"/>
        <v>34539</v>
      </c>
      <c r="F346" s="12">
        <f t="shared" si="42"/>
        <v>276312</v>
      </c>
      <c r="G346" s="12">
        <f>TRUNC(일위대가목록!F115,0)</f>
        <v>0</v>
      </c>
      <c r="H346" s="12">
        <f t="shared" si="43"/>
        <v>0</v>
      </c>
      <c r="I346" s="12">
        <f>TRUNC(일위대가목록!G115,0)</f>
        <v>34539</v>
      </c>
      <c r="J346" s="12">
        <f t="shared" si="44"/>
        <v>276312</v>
      </c>
      <c r="K346" s="12">
        <f>TRUNC(일위대가목록!H115,0)</f>
        <v>0</v>
      </c>
      <c r="L346" s="12">
        <f t="shared" si="45"/>
        <v>0</v>
      </c>
      <c r="M346" s="10" t="s">
        <v>640</v>
      </c>
      <c r="N346" s="1" t="s">
        <v>641</v>
      </c>
      <c r="O346" s="1" t="s">
        <v>52</v>
      </c>
      <c r="P346" s="1" t="s">
        <v>52</v>
      </c>
      <c r="Q346" s="1" t="s">
        <v>675</v>
      </c>
      <c r="R346" s="1" t="s">
        <v>68</v>
      </c>
      <c r="S346" s="1" t="s">
        <v>69</v>
      </c>
      <c r="T346" s="1" t="s">
        <v>69</v>
      </c>
      <c r="AR346" s="1" t="s">
        <v>52</v>
      </c>
      <c r="AS346" s="1" t="s">
        <v>52</v>
      </c>
      <c r="AU346" s="1" t="s">
        <v>692</v>
      </c>
      <c r="AV346">
        <v>423</v>
      </c>
    </row>
    <row r="347" spans="1:48" ht="30" customHeight="1" x14ac:dyDescent="0.3">
      <c r="A347" s="10" t="s">
        <v>643</v>
      </c>
      <c r="B347" s="10" t="s">
        <v>644</v>
      </c>
      <c r="C347" s="10" t="s">
        <v>65</v>
      </c>
      <c r="D347" s="11">
        <v>20</v>
      </c>
      <c r="E347" s="12">
        <f t="shared" si="41"/>
        <v>444</v>
      </c>
      <c r="F347" s="12">
        <f t="shared" si="42"/>
        <v>8880</v>
      </c>
      <c r="G347" s="12">
        <f>TRUNC(일위대가목록!F116,0)</f>
        <v>119</v>
      </c>
      <c r="H347" s="12">
        <f t="shared" si="43"/>
        <v>2380</v>
      </c>
      <c r="I347" s="12">
        <f>TRUNC(일위대가목록!G116,0)</f>
        <v>325</v>
      </c>
      <c r="J347" s="12">
        <f t="shared" si="44"/>
        <v>6500</v>
      </c>
      <c r="K347" s="12">
        <f>TRUNC(일위대가목록!H116,0)</f>
        <v>0</v>
      </c>
      <c r="L347" s="12">
        <f t="shared" si="45"/>
        <v>0</v>
      </c>
      <c r="M347" s="10" t="s">
        <v>645</v>
      </c>
      <c r="N347" s="1" t="s">
        <v>646</v>
      </c>
      <c r="O347" s="1" t="s">
        <v>52</v>
      </c>
      <c r="P347" s="1" t="s">
        <v>52</v>
      </c>
      <c r="Q347" s="1" t="s">
        <v>675</v>
      </c>
      <c r="R347" s="1" t="s">
        <v>68</v>
      </c>
      <c r="S347" s="1" t="s">
        <v>69</v>
      </c>
      <c r="T347" s="1" t="s">
        <v>69</v>
      </c>
      <c r="AR347" s="1" t="s">
        <v>52</v>
      </c>
      <c r="AS347" s="1" t="s">
        <v>52</v>
      </c>
      <c r="AU347" s="1" t="s">
        <v>693</v>
      </c>
      <c r="AV347">
        <v>424</v>
      </c>
    </row>
    <row r="348" spans="1:48" ht="30" customHeight="1" x14ac:dyDescent="0.3">
      <c r="A348" s="11"/>
      <c r="B348" s="11"/>
      <c r="C348" s="11"/>
      <c r="D348" s="11"/>
      <c r="E348" s="12"/>
      <c r="F348" s="12"/>
      <c r="G348" s="12"/>
      <c r="H348" s="12"/>
      <c r="I348" s="12"/>
      <c r="J348" s="12"/>
      <c r="K348" s="12"/>
      <c r="L348" s="12"/>
      <c r="M348" s="11"/>
      <c r="Q348" s="1" t="s">
        <v>675</v>
      </c>
    </row>
    <row r="349" spans="1:48" ht="30" customHeight="1" x14ac:dyDescent="0.3">
      <c r="A349" s="11"/>
      <c r="B349" s="11"/>
      <c r="C349" s="11"/>
      <c r="D349" s="11"/>
      <c r="E349" s="12"/>
      <c r="F349" s="12"/>
      <c r="G349" s="12"/>
      <c r="H349" s="12"/>
      <c r="I349" s="12"/>
      <c r="J349" s="12"/>
      <c r="K349" s="12"/>
      <c r="L349" s="12"/>
      <c r="M349" s="11"/>
      <c r="Q349" s="1" t="s">
        <v>675</v>
      </c>
    </row>
    <row r="350" spans="1:48" ht="30" customHeight="1" x14ac:dyDescent="0.3">
      <c r="A350" s="11"/>
      <c r="B350" s="11"/>
      <c r="C350" s="11"/>
      <c r="D350" s="11"/>
      <c r="E350" s="12"/>
      <c r="F350" s="12"/>
      <c r="G350" s="12"/>
      <c r="H350" s="12"/>
      <c r="I350" s="12"/>
      <c r="J350" s="12"/>
      <c r="K350" s="12"/>
      <c r="L350" s="12"/>
      <c r="M350" s="11"/>
      <c r="Q350" s="1" t="s">
        <v>675</v>
      </c>
    </row>
    <row r="351" spans="1:48" ht="30" customHeight="1" x14ac:dyDescent="0.3">
      <c r="A351" s="11"/>
      <c r="B351" s="11"/>
      <c r="C351" s="11"/>
      <c r="D351" s="11"/>
      <c r="E351" s="12"/>
      <c r="F351" s="12"/>
      <c r="G351" s="12"/>
      <c r="H351" s="12"/>
      <c r="I351" s="12"/>
      <c r="J351" s="12"/>
      <c r="K351" s="12"/>
      <c r="L351" s="12"/>
      <c r="M351" s="11"/>
      <c r="Q351" s="1" t="s">
        <v>675</v>
      </c>
    </row>
    <row r="352" spans="1:48" ht="30" customHeight="1" x14ac:dyDescent="0.3">
      <c r="A352" s="11"/>
      <c r="B352" s="11"/>
      <c r="C352" s="11"/>
      <c r="D352" s="11"/>
      <c r="E352" s="12"/>
      <c r="F352" s="12"/>
      <c r="G352" s="12"/>
      <c r="H352" s="12"/>
      <c r="I352" s="12"/>
      <c r="J352" s="12"/>
      <c r="K352" s="12"/>
      <c r="L352" s="12"/>
      <c r="M352" s="11"/>
      <c r="Q352" s="1" t="s">
        <v>675</v>
      </c>
    </row>
    <row r="353" spans="1:48" ht="30" customHeight="1" x14ac:dyDescent="0.3">
      <c r="A353" s="11"/>
      <c r="B353" s="11"/>
      <c r="C353" s="11"/>
      <c r="D353" s="11"/>
      <c r="E353" s="12"/>
      <c r="F353" s="12"/>
      <c r="G353" s="12"/>
      <c r="H353" s="12"/>
      <c r="I353" s="12"/>
      <c r="J353" s="12"/>
      <c r="K353" s="12"/>
      <c r="L353" s="12"/>
      <c r="M353" s="11"/>
      <c r="Q353" s="1" t="s">
        <v>675</v>
      </c>
    </row>
    <row r="354" spans="1:48" ht="30" customHeight="1" x14ac:dyDescent="0.3">
      <c r="A354" s="10" t="s">
        <v>151</v>
      </c>
      <c r="B354" s="11"/>
      <c r="C354" s="11"/>
      <c r="D354" s="11"/>
      <c r="E354" s="12"/>
      <c r="F354" s="12">
        <f>SUMIF(Q331:Q353,"0101030103",F331:F353)</f>
        <v>8775771</v>
      </c>
      <c r="G354" s="12"/>
      <c r="H354" s="12">
        <f>SUMIF(Q331:Q353,"0101030103",H331:H353)</f>
        <v>3317782</v>
      </c>
      <c r="I354" s="12"/>
      <c r="J354" s="12">
        <f>SUMIF(Q331:Q353,"0101030103",J331:J353)</f>
        <v>5443871</v>
      </c>
      <c r="K354" s="12"/>
      <c r="L354" s="12">
        <f>SUMIF(Q331:Q353,"0101030103",L331:L353)</f>
        <v>14118</v>
      </c>
      <c r="M354" s="11"/>
      <c r="N354" t="s">
        <v>152</v>
      </c>
    </row>
    <row r="355" spans="1:48" ht="30" customHeight="1" x14ac:dyDescent="0.3">
      <c r="A355" s="10" t="s">
        <v>698</v>
      </c>
      <c r="B355" s="10" t="s">
        <v>700</v>
      </c>
      <c r="C355" s="11"/>
      <c r="D355" s="11"/>
      <c r="E355" s="12"/>
      <c r="F355" s="12"/>
      <c r="G355" s="12"/>
      <c r="H355" s="12"/>
      <c r="I355" s="12"/>
      <c r="J355" s="12"/>
      <c r="K355" s="12"/>
      <c r="L355" s="12"/>
      <c r="M355" s="11"/>
      <c r="Q355" s="1" t="s">
        <v>699</v>
      </c>
    </row>
    <row r="356" spans="1:48" ht="30" customHeight="1" x14ac:dyDescent="0.3">
      <c r="A356" s="10" t="s">
        <v>231</v>
      </c>
      <c r="B356" s="10" t="s">
        <v>232</v>
      </c>
      <c r="C356" s="10" t="s">
        <v>65</v>
      </c>
      <c r="D356" s="11">
        <v>94</v>
      </c>
      <c r="E356" s="12">
        <f t="shared" ref="E356:E377" si="46">TRUNC(G356+I356+K356, 0)</f>
        <v>11640</v>
      </c>
      <c r="F356" s="12">
        <f t="shared" ref="F356:F377" si="47">TRUNC(H356+J356+L356, 0)</f>
        <v>1094160</v>
      </c>
      <c r="G356" s="12">
        <f>TRUNC(일위대가목록!F37,0)</f>
        <v>596</v>
      </c>
      <c r="H356" s="12">
        <f t="shared" ref="H356:H377" si="48">TRUNC(G356*D356, 0)</f>
        <v>56024</v>
      </c>
      <c r="I356" s="12">
        <f>TRUNC(일위대가목록!G37,0)</f>
        <v>11044</v>
      </c>
      <c r="J356" s="12">
        <f t="shared" ref="J356:J377" si="49">TRUNC(I356*D356, 0)</f>
        <v>1038136</v>
      </c>
      <c r="K356" s="12">
        <f>TRUNC(일위대가목록!H37,0)</f>
        <v>0</v>
      </c>
      <c r="L356" s="12">
        <f t="shared" ref="L356:L377" si="50">TRUNC(K356*D356, 0)</f>
        <v>0</v>
      </c>
      <c r="M356" s="10" t="s">
        <v>233</v>
      </c>
      <c r="N356" s="1" t="s">
        <v>234</v>
      </c>
      <c r="O356" s="1" t="s">
        <v>52</v>
      </c>
      <c r="P356" s="1" t="s">
        <v>52</v>
      </c>
      <c r="Q356" s="1" t="s">
        <v>699</v>
      </c>
      <c r="R356" s="1" t="s">
        <v>68</v>
      </c>
      <c r="S356" s="1" t="s">
        <v>69</v>
      </c>
      <c r="T356" s="1" t="s">
        <v>69</v>
      </c>
      <c r="AR356" s="1" t="s">
        <v>52</v>
      </c>
      <c r="AS356" s="1" t="s">
        <v>52</v>
      </c>
      <c r="AU356" s="1" t="s">
        <v>701</v>
      </c>
      <c r="AV356">
        <v>547</v>
      </c>
    </row>
    <row r="357" spans="1:48" ht="30" customHeight="1" x14ac:dyDescent="0.3">
      <c r="A357" s="10" t="s">
        <v>236</v>
      </c>
      <c r="B357" s="10" t="s">
        <v>237</v>
      </c>
      <c r="C357" s="10" t="s">
        <v>65</v>
      </c>
      <c r="D357" s="11">
        <v>48</v>
      </c>
      <c r="E357" s="12">
        <f t="shared" si="46"/>
        <v>52940</v>
      </c>
      <c r="F357" s="12">
        <f t="shared" si="47"/>
        <v>2541120</v>
      </c>
      <c r="G357" s="12">
        <f>TRUNC(일위대가목록!F38,0)</f>
        <v>6554</v>
      </c>
      <c r="H357" s="12">
        <f t="shared" si="48"/>
        <v>314592</v>
      </c>
      <c r="I357" s="12">
        <f>TRUNC(일위대가목록!G38,0)</f>
        <v>46386</v>
      </c>
      <c r="J357" s="12">
        <f t="shared" si="49"/>
        <v>2226528</v>
      </c>
      <c r="K357" s="12">
        <f>TRUNC(일위대가목록!H38,0)</f>
        <v>0</v>
      </c>
      <c r="L357" s="12">
        <f t="shared" si="50"/>
        <v>0</v>
      </c>
      <c r="M357" s="10" t="s">
        <v>238</v>
      </c>
      <c r="N357" s="1" t="s">
        <v>239</v>
      </c>
      <c r="O357" s="1" t="s">
        <v>52</v>
      </c>
      <c r="P357" s="1" t="s">
        <v>52</v>
      </c>
      <c r="Q357" s="1" t="s">
        <v>699</v>
      </c>
      <c r="R357" s="1" t="s">
        <v>68</v>
      </c>
      <c r="S357" s="1" t="s">
        <v>69</v>
      </c>
      <c r="T357" s="1" t="s">
        <v>69</v>
      </c>
      <c r="AR357" s="1" t="s">
        <v>52</v>
      </c>
      <c r="AS357" s="1" t="s">
        <v>52</v>
      </c>
      <c r="AU357" s="1" t="s">
        <v>702</v>
      </c>
      <c r="AV357">
        <v>549</v>
      </c>
    </row>
    <row r="358" spans="1:48" ht="30" customHeight="1" x14ac:dyDescent="0.3">
      <c r="A358" s="10" t="s">
        <v>244</v>
      </c>
      <c r="B358" s="10" t="s">
        <v>245</v>
      </c>
      <c r="C358" s="10" t="s">
        <v>81</v>
      </c>
      <c r="D358" s="11">
        <v>7</v>
      </c>
      <c r="E358" s="12">
        <f t="shared" si="46"/>
        <v>3130</v>
      </c>
      <c r="F358" s="12">
        <f t="shared" si="47"/>
        <v>21910</v>
      </c>
      <c r="G358" s="12">
        <f>TRUNC(단가대비표!O105,0)</f>
        <v>3130</v>
      </c>
      <c r="H358" s="12">
        <f t="shared" si="48"/>
        <v>21910</v>
      </c>
      <c r="I358" s="12">
        <f>TRUNC(단가대비표!P105,0)</f>
        <v>0</v>
      </c>
      <c r="J358" s="12">
        <f t="shared" si="49"/>
        <v>0</v>
      </c>
      <c r="K358" s="12">
        <f>TRUNC(단가대비표!V105,0)</f>
        <v>0</v>
      </c>
      <c r="L358" s="12">
        <f t="shared" si="50"/>
        <v>0</v>
      </c>
      <c r="M358" s="10" t="s">
        <v>52</v>
      </c>
      <c r="N358" s="1" t="s">
        <v>246</v>
      </c>
      <c r="O358" s="1" t="s">
        <v>52</v>
      </c>
      <c r="P358" s="1" t="s">
        <v>52</v>
      </c>
      <c r="Q358" s="1" t="s">
        <v>699</v>
      </c>
      <c r="R358" s="1" t="s">
        <v>69</v>
      </c>
      <c r="S358" s="1" t="s">
        <v>69</v>
      </c>
      <c r="T358" s="1" t="s">
        <v>68</v>
      </c>
      <c r="AR358" s="1" t="s">
        <v>52</v>
      </c>
      <c r="AS358" s="1" t="s">
        <v>52</v>
      </c>
      <c r="AU358" s="1" t="s">
        <v>703</v>
      </c>
      <c r="AV358">
        <v>550</v>
      </c>
    </row>
    <row r="359" spans="1:48" ht="30" customHeight="1" x14ac:dyDescent="0.3">
      <c r="A359" s="10" t="s">
        <v>248</v>
      </c>
      <c r="B359" s="10" t="s">
        <v>249</v>
      </c>
      <c r="C359" s="10" t="s">
        <v>81</v>
      </c>
      <c r="D359" s="11">
        <v>33</v>
      </c>
      <c r="E359" s="12">
        <f t="shared" si="46"/>
        <v>21597</v>
      </c>
      <c r="F359" s="12">
        <f t="shared" si="47"/>
        <v>712701</v>
      </c>
      <c r="G359" s="12">
        <f>TRUNC(일위대가목록!F40,0)</f>
        <v>1718</v>
      </c>
      <c r="H359" s="12">
        <f t="shared" si="48"/>
        <v>56694</v>
      </c>
      <c r="I359" s="12">
        <f>TRUNC(일위대가목록!G40,0)</f>
        <v>19879</v>
      </c>
      <c r="J359" s="12">
        <f t="shared" si="49"/>
        <v>656007</v>
      </c>
      <c r="K359" s="12">
        <f>TRUNC(일위대가목록!H40,0)</f>
        <v>0</v>
      </c>
      <c r="L359" s="12">
        <f t="shared" si="50"/>
        <v>0</v>
      </c>
      <c r="M359" s="10" t="s">
        <v>250</v>
      </c>
      <c r="N359" s="1" t="s">
        <v>251</v>
      </c>
      <c r="O359" s="1" t="s">
        <v>52</v>
      </c>
      <c r="P359" s="1" t="s">
        <v>52</v>
      </c>
      <c r="Q359" s="1" t="s">
        <v>699</v>
      </c>
      <c r="R359" s="1" t="s">
        <v>68</v>
      </c>
      <c r="S359" s="1" t="s">
        <v>69</v>
      </c>
      <c r="T359" s="1" t="s">
        <v>69</v>
      </c>
      <c r="AR359" s="1" t="s">
        <v>52</v>
      </c>
      <c r="AS359" s="1" t="s">
        <v>52</v>
      </c>
      <c r="AU359" s="1" t="s">
        <v>704</v>
      </c>
      <c r="AV359">
        <v>594</v>
      </c>
    </row>
    <row r="360" spans="1:48" ht="30" customHeight="1" x14ac:dyDescent="0.3">
      <c r="A360" s="10" t="s">
        <v>90</v>
      </c>
      <c r="B360" s="10" t="s">
        <v>269</v>
      </c>
      <c r="C360" s="10" t="s">
        <v>65</v>
      </c>
      <c r="D360" s="11">
        <v>40</v>
      </c>
      <c r="E360" s="12">
        <f t="shared" si="46"/>
        <v>15949</v>
      </c>
      <c r="F360" s="12">
        <f t="shared" si="47"/>
        <v>637960</v>
      </c>
      <c r="G360" s="12">
        <f>TRUNC(일위대가목록!F45,0)</f>
        <v>5536</v>
      </c>
      <c r="H360" s="12">
        <f t="shared" si="48"/>
        <v>221440</v>
      </c>
      <c r="I360" s="12">
        <f>TRUNC(일위대가목록!G45,0)</f>
        <v>10413</v>
      </c>
      <c r="J360" s="12">
        <f t="shared" si="49"/>
        <v>416520</v>
      </c>
      <c r="K360" s="12">
        <f>TRUNC(일위대가목록!H45,0)</f>
        <v>0</v>
      </c>
      <c r="L360" s="12">
        <f t="shared" si="50"/>
        <v>0</v>
      </c>
      <c r="M360" s="10" t="s">
        <v>270</v>
      </c>
      <c r="N360" s="1" t="s">
        <v>271</v>
      </c>
      <c r="O360" s="1" t="s">
        <v>52</v>
      </c>
      <c r="P360" s="1" t="s">
        <v>52</v>
      </c>
      <c r="Q360" s="1" t="s">
        <v>699</v>
      </c>
      <c r="R360" s="1" t="s">
        <v>68</v>
      </c>
      <c r="S360" s="1" t="s">
        <v>69</v>
      </c>
      <c r="T360" s="1" t="s">
        <v>69</v>
      </c>
      <c r="AR360" s="1" t="s">
        <v>52</v>
      </c>
      <c r="AS360" s="1" t="s">
        <v>52</v>
      </c>
      <c r="AU360" s="1" t="s">
        <v>705</v>
      </c>
      <c r="AV360">
        <v>551</v>
      </c>
    </row>
    <row r="361" spans="1:48" ht="30" customHeight="1" x14ac:dyDescent="0.3">
      <c r="A361" s="10" t="s">
        <v>278</v>
      </c>
      <c r="B361" s="10" t="s">
        <v>52</v>
      </c>
      <c r="C361" s="10" t="s">
        <v>65</v>
      </c>
      <c r="D361" s="11">
        <v>23</v>
      </c>
      <c r="E361" s="12">
        <f t="shared" si="46"/>
        <v>8680</v>
      </c>
      <c r="F361" s="12">
        <f t="shared" si="47"/>
        <v>199640</v>
      </c>
      <c r="G361" s="12">
        <f>TRUNC(일위대가목록!F46,0)</f>
        <v>795</v>
      </c>
      <c r="H361" s="12">
        <f t="shared" si="48"/>
        <v>18285</v>
      </c>
      <c r="I361" s="12">
        <f>TRUNC(일위대가목록!G46,0)</f>
        <v>7885</v>
      </c>
      <c r="J361" s="12">
        <f t="shared" si="49"/>
        <v>181355</v>
      </c>
      <c r="K361" s="12">
        <f>TRUNC(일위대가목록!H46,0)</f>
        <v>0</v>
      </c>
      <c r="L361" s="12">
        <f t="shared" si="50"/>
        <v>0</v>
      </c>
      <c r="M361" s="10" t="s">
        <v>279</v>
      </c>
      <c r="N361" s="1" t="s">
        <v>280</v>
      </c>
      <c r="O361" s="1" t="s">
        <v>52</v>
      </c>
      <c r="P361" s="1" t="s">
        <v>52</v>
      </c>
      <c r="Q361" s="1" t="s">
        <v>699</v>
      </c>
      <c r="R361" s="1" t="s">
        <v>68</v>
      </c>
      <c r="S361" s="1" t="s">
        <v>69</v>
      </c>
      <c r="T361" s="1" t="s">
        <v>69</v>
      </c>
      <c r="AR361" s="1" t="s">
        <v>52</v>
      </c>
      <c r="AS361" s="1" t="s">
        <v>52</v>
      </c>
      <c r="AU361" s="1" t="s">
        <v>706</v>
      </c>
      <c r="AV361">
        <v>468</v>
      </c>
    </row>
    <row r="362" spans="1:48" ht="30" customHeight="1" x14ac:dyDescent="0.3">
      <c r="A362" s="10" t="s">
        <v>282</v>
      </c>
      <c r="B362" s="10" t="s">
        <v>283</v>
      </c>
      <c r="C362" s="10" t="s">
        <v>65</v>
      </c>
      <c r="D362" s="11">
        <v>81</v>
      </c>
      <c r="E362" s="12">
        <f t="shared" si="46"/>
        <v>3760</v>
      </c>
      <c r="F362" s="12">
        <f t="shared" si="47"/>
        <v>304560</v>
      </c>
      <c r="G362" s="12">
        <f>TRUNC(일위대가목록!F47,0)</f>
        <v>999</v>
      </c>
      <c r="H362" s="12">
        <f t="shared" si="48"/>
        <v>80919</v>
      </c>
      <c r="I362" s="12">
        <f>TRUNC(일위대가목록!G47,0)</f>
        <v>2761</v>
      </c>
      <c r="J362" s="12">
        <f t="shared" si="49"/>
        <v>223641</v>
      </c>
      <c r="K362" s="12">
        <f>TRUNC(일위대가목록!H47,0)</f>
        <v>0</v>
      </c>
      <c r="L362" s="12">
        <f t="shared" si="50"/>
        <v>0</v>
      </c>
      <c r="M362" s="10" t="s">
        <v>284</v>
      </c>
      <c r="N362" s="1" t="s">
        <v>285</v>
      </c>
      <c r="O362" s="1" t="s">
        <v>52</v>
      </c>
      <c r="P362" s="1" t="s">
        <v>52</v>
      </c>
      <c r="Q362" s="1" t="s">
        <v>699</v>
      </c>
      <c r="R362" s="1" t="s">
        <v>68</v>
      </c>
      <c r="S362" s="1" t="s">
        <v>69</v>
      </c>
      <c r="T362" s="1" t="s">
        <v>69</v>
      </c>
      <c r="AR362" s="1" t="s">
        <v>52</v>
      </c>
      <c r="AS362" s="1" t="s">
        <v>52</v>
      </c>
      <c r="AU362" s="1" t="s">
        <v>707</v>
      </c>
      <c r="AV362">
        <v>552</v>
      </c>
    </row>
    <row r="363" spans="1:48" ht="30" customHeight="1" x14ac:dyDescent="0.3">
      <c r="A363" s="10" t="s">
        <v>282</v>
      </c>
      <c r="B363" s="10" t="s">
        <v>287</v>
      </c>
      <c r="C363" s="10" t="s">
        <v>65</v>
      </c>
      <c r="D363" s="11">
        <v>241</v>
      </c>
      <c r="E363" s="12">
        <f t="shared" si="46"/>
        <v>3462</v>
      </c>
      <c r="F363" s="12">
        <f t="shared" si="47"/>
        <v>834342</v>
      </c>
      <c r="G363" s="12">
        <f>TRUNC(일위대가목록!F48,0)</f>
        <v>701</v>
      </c>
      <c r="H363" s="12">
        <f t="shared" si="48"/>
        <v>168941</v>
      </c>
      <c r="I363" s="12">
        <f>TRUNC(일위대가목록!G48,0)</f>
        <v>2761</v>
      </c>
      <c r="J363" s="12">
        <f t="shared" si="49"/>
        <v>665401</v>
      </c>
      <c r="K363" s="12">
        <f>TRUNC(일위대가목록!H48,0)</f>
        <v>0</v>
      </c>
      <c r="L363" s="12">
        <f t="shared" si="50"/>
        <v>0</v>
      </c>
      <c r="M363" s="10" t="s">
        <v>288</v>
      </c>
      <c r="N363" s="1" t="s">
        <v>289</v>
      </c>
      <c r="O363" s="1" t="s">
        <v>52</v>
      </c>
      <c r="P363" s="1" t="s">
        <v>52</v>
      </c>
      <c r="Q363" s="1" t="s">
        <v>699</v>
      </c>
      <c r="R363" s="1" t="s">
        <v>68</v>
      </c>
      <c r="S363" s="1" t="s">
        <v>69</v>
      </c>
      <c r="T363" s="1" t="s">
        <v>69</v>
      </c>
      <c r="AR363" s="1" t="s">
        <v>52</v>
      </c>
      <c r="AS363" s="1" t="s">
        <v>52</v>
      </c>
      <c r="AU363" s="1" t="s">
        <v>708</v>
      </c>
      <c r="AV363">
        <v>553</v>
      </c>
    </row>
    <row r="364" spans="1:48" ht="30" customHeight="1" x14ac:dyDescent="0.3">
      <c r="A364" s="10" t="s">
        <v>126</v>
      </c>
      <c r="B364" s="10" t="s">
        <v>131</v>
      </c>
      <c r="C364" s="10" t="s">
        <v>65</v>
      </c>
      <c r="D364" s="11">
        <v>40</v>
      </c>
      <c r="E364" s="12">
        <f t="shared" si="46"/>
        <v>3799</v>
      </c>
      <c r="F364" s="12">
        <f t="shared" si="47"/>
        <v>151960</v>
      </c>
      <c r="G364" s="12">
        <f>TRUNC(일위대가목록!F16,0)</f>
        <v>1315</v>
      </c>
      <c r="H364" s="12">
        <f t="shared" si="48"/>
        <v>52600</v>
      </c>
      <c r="I364" s="12">
        <f>TRUNC(일위대가목록!G16,0)</f>
        <v>2484</v>
      </c>
      <c r="J364" s="12">
        <f t="shared" si="49"/>
        <v>99360</v>
      </c>
      <c r="K364" s="12">
        <f>TRUNC(일위대가목록!H16,0)</f>
        <v>0</v>
      </c>
      <c r="L364" s="12">
        <f t="shared" si="50"/>
        <v>0</v>
      </c>
      <c r="M364" s="10" t="s">
        <v>132</v>
      </c>
      <c r="N364" s="1" t="s">
        <v>133</v>
      </c>
      <c r="O364" s="1" t="s">
        <v>52</v>
      </c>
      <c r="P364" s="1" t="s">
        <v>52</v>
      </c>
      <c r="Q364" s="1" t="s">
        <v>699</v>
      </c>
      <c r="R364" s="1" t="s">
        <v>68</v>
      </c>
      <c r="S364" s="1" t="s">
        <v>69</v>
      </c>
      <c r="T364" s="1" t="s">
        <v>69</v>
      </c>
      <c r="AR364" s="1" t="s">
        <v>52</v>
      </c>
      <c r="AS364" s="1" t="s">
        <v>52</v>
      </c>
      <c r="AU364" s="1" t="s">
        <v>709</v>
      </c>
      <c r="AV364">
        <v>554</v>
      </c>
    </row>
    <row r="365" spans="1:48" ht="30" customHeight="1" x14ac:dyDescent="0.3">
      <c r="A365" s="10" t="s">
        <v>317</v>
      </c>
      <c r="B365" s="10" t="s">
        <v>322</v>
      </c>
      <c r="C365" s="10" t="s">
        <v>81</v>
      </c>
      <c r="D365" s="11">
        <v>4</v>
      </c>
      <c r="E365" s="12">
        <f t="shared" si="46"/>
        <v>78571</v>
      </c>
      <c r="F365" s="12">
        <f t="shared" si="47"/>
        <v>314284</v>
      </c>
      <c r="G365" s="12">
        <f>TRUNC(일위대가목록!F56,0)</f>
        <v>5679</v>
      </c>
      <c r="H365" s="12">
        <f t="shared" si="48"/>
        <v>22716</v>
      </c>
      <c r="I365" s="12">
        <f>TRUNC(일위대가목록!G56,0)</f>
        <v>72892</v>
      </c>
      <c r="J365" s="12">
        <f t="shared" si="49"/>
        <v>291568</v>
      </c>
      <c r="K365" s="12">
        <f>TRUNC(일위대가목록!H56,0)</f>
        <v>0</v>
      </c>
      <c r="L365" s="12">
        <f t="shared" si="50"/>
        <v>0</v>
      </c>
      <c r="M365" s="10" t="s">
        <v>323</v>
      </c>
      <c r="N365" s="1" t="s">
        <v>324</v>
      </c>
      <c r="O365" s="1" t="s">
        <v>52</v>
      </c>
      <c r="P365" s="1" t="s">
        <v>52</v>
      </c>
      <c r="Q365" s="1" t="s">
        <v>699</v>
      </c>
      <c r="R365" s="1" t="s">
        <v>68</v>
      </c>
      <c r="S365" s="1" t="s">
        <v>69</v>
      </c>
      <c r="T365" s="1" t="s">
        <v>69</v>
      </c>
      <c r="AR365" s="1" t="s">
        <v>52</v>
      </c>
      <c r="AS365" s="1" t="s">
        <v>52</v>
      </c>
      <c r="AU365" s="1" t="s">
        <v>710</v>
      </c>
      <c r="AV365">
        <v>607</v>
      </c>
    </row>
    <row r="366" spans="1:48" ht="30" customHeight="1" x14ac:dyDescent="0.3">
      <c r="A366" s="10" t="s">
        <v>326</v>
      </c>
      <c r="B366" s="10" t="s">
        <v>327</v>
      </c>
      <c r="C366" s="10" t="s">
        <v>81</v>
      </c>
      <c r="D366" s="11">
        <v>6</v>
      </c>
      <c r="E366" s="12">
        <f t="shared" si="46"/>
        <v>53904</v>
      </c>
      <c r="F366" s="12">
        <f t="shared" si="47"/>
        <v>323424</v>
      </c>
      <c r="G366" s="12">
        <f>TRUNC(일위대가목록!F57,0)</f>
        <v>2385</v>
      </c>
      <c r="H366" s="12">
        <f t="shared" si="48"/>
        <v>14310</v>
      </c>
      <c r="I366" s="12">
        <f>TRUNC(일위대가목록!G57,0)</f>
        <v>51519</v>
      </c>
      <c r="J366" s="12">
        <f t="shared" si="49"/>
        <v>309114</v>
      </c>
      <c r="K366" s="12">
        <f>TRUNC(일위대가목록!H57,0)</f>
        <v>0</v>
      </c>
      <c r="L366" s="12">
        <f t="shared" si="50"/>
        <v>0</v>
      </c>
      <c r="M366" s="10" t="s">
        <v>328</v>
      </c>
      <c r="N366" s="1" t="s">
        <v>329</v>
      </c>
      <c r="O366" s="1" t="s">
        <v>52</v>
      </c>
      <c r="P366" s="1" t="s">
        <v>52</v>
      </c>
      <c r="Q366" s="1" t="s">
        <v>699</v>
      </c>
      <c r="R366" s="1" t="s">
        <v>68</v>
      </c>
      <c r="S366" s="1" t="s">
        <v>69</v>
      </c>
      <c r="T366" s="1" t="s">
        <v>69</v>
      </c>
      <c r="AR366" s="1" t="s">
        <v>52</v>
      </c>
      <c r="AS366" s="1" t="s">
        <v>52</v>
      </c>
      <c r="AU366" s="1" t="s">
        <v>711</v>
      </c>
      <c r="AV366">
        <v>555</v>
      </c>
    </row>
    <row r="367" spans="1:48" ht="30" customHeight="1" x14ac:dyDescent="0.3">
      <c r="A367" s="10" t="s">
        <v>326</v>
      </c>
      <c r="B367" s="10" t="s">
        <v>331</v>
      </c>
      <c r="C367" s="10" t="s">
        <v>81</v>
      </c>
      <c r="D367" s="11">
        <v>4</v>
      </c>
      <c r="E367" s="12">
        <f t="shared" si="46"/>
        <v>53690</v>
      </c>
      <c r="F367" s="12">
        <f t="shared" si="47"/>
        <v>214760</v>
      </c>
      <c r="G367" s="12">
        <f>TRUNC(일위대가목록!F58,0)</f>
        <v>2171</v>
      </c>
      <c r="H367" s="12">
        <f t="shared" si="48"/>
        <v>8684</v>
      </c>
      <c r="I367" s="12">
        <f>TRUNC(일위대가목록!G58,0)</f>
        <v>51519</v>
      </c>
      <c r="J367" s="12">
        <f t="shared" si="49"/>
        <v>206076</v>
      </c>
      <c r="K367" s="12">
        <f>TRUNC(일위대가목록!H58,0)</f>
        <v>0</v>
      </c>
      <c r="L367" s="12">
        <f t="shared" si="50"/>
        <v>0</v>
      </c>
      <c r="M367" s="10" t="s">
        <v>332</v>
      </c>
      <c r="N367" s="1" t="s">
        <v>333</v>
      </c>
      <c r="O367" s="1" t="s">
        <v>52</v>
      </c>
      <c r="P367" s="1" t="s">
        <v>52</v>
      </c>
      <c r="Q367" s="1" t="s">
        <v>699</v>
      </c>
      <c r="R367" s="1" t="s">
        <v>68</v>
      </c>
      <c r="S367" s="1" t="s">
        <v>69</v>
      </c>
      <c r="T367" s="1" t="s">
        <v>69</v>
      </c>
      <c r="AR367" s="1" t="s">
        <v>52</v>
      </c>
      <c r="AS367" s="1" t="s">
        <v>52</v>
      </c>
      <c r="AU367" s="1" t="s">
        <v>712</v>
      </c>
      <c r="AV367">
        <v>556</v>
      </c>
    </row>
    <row r="368" spans="1:48" ht="30" customHeight="1" x14ac:dyDescent="0.3">
      <c r="A368" s="10" t="s">
        <v>335</v>
      </c>
      <c r="B368" s="10" t="s">
        <v>336</v>
      </c>
      <c r="C368" s="10" t="s">
        <v>81</v>
      </c>
      <c r="D368" s="11">
        <v>2</v>
      </c>
      <c r="E368" s="12">
        <f t="shared" si="46"/>
        <v>24134</v>
      </c>
      <c r="F368" s="12">
        <f t="shared" si="47"/>
        <v>48268</v>
      </c>
      <c r="G368" s="12">
        <f>TRUNC(일위대가목록!F59,0)</f>
        <v>2046</v>
      </c>
      <c r="H368" s="12">
        <f t="shared" si="48"/>
        <v>4092</v>
      </c>
      <c r="I368" s="12">
        <f>TRUNC(일위대가목록!G59,0)</f>
        <v>22088</v>
      </c>
      <c r="J368" s="12">
        <f t="shared" si="49"/>
        <v>44176</v>
      </c>
      <c r="K368" s="12">
        <f>TRUNC(일위대가목록!H59,0)</f>
        <v>0</v>
      </c>
      <c r="L368" s="12">
        <f t="shared" si="50"/>
        <v>0</v>
      </c>
      <c r="M368" s="10" t="s">
        <v>337</v>
      </c>
      <c r="N368" s="1" t="s">
        <v>338</v>
      </c>
      <c r="O368" s="1" t="s">
        <v>52</v>
      </c>
      <c r="P368" s="1" t="s">
        <v>52</v>
      </c>
      <c r="Q368" s="1" t="s">
        <v>699</v>
      </c>
      <c r="R368" s="1" t="s">
        <v>68</v>
      </c>
      <c r="S368" s="1" t="s">
        <v>69</v>
      </c>
      <c r="T368" s="1" t="s">
        <v>69</v>
      </c>
      <c r="AR368" s="1" t="s">
        <v>52</v>
      </c>
      <c r="AS368" s="1" t="s">
        <v>52</v>
      </c>
      <c r="AU368" s="1" t="s">
        <v>713</v>
      </c>
      <c r="AV368">
        <v>557</v>
      </c>
    </row>
    <row r="369" spans="1:48" ht="30" customHeight="1" x14ac:dyDescent="0.3">
      <c r="A369" s="10" t="s">
        <v>340</v>
      </c>
      <c r="B369" s="10" t="s">
        <v>341</v>
      </c>
      <c r="C369" s="10" t="s">
        <v>81</v>
      </c>
      <c r="D369" s="11">
        <v>1</v>
      </c>
      <c r="E369" s="12">
        <f t="shared" si="46"/>
        <v>57468</v>
      </c>
      <c r="F369" s="12">
        <f t="shared" si="47"/>
        <v>57468</v>
      </c>
      <c r="G369" s="12">
        <f>TRUNC(일위대가목록!F60,0)</f>
        <v>2247</v>
      </c>
      <c r="H369" s="12">
        <f t="shared" si="48"/>
        <v>2247</v>
      </c>
      <c r="I369" s="12">
        <f>TRUNC(일위대가목록!G60,0)</f>
        <v>55221</v>
      </c>
      <c r="J369" s="12">
        <f t="shared" si="49"/>
        <v>55221</v>
      </c>
      <c r="K369" s="12">
        <f>TRUNC(일위대가목록!H60,0)</f>
        <v>0</v>
      </c>
      <c r="L369" s="12">
        <f t="shared" si="50"/>
        <v>0</v>
      </c>
      <c r="M369" s="10" t="s">
        <v>342</v>
      </c>
      <c r="N369" s="1" t="s">
        <v>343</v>
      </c>
      <c r="O369" s="1" t="s">
        <v>52</v>
      </c>
      <c r="P369" s="1" t="s">
        <v>52</v>
      </c>
      <c r="Q369" s="1" t="s">
        <v>699</v>
      </c>
      <c r="R369" s="1" t="s">
        <v>68</v>
      </c>
      <c r="S369" s="1" t="s">
        <v>69</v>
      </c>
      <c r="T369" s="1" t="s">
        <v>69</v>
      </c>
      <c r="AR369" s="1" t="s">
        <v>52</v>
      </c>
      <c r="AS369" s="1" t="s">
        <v>52</v>
      </c>
      <c r="AU369" s="1" t="s">
        <v>714</v>
      </c>
      <c r="AV369">
        <v>558</v>
      </c>
    </row>
    <row r="370" spans="1:48" ht="30" customHeight="1" x14ac:dyDescent="0.3">
      <c r="A370" s="10" t="s">
        <v>345</v>
      </c>
      <c r="B370" s="10" t="s">
        <v>346</v>
      </c>
      <c r="C370" s="10" t="s">
        <v>81</v>
      </c>
      <c r="D370" s="11">
        <v>1</v>
      </c>
      <c r="E370" s="12">
        <f t="shared" si="46"/>
        <v>25496</v>
      </c>
      <c r="F370" s="12">
        <f t="shared" si="47"/>
        <v>25496</v>
      </c>
      <c r="G370" s="12">
        <f>TRUNC(일위대가목록!F61,0)</f>
        <v>2027</v>
      </c>
      <c r="H370" s="12">
        <f t="shared" si="48"/>
        <v>2027</v>
      </c>
      <c r="I370" s="12">
        <f>TRUNC(일위대가목록!G61,0)</f>
        <v>23469</v>
      </c>
      <c r="J370" s="12">
        <f t="shared" si="49"/>
        <v>23469</v>
      </c>
      <c r="K370" s="12">
        <f>TRUNC(일위대가목록!H61,0)</f>
        <v>0</v>
      </c>
      <c r="L370" s="12">
        <f t="shared" si="50"/>
        <v>0</v>
      </c>
      <c r="M370" s="10" t="s">
        <v>347</v>
      </c>
      <c r="N370" s="1" t="s">
        <v>348</v>
      </c>
      <c r="O370" s="1" t="s">
        <v>52</v>
      </c>
      <c r="P370" s="1" t="s">
        <v>52</v>
      </c>
      <c r="Q370" s="1" t="s">
        <v>699</v>
      </c>
      <c r="R370" s="1" t="s">
        <v>68</v>
      </c>
      <c r="S370" s="1" t="s">
        <v>69</v>
      </c>
      <c r="T370" s="1" t="s">
        <v>69</v>
      </c>
      <c r="AR370" s="1" t="s">
        <v>52</v>
      </c>
      <c r="AS370" s="1" t="s">
        <v>52</v>
      </c>
      <c r="AU370" s="1" t="s">
        <v>715</v>
      </c>
      <c r="AV370">
        <v>559</v>
      </c>
    </row>
    <row r="371" spans="1:48" ht="30" customHeight="1" x14ac:dyDescent="0.3">
      <c r="A371" s="10" t="s">
        <v>350</v>
      </c>
      <c r="B371" s="10" t="s">
        <v>351</v>
      </c>
      <c r="C371" s="10" t="s">
        <v>141</v>
      </c>
      <c r="D371" s="11">
        <v>1</v>
      </c>
      <c r="E371" s="12">
        <f t="shared" si="46"/>
        <v>151089</v>
      </c>
      <c r="F371" s="12">
        <f t="shared" si="47"/>
        <v>151089</v>
      </c>
      <c r="G371" s="12">
        <f>TRUNC(일위대가목록!F62,0)</f>
        <v>4565</v>
      </c>
      <c r="H371" s="12">
        <f t="shared" si="48"/>
        <v>4565</v>
      </c>
      <c r="I371" s="12">
        <f>TRUNC(일위대가목록!G62,0)</f>
        <v>145707</v>
      </c>
      <c r="J371" s="12">
        <f t="shared" si="49"/>
        <v>145707</v>
      </c>
      <c r="K371" s="12">
        <f>TRUNC(일위대가목록!H62,0)</f>
        <v>817</v>
      </c>
      <c r="L371" s="12">
        <f t="shared" si="50"/>
        <v>817</v>
      </c>
      <c r="M371" s="10" t="s">
        <v>352</v>
      </c>
      <c r="N371" s="1" t="s">
        <v>353</v>
      </c>
      <c r="O371" s="1" t="s">
        <v>52</v>
      </c>
      <c r="P371" s="1" t="s">
        <v>52</v>
      </c>
      <c r="Q371" s="1" t="s">
        <v>699</v>
      </c>
      <c r="R371" s="1" t="s">
        <v>68</v>
      </c>
      <c r="S371" s="1" t="s">
        <v>69</v>
      </c>
      <c r="T371" s="1" t="s">
        <v>69</v>
      </c>
      <c r="AR371" s="1" t="s">
        <v>52</v>
      </c>
      <c r="AS371" s="1" t="s">
        <v>52</v>
      </c>
      <c r="AU371" s="1" t="s">
        <v>716</v>
      </c>
      <c r="AV371">
        <v>471</v>
      </c>
    </row>
    <row r="372" spans="1:48" ht="30" customHeight="1" x14ac:dyDescent="0.3">
      <c r="A372" s="10" t="s">
        <v>350</v>
      </c>
      <c r="B372" s="10" t="s">
        <v>355</v>
      </c>
      <c r="C372" s="10" t="s">
        <v>141</v>
      </c>
      <c r="D372" s="11">
        <v>1</v>
      </c>
      <c r="E372" s="12">
        <f t="shared" si="46"/>
        <v>150992</v>
      </c>
      <c r="F372" s="12">
        <f t="shared" si="47"/>
        <v>150992</v>
      </c>
      <c r="G372" s="12">
        <f>TRUNC(일위대가목록!F63,0)</f>
        <v>4468</v>
      </c>
      <c r="H372" s="12">
        <f t="shared" si="48"/>
        <v>4468</v>
      </c>
      <c r="I372" s="12">
        <f>TRUNC(일위대가목록!G63,0)</f>
        <v>145707</v>
      </c>
      <c r="J372" s="12">
        <f t="shared" si="49"/>
        <v>145707</v>
      </c>
      <c r="K372" s="12">
        <f>TRUNC(일위대가목록!H63,0)</f>
        <v>817</v>
      </c>
      <c r="L372" s="12">
        <f t="shared" si="50"/>
        <v>817</v>
      </c>
      <c r="M372" s="10" t="s">
        <v>356</v>
      </c>
      <c r="N372" s="1" t="s">
        <v>357</v>
      </c>
      <c r="O372" s="1" t="s">
        <v>52</v>
      </c>
      <c r="P372" s="1" t="s">
        <v>52</v>
      </c>
      <c r="Q372" s="1" t="s">
        <v>699</v>
      </c>
      <c r="R372" s="1" t="s">
        <v>68</v>
      </c>
      <c r="S372" s="1" t="s">
        <v>69</v>
      </c>
      <c r="T372" s="1" t="s">
        <v>69</v>
      </c>
      <c r="AR372" s="1" t="s">
        <v>52</v>
      </c>
      <c r="AS372" s="1" t="s">
        <v>52</v>
      </c>
      <c r="AU372" s="1" t="s">
        <v>717</v>
      </c>
      <c r="AV372">
        <v>560</v>
      </c>
    </row>
    <row r="373" spans="1:48" ht="30" customHeight="1" x14ac:dyDescent="0.3">
      <c r="A373" s="10" t="s">
        <v>363</v>
      </c>
      <c r="B373" s="10" t="s">
        <v>364</v>
      </c>
      <c r="C373" s="10" t="s">
        <v>365</v>
      </c>
      <c r="D373" s="11">
        <v>1.6999999999999999E-3</v>
      </c>
      <c r="E373" s="12">
        <f t="shared" si="46"/>
        <v>299937</v>
      </c>
      <c r="F373" s="12">
        <f t="shared" si="47"/>
        <v>508</v>
      </c>
      <c r="G373" s="12">
        <f>TRUNC(일위대가목록!F65,0)</f>
        <v>162793</v>
      </c>
      <c r="H373" s="12">
        <f t="shared" si="48"/>
        <v>276</v>
      </c>
      <c r="I373" s="12">
        <f>TRUNC(일위대가목록!G65,0)</f>
        <v>133150</v>
      </c>
      <c r="J373" s="12">
        <f t="shared" si="49"/>
        <v>226</v>
      </c>
      <c r="K373" s="12">
        <f>TRUNC(일위대가목록!H65,0)</f>
        <v>3994</v>
      </c>
      <c r="L373" s="12">
        <f t="shared" si="50"/>
        <v>6</v>
      </c>
      <c r="M373" s="10" t="s">
        <v>366</v>
      </c>
      <c r="N373" s="1" t="s">
        <v>367</v>
      </c>
      <c r="O373" s="1" t="s">
        <v>52</v>
      </c>
      <c r="P373" s="1" t="s">
        <v>52</v>
      </c>
      <c r="Q373" s="1" t="s">
        <v>699</v>
      </c>
      <c r="R373" s="1" t="s">
        <v>68</v>
      </c>
      <c r="S373" s="1" t="s">
        <v>69</v>
      </c>
      <c r="T373" s="1" t="s">
        <v>69</v>
      </c>
      <c r="AR373" s="1" t="s">
        <v>52</v>
      </c>
      <c r="AS373" s="1" t="s">
        <v>52</v>
      </c>
      <c r="AU373" s="1" t="s">
        <v>718</v>
      </c>
      <c r="AV373">
        <v>561</v>
      </c>
    </row>
    <row r="374" spans="1:48" ht="30" customHeight="1" x14ac:dyDescent="0.3">
      <c r="A374" s="10" t="s">
        <v>363</v>
      </c>
      <c r="B374" s="10" t="s">
        <v>369</v>
      </c>
      <c r="C374" s="10" t="s">
        <v>365</v>
      </c>
      <c r="D374" s="11">
        <v>1.1000000000000001E-3</v>
      </c>
      <c r="E374" s="12">
        <f t="shared" si="46"/>
        <v>299937</v>
      </c>
      <c r="F374" s="12">
        <f t="shared" si="47"/>
        <v>329</v>
      </c>
      <c r="G374" s="12">
        <f>TRUNC(일위대가목록!F66,0)</f>
        <v>162793</v>
      </c>
      <c r="H374" s="12">
        <f t="shared" si="48"/>
        <v>179</v>
      </c>
      <c r="I374" s="12">
        <f>TRUNC(일위대가목록!G66,0)</f>
        <v>133150</v>
      </c>
      <c r="J374" s="12">
        <f t="shared" si="49"/>
        <v>146</v>
      </c>
      <c r="K374" s="12">
        <f>TRUNC(일위대가목록!H66,0)</f>
        <v>3994</v>
      </c>
      <c r="L374" s="12">
        <f t="shared" si="50"/>
        <v>4</v>
      </c>
      <c r="M374" s="10" t="s">
        <v>370</v>
      </c>
      <c r="N374" s="1" t="s">
        <v>371</v>
      </c>
      <c r="O374" s="1" t="s">
        <v>52</v>
      </c>
      <c r="P374" s="1" t="s">
        <v>52</v>
      </c>
      <c r="Q374" s="1" t="s">
        <v>699</v>
      </c>
      <c r="R374" s="1" t="s">
        <v>68</v>
      </c>
      <c r="S374" s="1" t="s">
        <v>69</v>
      </c>
      <c r="T374" s="1" t="s">
        <v>69</v>
      </c>
      <c r="AR374" s="1" t="s">
        <v>52</v>
      </c>
      <c r="AS374" s="1" t="s">
        <v>52</v>
      </c>
      <c r="AU374" s="1" t="s">
        <v>719</v>
      </c>
      <c r="AV374">
        <v>472</v>
      </c>
    </row>
    <row r="375" spans="1:48" ht="30" customHeight="1" x14ac:dyDescent="0.3">
      <c r="A375" s="10" t="s">
        <v>377</v>
      </c>
      <c r="B375" s="10" t="s">
        <v>378</v>
      </c>
      <c r="C375" s="10" t="s">
        <v>81</v>
      </c>
      <c r="D375" s="11">
        <v>6</v>
      </c>
      <c r="E375" s="12">
        <f t="shared" si="46"/>
        <v>70812</v>
      </c>
      <c r="F375" s="12">
        <f t="shared" si="47"/>
        <v>424872</v>
      </c>
      <c r="G375" s="12">
        <f>TRUNC(일위대가목록!F68,0)</f>
        <v>2062</v>
      </c>
      <c r="H375" s="12">
        <f t="shared" si="48"/>
        <v>12372</v>
      </c>
      <c r="I375" s="12">
        <f>TRUNC(일위대가목록!G68,0)</f>
        <v>68750</v>
      </c>
      <c r="J375" s="12">
        <f t="shared" si="49"/>
        <v>412500</v>
      </c>
      <c r="K375" s="12">
        <f>TRUNC(일위대가목록!H68,0)</f>
        <v>0</v>
      </c>
      <c r="L375" s="12">
        <f t="shared" si="50"/>
        <v>0</v>
      </c>
      <c r="M375" s="10" t="s">
        <v>379</v>
      </c>
      <c r="N375" s="1" t="s">
        <v>380</v>
      </c>
      <c r="O375" s="1" t="s">
        <v>52</v>
      </c>
      <c r="P375" s="1" t="s">
        <v>52</v>
      </c>
      <c r="Q375" s="1" t="s">
        <v>699</v>
      </c>
      <c r="R375" s="1" t="s">
        <v>68</v>
      </c>
      <c r="S375" s="1" t="s">
        <v>69</v>
      </c>
      <c r="T375" s="1" t="s">
        <v>69</v>
      </c>
      <c r="AR375" s="1" t="s">
        <v>52</v>
      </c>
      <c r="AS375" s="1" t="s">
        <v>52</v>
      </c>
      <c r="AU375" s="1" t="s">
        <v>720</v>
      </c>
      <c r="AV375">
        <v>562</v>
      </c>
    </row>
    <row r="376" spans="1:48" ht="30" customHeight="1" x14ac:dyDescent="0.3">
      <c r="A376" s="10" t="s">
        <v>382</v>
      </c>
      <c r="B376" s="10" t="s">
        <v>383</v>
      </c>
      <c r="C376" s="10" t="s">
        <v>81</v>
      </c>
      <c r="D376" s="11">
        <v>1</v>
      </c>
      <c r="E376" s="12">
        <f t="shared" si="46"/>
        <v>101683</v>
      </c>
      <c r="F376" s="12">
        <f t="shared" si="47"/>
        <v>101683</v>
      </c>
      <c r="G376" s="12">
        <f>TRUNC(일위대가목록!F69,0)</f>
        <v>46462</v>
      </c>
      <c r="H376" s="12">
        <f t="shared" si="48"/>
        <v>46462</v>
      </c>
      <c r="I376" s="12">
        <f>TRUNC(일위대가목록!G69,0)</f>
        <v>55221</v>
      </c>
      <c r="J376" s="12">
        <f t="shared" si="49"/>
        <v>55221</v>
      </c>
      <c r="K376" s="12">
        <f>TRUNC(일위대가목록!H69,0)</f>
        <v>0</v>
      </c>
      <c r="L376" s="12">
        <f t="shared" si="50"/>
        <v>0</v>
      </c>
      <c r="M376" s="10" t="s">
        <v>384</v>
      </c>
      <c r="N376" s="1" t="s">
        <v>385</v>
      </c>
      <c r="O376" s="1" t="s">
        <v>52</v>
      </c>
      <c r="P376" s="1" t="s">
        <v>52</v>
      </c>
      <c r="Q376" s="1" t="s">
        <v>699</v>
      </c>
      <c r="R376" s="1" t="s">
        <v>68</v>
      </c>
      <c r="S376" s="1" t="s">
        <v>69</v>
      </c>
      <c r="T376" s="1" t="s">
        <v>69</v>
      </c>
      <c r="AR376" s="1" t="s">
        <v>52</v>
      </c>
      <c r="AS376" s="1" t="s">
        <v>52</v>
      </c>
      <c r="AU376" s="1" t="s">
        <v>721</v>
      </c>
      <c r="AV376">
        <v>589</v>
      </c>
    </row>
    <row r="377" spans="1:48" ht="30" customHeight="1" x14ac:dyDescent="0.3">
      <c r="A377" s="10" t="s">
        <v>387</v>
      </c>
      <c r="B377" s="10" t="s">
        <v>52</v>
      </c>
      <c r="C377" s="10" t="s">
        <v>147</v>
      </c>
      <c r="D377" s="11">
        <v>1</v>
      </c>
      <c r="E377" s="12">
        <f t="shared" si="46"/>
        <v>1889496</v>
      </c>
      <c r="F377" s="12">
        <f t="shared" si="47"/>
        <v>1889496</v>
      </c>
      <c r="G377" s="12">
        <f>TRUNC(일위대가목록!F70,0)</f>
        <v>55033</v>
      </c>
      <c r="H377" s="12">
        <f t="shared" si="48"/>
        <v>55033</v>
      </c>
      <c r="I377" s="12">
        <f>TRUNC(일위대가목록!G70,0)</f>
        <v>1834463</v>
      </c>
      <c r="J377" s="12">
        <f t="shared" si="49"/>
        <v>1834463</v>
      </c>
      <c r="K377" s="12">
        <f>TRUNC(일위대가목록!H70,0)</f>
        <v>0</v>
      </c>
      <c r="L377" s="12">
        <f t="shared" si="50"/>
        <v>0</v>
      </c>
      <c r="M377" s="10" t="s">
        <v>388</v>
      </c>
      <c r="N377" s="1" t="s">
        <v>389</v>
      </c>
      <c r="O377" s="1" t="s">
        <v>52</v>
      </c>
      <c r="P377" s="1" t="s">
        <v>52</v>
      </c>
      <c r="Q377" s="1" t="s">
        <v>699</v>
      </c>
      <c r="R377" s="1" t="s">
        <v>68</v>
      </c>
      <c r="S377" s="1" t="s">
        <v>69</v>
      </c>
      <c r="T377" s="1" t="s">
        <v>69</v>
      </c>
      <c r="AR377" s="1" t="s">
        <v>52</v>
      </c>
      <c r="AS377" s="1" t="s">
        <v>52</v>
      </c>
      <c r="AU377" s="1" t="s">
        <v>722</v>
      </c>
      <c r="AV377">
        <v>566</v>
      </c>
    </row>
    <row r="378" spans="1:48" ht="30" customHeight="1" x14ac:dyDescent="0.3">
      <c r="A378" s="11"/>
      <c r="B378" s="11"/>
      <c r="C378" s="11"/>
      <c r="D378" s="11"/>
      <c r="E378" s="12"/>
      <c r="F378" s="12"/>
      <c r="G378" s="12"/>
      <c r="H378" s="12"/>
      <c r="I378" s="12"/>
      <c r="J378" s="12"/>
      <c r="K378" s="12"/>
      <c r="L378" s="12"/>
      <c r="M378" s="11"/>
      <c r="Q378" s="1" t="s">
        <v>699</v>
      </c>
    </row>
    <row r="379" spans="1:48" ht="30" customHeight="1" x14ac:dyDescent="0.3">
      <c r="A379" s="10" t="s">
        <v>151</v>
      </c>
      <c r="B379" s="11"/>
      <c r="C379" s="11"/>
      <c r="D379" s="11"/>
      <c r="E379" s="12"/>
      <c r="F379" s="12">
        <f>SUMIF(Q356:Q378,"0101040101",F356:F378)</f>
        <v>10201022</v>
      </c>
      <c r="G379" s="12"/>
      <c r="H379" s="12">
        <f>SUMIF(Q356:Q378,"0101040101",H356:H378)</f>
        <v>1168836</v>
      </c>
      <c r="I379" s="12"/>
      <c r="J379" s="12">
        <f>SUMIF(Q356:Q378,"0101040101",J356:J378)</f>
        <v>9030542</v>
      </c>
      <c r="K379" s="12"/>
      <c r="L379" s="12">
        <f>SUMIF(Q356:Q378,"0101040101",L356:L378)</f>
        <v>1644</v>
      </c>
      <c r="M379" s="11"/>
      <c r="N379" t="s">
        <v>152</v>
      </c>
    </row>
    <row r="380" spans="1:48" ht="30" customHeight="1" x14ac:dyDescent="0.3">
      <c r="A380" s="10" t="s">
        <v>723</v>
      </c>
      <c r="B380" s="10" t="s">
        <v>725</v>
      </c>
      <c r="C380" s="11"/>
      <c r="D380" s="11"/>
      <c r="E380" s="12"/>
      <c r="F380" s="12"/>
      <c r="G380" s="12"/>
      <c r="H380" s="12"/>
      <c r="I380" s="12"/>
      <c r="J380" s="12"/>
      <c r="K380" s="12"/>
      <c r="L380" s="12"/>
      <c r="M380" s="11"/>
      <c r="Q380" s="1" t="s">
        <v>724</v>
      </c>
    </row>
    <row r="381" spans="1:48" ht="30" customHeight="1" x14ac:dyDescent="0.3">
      <c r="A381" s="10" t="s">
        <v>726</v>
      </c>
      <c r="B381" s="10" t="s">
        <v>727</v>
      </c>
      <c r="C381" s="10" t="s">
        <v>728</v>
      </c>
      <c r="D381" s="11">
        <v>98</v>
      </c>
      <c r="E381" s="12">
        <f>TRUNC(G381+I381+K381, 0)</f>
        <v>61490</v>
      </c>
      <c r="F381" s="12">
        <f>TRUNC(H381+J381+L381, 0)</f>
        <v>6026020</v>
      </c>
      <c r="G381" s="12">
        <f>TRUNC(단가대비표!O141,0)</f>
        <v>31002</v>
      </c>
      <c r="H381" s="12">
        <f>TRUNC(G381*D381, 0)</f>
        <v>3038196</v>
      </c>
      <c r="I381" s="12">
        <f>TRUNC(단가대비표!P141,0)</f>
        <v>0</v>
      </c>
      <c r="J381" s="12">
        <f>TRUNC(I381*D381, 0)</f>
        <v>0</v>
      </c>
      <c r="K381" s="12">
        <f>TRUNC(단가대비표!V141,0)</f>
        <v>30488</v>
      </c>
      <c r="L381" s="12">
        <f>TRUNC(K381*D381, 0)</f>
        <v>2987824</v>
      </c>
      <c r="M381" s="10" t="s">
        <v>52</v>
      </c>
      <c r="N381" s="1" t="s">
        <v>729</v>
      </c>
      <c r="O381" s="1" t="s">
        <v>52</v>
      </c>
      <c r="P381" s="1" t="s">
        <v>52</v>
      </c>
      <c r="Q381" s="1" t="s">
        <v>724</v>
      </c>
      <c r="R381" s="1" t="s">
        <v>69</v>
      </c>
      <c r="S381" s="1" t="s">
        <v>69</v>
      </c>
      <c r="T381" s="1" t="s">
        <v>68</v>
      </c>
      <c r="AR381" s="1" t="s">
        <v>52</v>
      </c>
      <c r="AS381" s="1" t="s">
        <v>52</v>
      </c>
      <c r="AU381" s="1" t="s">
        <v>730</v>
      </c>
      <c r="AV381">
        <v>456</v>
      </c>
    </row>
    <row r="382" spans="1:48" ht="30" customHeight="1" x14ac:dyDescent="0.3">
      <c r="A382" s="10" t="s">
        <v>731</v>
      </c>
      <c r="B382" s="10" t="s">
        <v>732</v>
      </c>
      <c r="C382" s="10" t="s">
        <v>728</v>
      </c>
      <c r="D382" s="11">
        <v>98</v>
      </c>
      <c r="E382" s="12">
        <f>TRUNC(G382+I382+K382, 0)</f>
        <v>39020</v>
      </c>
      <c r="F382" s="12">
        <f>TRUNC(H382+J382+L382, 0)</f>
        <v>3823960</v>
      </c>
      <c r="G382" s="12">
        <f>TRUNC(단가대비표!O142,0)</f>
        <v>19510</v>
      </c>
      <c r="H382" s="12">
        <f>TRUNC(G382*D382, 0)</f>
        <v>1911980</v>
      </c>
      <c r="I382" s="12">
        <f>TRUNC(단가대비표!P142,0)</f>
        <v>0</v>
      </c>
      <c r="J382" s="12">
        <f>TRUNC(I382*D382, 0)</f>
        <v>0</v>
      </c>
      <c r="K382" s="12">
        <f>TRUNC(단가대비표!V142,0)</f>
        <v>19510</v>
      </c>
      <c r="L382" s="12">
        <f>TRUNC(K382*D382, 0)</f>
        <v>1911980</v>
      </c>
      <c r="M382" s="10" t="s">
        <v>52</v>
      </c>
      <c r="N382" s="1" t="s">
        <v>733</v>
      </c>
      <c r="O382" s="1" t="s">
        <v>52</v>
      </c>
      <c r="P382" s="1" t="s">
        <v>52</v>
      </c>
      <c r="Q382" s="1" t="s">
        <v>724</v>
      </c>
      <c r="R382" s="1" t="s">
        <v>69</v>
      </c>
      <c r="S382" s="1" t="s">
        <v>69</v>
      </c>
      <c r="T382" s="1" t="s">
        <v>68</v>
      </c>
      <c r="AR382" s="1" t="s">
        <v>52</v>
      </c>
      <c r="AS382" s="1" t="s">
        <v>52</v>
      </c>
      <c r="AU382" s="1" t="s">
        <v>734</v>
      </c>
      <c r="AV382">
        <v>455</v>
      </c>
    </row>
    <row r="383" spans="1:48" ht="30" customHeight="1" x14ac:dyDescent="0.3">
      <c r="A383" s="11"/>
      <c r="B383" s="11"/>
      <c r="C383" s="11"/>
      <c r="D383" s="11"/>
      <c r="E383" s="12"/>
      <c r="F383" s="12"/>
      <c r="G383" s="12"/>
      <c r="H383" s="12"/>
      <c r="I383" s="12"/>
      <c r="J383" s="12"/>
      <c r="K383" s="12"/>
      <c r="L383" s="12"/>
      <c r="M383" s="11"/>
      <c r="Q383" s="1" t="s">
        <v>724</v>
      </c>
    </row>
    <row r="384" spans="1:48" ht="30" customHeight="1" x14ac:dyDescent="0.3">
      <c r="A384" s="11"/>
      <c r="B384" s="11"/>
      <c r="C384" s="11"/>
      <c r="D384" s="11"/>
      <c r="E384" s="12"/>
      <c r="F384" s="12"/>
      <c r="G384" s="12"/>
      <c r="H384" s="12"/>
      <c r="I384" s="12"/>
      <c r="J384" s="12"/>
      <c r="K384" s="12"/>
      <c r="L384" s="12"/>
      <c r="M384" s="11"/>
      <c r="Q384" s="1" t="s">
        <v>724</v>
      </c>
    </row>
    <row r="385" spans="1:17" ht="30" customHeight="1" x14ac:dyDescent="0.3">
      <c r="A385" s="11"/>
      <c r="B385" s="11"/>
      <c r="C385" s="11"/>
      <c r="D385" s="11"/>
      <c r="E385" s="12"/>
      <c r="F385" s="12"/>
      <c r="G385" s="12"/>
      <c r="H385" s="12"/>
      <c r="I385" s="12"/>
      <c r="J385" s="12"/>
      <c r="K385" s="12"/>
      <c r="L385" s="12"/>
      <c r="M385" s="11"/>
      <c r="Q385" s="1" t="s">
        <v>724</v>
      </c>
    </row>
    <row r="386" spans="1:17" ht="30" customHeight="1" x14ac:dyDescent="0.3">
      <c r="A386" s="11"/>
      <c r="B386" s="11"/>
      <c r="C386" s="11"/>
      <c r="D386" s="11"/>
      <c r="E386" s="12"/>
      <c r="F386" s="12"/>
      <c r="G386" s="12"/>
      <c r="H386" s="12"/>
      <c r="I386" s="12"/>
      <c r="J386" s="12"/>
      <c r="K386" s="12"/>
      <c r="L386" s="12"/>
      <c r="M386" s="11"/>
      <c r="Q386" s="1" t="s">
        <v>724</v>
      </c>
    </row>
    <row r="387" spans="1:17" ht="30" customHeight="1" x14ac:dyDescent="0.3">
      <c r="A387" s="11"/>
      <c r="B387" s="11"/>
      <c r="C387" s="11"/>
      <c r="D387" s="11"/>
      <c r="E387" s="12"/>
      <c r="F387" s="12"/>
      <c r="G387" s="12"/>
      <c r="H387" s="12"/>
      <c r="I387" s="12"/>
      <c r="J387" s="12"/>
      <c r="K387" s="12"/>
      <c r="L387" s="12"/>
      <c r="M387" s="11"/>
      <c r="Q387" s="1" t="s">
        <v>724</v>
      </c>
    </row>
    <row r="388" spans="1:17" ht="30" customHeight="1" x14ac:dyDescent="0.3">
      <c r="A388" s="11"/>
      <c r="B388" s="11"/>
      <c r="C388" s="11"/>
      <c r="D388" s="11"/>
      <c r="E388" s="12"/>
      <c r="F388" s="12"/>
      <c r="G388" s="12"/>
      <c r="H388" s="12"/>
      <c r="I388" s="12"/>
      <c r="J388" s="12"/>
      <c r="K388" s="12"/>
      <c r="L388" s="12"/>
      <c r="M388" s="11"/>
      <c r="Q388" s="1" t="s">
        <v>724</v>
      </c>
    </row>
    <row r="389" spans="1:17" ht="30" customHeight="1" x14ac:dyDescent="0.3">
      <c r="A389" s="11"/>
      <c r="B389" s="11"/>
      <c r="C389" s="11"/>
      <c r="D389" s="11"/>
      <c r="E389" s="12"/>
      <c r="F389" s="12"/>
      <c r="G389" s="12"/>
      <c r="H389" s="12"/>
      <c r="I389" s="12"/>
      <c r="J389" s="12"/>
      <c r="K389" s="12"/>
      <c r="L389" s="12"/>
      <c r="M389" s="11"/>
      <c r="Q389" s="1" t="s">
        <v>724</v>
      </c>
    </row>
    <row r="390" spans="1:17" ht="30" customHeight="1" x14ac:dyDescent="0.3">
      <c r="A390" s="11"/>
      <c r="B390" s="11"/>
      <c r="C390" s="11"/>
      <c r="D390" s="11"/>
      <c r="E390" s="12"/>
      <c r="F390" s="12"/>
      <c r="G390" s="12"/>
      <c r="H390" s="12"/>
      <c r="I390" s="12"/>
      <c r="J390" s="12"/>
      <c r="K390" s="12"/>
      <c r="L390" s="12"/>
      <c r="M390" s="11"/>
      <c r="Q390" s="1" t="s">
        <v>724</v>
      </c>
    </row>
    <row r="391" spans="1:17" ht="30" customHeight="1" x14ac:dyDescent="0.3">
      <c r="A391" s="11"/>
      <c r="B391" s="11"/>
      <c r="C391" s="11"/>
      <c r="D391" s="11"/>
      <c r="E391" s="12"/>
      <c r="F391" s="12"/>
      <c r="G391" s="12"/>
      <c r="H391" s="12"/>
      <c r="I391" s="12"/>
      <c r="J391" s="12"/>
      <c r="K391" s="12"/>
      <c r="L391" s="12"/>
      <c r="M391" s="11"/>
      <c r="Q391" s="1" t="s">
        <v>724</v>
      </c>
    </row>
    <row r="392" spans="1:17" ht="30" customHeight="1" x14ac:dyDescent="0.3">
      <c r="A392" s="11"/>
      <c r="B392" s="11"/>
      <c r="C392" s="11"/>
      <c r="D392" s="11"/>
      <c r="E392" s="12"/>
      <c r="F392" s="12"/>
      <c r="G392" s="12"/>
      <c r="H392" s="12"/>
      <c r="I392" s="12"/>
      <c r="J392" s="12"/>
      <c r="K392" s="12"/>
      <c r="L392" s="12"/>
      <c r="M392" s="11"/>
      <c r="Q392" s="1" t="s">
        <v>724</v>
      </c>
    </row>
    <row r="393" spans="1:17" ht="30" customHeight="1" x14ac:dyDescent="0.3">
      <c r="A393" s="11"/>
      <c r="B393" s="11"/>
      <c r="C393" s="11"/>
      <c r="D393" s="11"/>
      <c r="E393" s="12"/>
      <c r="F393" s="12"/>
      <c r="G393" s="12"/>
      <c r="H393" s="12"/>
      <c r="I393" s="12"/>
      <c r="J393" s="12"/>
      <c r="K393" s="12"/>
      <c r="L393" s="12"/>
      <c r="M393" s="11"/>
      <c r="Q393" s="1" t="s">
        <v>724</v>
      </c>
    </row>
    <row r="394" spans="1:17" ht="30" customHeight="1" x14ac:dyDescent="0.3">
      <c r="A394" s="11"/>
      <c r="B394" s="11"/>
      <c r="C394" s="11"/>
      <c r="D394" s="11"/>
      <c r="E394" s="12"/>
      <c r="F394" s="12"/>
      <c r="G394" s="12"/>
      <c r="H394" s="12"/>
      <c r="I394" s="12"/>
      <c r="J394" s="12"/>
      <c r="K394" s="12"/>
      <c r="L394" s="12"/>
      <c r="M394" s="11"/>
      <c r="Q394" s="1" t="s">
        <v>724</v>
      </c>
    </row>
    <row r="395" spans="1:17" ht="30" customHeight="1" x14ac:dyDescent="0.3">
      <c r="A395" s="11"/>
      <c r="B395" s="11"/>
      <c r="C395" s="11"/>
      <c r="D395" s="11"/>
      <c r="E395" s="12"/>
      <c r="F395" s="12"/>
      <c r="G395" s="12"/>
      <c r="H395" s="12"/>
      <c r="I395" s="12"/>
      <c r="J395" s="12"/>
      <c r="K395" s="12"/>
      <c r="L395" s="12"/>
      <c r="M395" s="11"/>
      <c r="Q395" s="1" t="s">
        <v>724</v>
      </c>
    </row>
    <row r="396" spans="1:17" ht="30" customHeight="1" x14ac:dyDescent="0.3">
      <c r="A396" s="11"/>
      <c r="B396" s="11"/>
      <c r="C396" s="11"/>
      <c r="D396" s="11"/>
      <c r="E396" s="12"/>
      <c r="F396" s="12"/>
      <c r="G396" s="12"/>
      <c r="H396" s="12"/>
      <c r="I396" s="12"/>
      <c r="J396" s="12"/>
      <c r="K396" s="12"/>
      <c r="L396" s="12"/>
      <c r="M396" s="11"/>
      <c r="Q396" s="1" t="s">
        <v>724</v>
      </c>
    </row>
    <row r="397" spans="1:17" ht="30" customHeight="1" x14ac:dyDescent="0.3">
      <c r="A397" s="11"/>
      <c r="B397" s="11"/>
      <c r="C397" s="11"/>
      <c r="D397" s="11"/>
      <c r="E397" s="12"/>
      <c r="F397" s="12"/>
      <c r="G397" s="12"/>
      <c r="H397" s="12"/>
      <c r="I397" s="12"/>
      <c r="J397" s="12"/>
      <c r="K397" s="12"/>
      <c r="L397" s="12"/>
      <c r="M397" s="11"/>
      <c r="Q397" s="1" t="s">
        <v>724</v>
      </c>
    </row>
    <row r="398" spans="1:17" ht="30" customHeight="1" x14ac:dyDescent="0.3">
      <c r="A398" s="11"/>
      <c r="B398" s="11"/>
      <c r="C398" s="11"/>
      <c r="D398" s="11"/>
      <c r="E398" s="12"/>
      <c r="F398" s="12"/>
      <c r="G398" s="12"/>
      <c r="H398" s="12"/>
      <c r="I398" s="12"/>
      <c r="J398" s="12"/>
      <c r="K398" s="12"/>
      <c r="L398" s="12"/>
      <c r="M398" s="11"/>
      <c r="Q398" s="1" t="s">
        <v>724</v>
      </c>
    </row>
    <row r="399" spans="1:17" ht="30" customHeight="1" x14ac:dyDescent="0.3">
      <c r="A399" s="11"/>
      <c r="B399" s="11"/>
      <c r="C399" s="11"/>
      <c r="D399" s="11"/>
      <c r="E399" s="12"/>
      <c r="F399" s="12"/>
      <c r="G399" s="12"/>
      <c r="H399" s="12"/>
      <c r="I399" s="12"/>
      <c r="J399" s="12"/>
      <c r="K399" s="12"/>
      <c r="L399" s="12"/>
      <c r="M399" s="11"/>
      <c r="Q399" s="1" t="s">
        <v>724</v>
      </c>
    </row>
    <row r="400" spans="1:17" ht="30" customHeight="1" x14ac:dyDescent="0.3">
      <c r="A400" s="11"/>
      <c r="B400" s="11"/>
      <c r="C400" s="11"/>
      <c r="D400" s="11"/>
      <c r="E400" s="12"/>
      <c r="F400" s="12"/>
      <c r="G400" s="12"/>
      <c r="H400" s="12"/>
      <c r="I400" s="12"/>
      <c r="J400" s="12"/>
      <c r="K400" s="12"/>
      <c r="L400" s="12"/>
      <c r="M400" s="11"/>
      <c r="Q400" s="1" t="s">
        <v>724</v>
      </c>
    </row>
    <row r="401" spans="1:48" ht="30" customHeight="1" x14ac:dyDescent="0.3">
      <c r="A401" s="11"/>
      <c r="B401" s="11"/>
      <c r="C401" s="11"/>
      <c r="D401" s="11"/>
      <c r="E401" s="12"/>
      <c r="F401" s="12"/>
      <c r="G401" s="12"/>
      <c r="H401" s="12"/>
      <c r="I401" s="12"/>
      <c r="J401" s="12"/>
      <c r="K401" s="12"/>
      <c r="L401" s="12"/>
      <c r="M401" s="11"/>
      <c r="Q401" s="1" t="s">
        <v>724</v>
      </c>
    </row>
    <row r="402" spans="1:48" ht="30" customHeight="1" x14ac:dyDescent="0.3">
      <c r="A402" s="11"/>
      <c r="B402" s="11"/>
      <c r="C402" s="11"/>
      <c r="D402" s="11"/>
      <c r="E402" s="12"/>
      <c r="F402" s="12"/>
      <c r="G402" s="12"/>
      <c r="H402" s="12"/>
      <c r="I402" s="12"/>
      <c r="J402" s="12"/>
      <c r="K402" s="12"/>
      <c r="L402" s="12"/>
      <c r="M402" s="11"/>
      <c r="Q402" s="1" t="s">
        <v>724</v>
      </c>
    </row>
    <row r="403" spans="1:48" ht="30" customHeight="1" x14ac:dyDescent="0.3">
      <c r="A403" s="11"/>
      <c r="B403" s="11"/>
      <c r="C403" s="11"/>
      <c r="D403" s="11"/>
      <c r="E403" s="12"/>
      <c r="F403" s="12"/>
      <c r="G403" s="12"/>
      <c r="H403" s="12"/>
      <c r="I403" s="12"/>
      <c r="J403" s="12"/>
      <c r="K403" s="12"/>
      <c r="L403" s="12"/>
      <c r="M403" s="11"/>
      <c r="Q403" s="1" t="s">
        <v>724</v>
      </c>
    </row>
    <row r="404" spans="1:48" ht="30" customHeight="1" x14ac:dyDescent="0.3">
      <c r="A404" s="10" t="s">
        <v>151</v>
      </c>
      <c r="B404" s="11"/>
      <c r="C404" s="11"/>
      <c r="D404" s="11"/>
      <c r="E404" s="12"/>
      <c r="F404" s="12">
        <f>SUMIF(Q381:Q403,"010105",F381:F403)</f>
        <v>9849980</v>
      </c>
      <c r="G404" s="12"/>
      <c r="H404" s="12">
        <f>SUMIF(Q381:Q403,"010105",H381:H403)</f>
        <v>4950176</v>
      </c>
      <c r="I404" s="12"/>
      <c r="J404" s="12">
        <f>SUMIF(Q381:Q403,"010105",J381:J403)</f>
        <v>0</v>
      </c>
      <c r="K404" s="12"/>
      <c r="L404" s="12">
        <f>SUMIF(Q381:Q403,"010105",L381:L403)</f>
        <v>4899804</v>
      </c>
      <c r="M404" s="11"/>
      <c r="N404" t="s">
        <v>152</v>
      </c>
    </row>
    <row r="405" spans="1:48" ht="30" customHeight="1" x14ac:dyDescent="0.3">
      <c r="A405" s="10" t="s">
        <v>741</v>
      </c>
      <c r="B405" s="10" t="s">
        <v>744</v>
      </c>
      <c r="C405" s="11"/>
      <c r="D405" s="11"/>
      <c r="E405" s="12"/>
      <c r="F405" s="12"/>
      <c r="G405" s="12"/>
      <c r="H405" s="12"/>
      <c r="I405" s="12"/>
      <c r="J405" s="12"/>
      <c r="K405" s="12"/>
      <c r="L405" s="12"/>
      <c r="M405" s="11"/>
      <c r="Q405" s="1" t="s">
        <v>742</v>
      </c>
    </row>
    <row r="406" spans="1:48" ht="30" customHeight="1" x14ac:dyDescent="0.3">
      <c r="A406" s="10" t="s">
        <v>745</v>
      </c>
      <c r="B406" s="10" t="s">
        <v>746</v>
      </c>
      <c r="C406" s="10" t="s">
        <v>747</v>
      </c>
      <c r="D406" s="11">
        <v>1</v>
      </c>
      <c r="E406" s="12">
        <f t="shared" ref="E406:F411" si="51">TRUNC(G406+I406+K406, 0)</f>
        <v>15552000</v>
      </c>
      <c r="F406" s="12">
        <f t="shared" si="51"/>
        <v>15552000</v>
      </c>
      <c r="G406" s="12">
        <f>TRUNC(단가대비표!O108,0)</f>
        <v>15552000</v>
      </c>
      <c r="H406" s="12">
        <f t="shared" ref="H406:H411" si="52">TRUNC(G406*D406, 0)</f>
        <v>15552000</v>
      </c>
      <c r="I406" s="12">
        <f>TRUNC(단가대비표!P108,0)</f>
        <v>0</v>
      </c>
      <c r="J406" s="12">
        <f t="shared" ref="J406:J411" si="53">TRUNC(I406*D406, 0)</f>
        <v>0</v>
      </c>
      <c r="K406" s="12">
        <f>TRUNC(단가대비표!V108,0)</f>
        <v>0</v>
      </c>
      <c r="L406" s="12">
        <f t="shared" ref="L406:L411" si="54">TRUNC(K406*D406, 0)</f>
        <v>0</v>
      </c>
      <c r="M406" s="10" t="s">
        <v>52</v>
      </c>
      <c r="N406" s="1" t="s">
        <v>748</v>
      </c>
      <c r="O406" s="1" t="s">
        <v>52</v>
      </c>
      <c r="P406" s="1" t="s">
        <v>52</v>
      </c>
      <c r="Q406" s="1" t="s">
        <v>742</v>
      </c>
      <c r="R406" s="1" t="s">
        <v>69</v>
      </c>
      <c r="S406" s="1" t="s">
        <v>69</v>
      </c>
      <c r="T406" s="1" t="s">
        <v>68</v>
      </c>
      <c r="X406">
        <v>1</v>
      </c>
      <c r="AR406" s="1" t="s">
        <v>52</v>
      </c>
      <c r="AS406" s="1" t="s">
        <v>52</v>
      </c>
      <c r="AU406" s="1" t="s">
        <v>749</v>
      </c>
      <c r="AV406">
        <v>200</v>
      </c>
    </row>
    <row r="407" spans="1:48" ht="30" customHeight="1" x14ac:dyDescent="0.3">
      <c r="A407" s="10" t="s">
        <v>750</v>
      </c>
      <c r="B407" s="10" t="s">
        <v>751</v>
      </c>
      <c r="C407" s="10" t="s">
        <v>747</v>
      </c>
      <c r="D407" s="11">
        <v>1</v>
      </c>
      <c r="E407" s="12">
        <f t="shared" si="51"/>
        <v>21669000</v>
      </c>
      <c r="F407" s="12">
        <f t="shared" si="51"/>
        <v>21669000</v>
      </c>
      <c r="G407" s="12">
        <f>TRUNC(단가대비표!O109,0)</f>
        <v>21669000</v>
      </c>
      <c r="H407" s="12">
        <f t="shared" si="52"/>
        <v>21669000</v>
      </c>
      <c r="I407" s="12">
        <f>TRUNC(단가대비표!P109,0)</f>
        <v>0</v>
      </c>
      <c r="J407" s="12">
        <f t="shared" si="53"/>
        <v>0</v>
      </c>
      <c r="K407" s="12">
        <f>TRUNC(단가대비표!V109,0)</f>
        <v>0</v>
      </c>
      <c r="L407" s="12">
        <f t="shared" si="54"/>
        <v>0</v>
      </c>
      <c r="M407" s="10" t="s">
        <v>52</v>
      </c>
      <c r="N407" s="1" t="s">
        <v>752</v>
      </c>
      <c r="O407" s="1" t="s">
        <v>52</v>
      </c>
      <c r="P407" s="1" t="s">
        <v>52</v>
      </c>
      <c r="Q407" s="1" t="s">
        <v>742</v>
      </c>
      <c r="R407" s="1" t="s">
        <v>69</v>
      </c>
      <c r="S407" s="1" t="s">
        <v>69</v>
      </c>
      <c r="T407" s="1" t="s">
        <v>68</v>
      </c>
      <c r="X407">
        <v>1</v>
      </c>
      <c r="AR407" s="1" t="s">
        <v>52</v>
      </c>
      <c r="AS407" s="1" t="s">
        <v>52</v>
      </c>
      <c r="AU407" s="1" t="s">
        <v>753</v>
      </c>
      <c r="AV407">
        <v>202</v>
      </c>
    </row>
    <row r="408" spans="1:48" ht="30" customHeight="1" x14ac:dyDescent="0.3">
      <c r="A408" s="10" t="s">
        <v>754</v>
      </c>
      <c r="B408" s="10" t="s">
        <v>755</v>
      </c>
      <c r="C408" s="10" t="s">
        <v>147</v>
      </c>
      <c r="D408" s="11">
        <v>1</v>
      </c>
      <c r="E408" s="12">
        <f t="shared" si="51"/>
        <v>42113000</v>
      </c>
      <c r="F408" s="12">
        <f t="shared" si="51"/>
        <v>42113000</v>
      </c>
      <c r="G408" s="12">
        <f>TRUNC(단가대비표!O110,0)</f>
        <v>42113000</v>
      </c>
      <c r="H408" s="12">
        <f t="shared" si="52"/>
        <v>42113000</v>
      </c>
      <c r="I408" s="12">
        <f>TRUNC(단가대비표!P110,0)</f>
        <v>0</v>
      </c>
      <c r="J408" s="12">
        <f t="shared" si="53"/>
        <v>0</v>
      </c>
      <c r="K408" s="12">
        <f>TRUNC(단가대비표!V110,0)</f>
        <v>0</v>
      </c>
      <c r="L408" s="12">
        <f t="shared" si="54"/>
        <v>0</v>
      </c>
      <c r="M408" s="10" t="s">
        <v>52</v>
      </c>
      <c r="N408" s="1" t="s">
        <v>756</v>
      </c>
      <c r="O408" s="1" t="s">
        <v>52</v>
      </c>
      <c r="P408" s="1" t="s">
        <v>52</v>
      </c>
      <c r="Q408" s="1" t="s">
        <v>742</v>
      </c>
      <c r="R408" s="1" t="s">
        <v>69</v>
      </c>
      <c r="S408" s="1" t="s">
        <v>69</v>
      </c>
      <c r="T408" s="1" t="s">
        <v>68</v>
      </c>
      <c r="X408">
        <v>1</v>
      </c>
      <c r="AR408" s="1" t="s">
        <v>52</v>
      </c>
      <c r="AS408" s="1" t="s">
        <v>52</v>
      </c>
      <c r="AU408" s="1" t="s">
        <v>757</v>
      </c>
      <c r="AV408">
        <v>203</v>
      </c>
    </row>
    <row r="409" spans="1:48" ht="60" customHeight="1" x14ac:dyDescent="0.3">
      <c r="A409" s="10" t="s">
        <v>758</v>
      </c>
      <c r="B409" s="10"/>
      <c r="C409" s="10" t="s">
        <v>147</v>
      </c>
      <c r="D409" s="11">
        <v>1</v>
      </c>
      <c r="E409" s="12">
        <f t="shared" si="51"/>
        <v>0</v>
      </c>
      <c r="F409" s="12">
        <f t="shared" si="51"/>
        <v>0</v>
      </c>
      <c r="G409" s="12">
        <f>TRUNC(단가대비표!O112,0)</f>
        <v>0</v>
      </c>
      <c r="H409" s="12">
        <f t="shared" si="52"/>
        <v>0</v>
      </c>
      <c r="I409" s="12">
        <f>TRUNC(단가대비표!P112,0)</f>
        <v>0</v>
      </c>
      <c r="J409" s="12">
        <f t="shared" si="53"/>
        <v>0</v>
      </c>
      <c r="K409" s="12">
        <f>TRUNC(단가대비표!V112,0)</f>
        <v>0</v>
      </c>
      <c r="L409" s="12">
        <f t="shared" si="54"/>
        <v>0</v>
      </c>
      <c r="M409" s="80" t="s">
        <v>2393</v>
      </c>
      <c r="N409" s="1" t="s">
        <v>759</v>
      </c>
      <c r="O409" s="1" t="s">
        <v>52</v>
      </c>
      <c r="P409" s="1" t="s">
        <v>52</v>
      </c>
      <c r="Q409" s="1" t="s">
        <v>742</v>
      </c>
      <c r="R409" s="1" t="s">
        <v>69</v>
      </c>
      <c r="S409" s="1" t="s">
        <v>69</v>
      </c>
      <c r="T409" s="1" t="s">
        <v>68</v>
      </c>
      <c r="AR409" s="1" t="s">
        <v>52</v>
      </c>
      <c r="AS409" s="1" t="s">
        <v>52</v>
      </c>
      <c r="AU409" s="1" t="s">
        <v>760</v>
      </c>
      <c r="AV409">
        <v>207</v>
      </c>
    </row>
    <row r="410" spans="1:48" ht="60" customHeight="1" x14ac:dyDescent="0.3">
      <c r="A410" s="10" t="s">
        <v>761</v>
      </c>
      <c r="B410" s="10"/>
      <c r="C410" s="10" t="s">
        <v>147</v>
      </c>
      <c r="D410" s="11">
        <v>1</v>
      </c>
      <c r="E410" s="12">
        <f t="shared" si="51"/>
        <v>0</v>
      </c>
      <c r="F410" s="12">
        <f t="shared" si="51"/>
        <v>0</v>
      </c>
      <c r="G410" s="12">
        <f>TRUNC(단가대비표!O113,0)</f>
        <v>0</v>
      </c>
      <c r="H410" s="12">
        <f t="shared" si="52"/>
        <v>0</v>
      </c>
      <c r="I410" s="12">
        <f>TRUNC(단가대비표!P113,0)</f>
        <v>0</v>
      </c>
      <c r="J410" s="12">
        <f t="shared" si="53"/>
        <v>0</v>
      </c>
      <c r="K410" s="12">
        <f>TRUNC(단가대비표!V113,0)</f>
        <v>0</v>
      </c>
      <c r="L410" s="12">
        <f t="shared" si="54"/>
        <v>0</v>
      </c>
      <c r="M410" s="80" t="s">
        <v>2393</v>
      </c>
      <c r="N410" s="1" t="s">
        <v>762</v>
      </c>
      <c r="O410" s="1" t="s">
        <v>52</v>
      </c>
      <c r="P410" s="1" t="s">
        <v>52</v>
      </c>
      <c r="Q410" s="1" t="s">
        <v>742</v>
      </c>
      <c r="R410" s="1" t="s">
        <v>69</v>
      </c>
      <c r="S410" s="1" t="s">
        <v>69</v>
      </c>
      <c r="T410" s="1" t="s">
        <v>68</v>
      </c>
      <c r="AR410" s="1" t="s">
        <v>52</v>
      </c>
      <c r="AS410" s="1" t="s">
        <v>52</v>
      </c>
      <c r="AU410" s="1" t="s">
        <v>763</v>
      </c>
      <c r="AV410">
        <v>208</v>
      </c>
    </row>
    <row r="411" spans="1:48" ht="30" customHeight="1" x14ac:dyDescent="0.3">
      <c r="A411" s="10" t="s">
        <v>764</v>
      </c>
      <c r="B411" s="10" t="s">
        <v>765</v>
      </c>
      <c r="C411" s="10" t="s">
        <v>147</v>
      </c>
      <c r="D411" s="11">
        <v>1</v>
      </c>
      <c r="E411" s="12">
        <f t="shared" si="51"/>
        <v>848873</v>
      </c>
      <c r="F411" s="12">
        <f t="shared" si="51"/>
        <v>848873</v>
      </c>
      <c r="G411" s="12">
        <f>ROUNDDOWN(SUMIF(X406:X411, RIGHTB(N411, 1), H406:H411)*W411, 0)</f>
        <v>848873</v>
      </c>
      <c r="H411" s="12">
        <f t="shared" si="52"/>
        <v>848873</v>
      </c>
      <c r="I411" s="12">
        <v>0</v>
      </c>
      <c r="J411" s="12">
        <f t="shared" si="53"/>
        <v>0</v>
      </c>
      <c r="K411" s="12">
        <v>0</v>
      </c>
      <c r="L411" s="12">
        <f t="shared" si="54"/>
        <v>0</v>
      </c>
      <c r="M411" s="10" t="s">
        <v>52</v>
      </c>
      <c r="N411" s="1" t="s">
        <v>766</v>
      </c>
      <c r="O411" s="1" t="s">
        <v>52</v>
      </c>
      <c r="P411" s="1" t="s">
        <v>52</v>
      </c>
      <c r="Q411" s="1" t="s">
        <v>742</v>
      </c>
      <c r="R411" s="1" t="s">
        <v>69</v>
      </c>
      <c r="S411" s="1" t="s">
        <v>69</v>
      </c>
      <c r="T411" s="1" t="s">
        <v>69</v>
      </c>
      <c r="U411">
        <v>0</v>
      </c>
      <c r="V411">
        <v>0</v>
      </c>
      <c r="W411">
        <v>1.0699999999999999E-2</v>
      </c>
      <c r="AR411" s="1" t="s">
        <v>52</v>
      </c>
      <c r="AS411" s="1" t="s">
        <v>52</v>
      </c>
      <c r="AU411" s="1" t="s">
        <v>767</v>
      </c>
      <c r="AV411">
        <v>621</v>
      </c>
    </row>
    <row r="412" spans="1:48" ht="30" customHeight="1" x14ac:dyDescent="0.3">
      <c r="A412" s="10" t="s">
        <v>2394</v>
      </c>
      <c r="B412" s="10"/>
      <c r="C412" s="10" t="s">
        <v>147</v>
      </c>
      <c r="D412" s="11">
        <v>1</v>
      </c>
      <c r="E412" s="12">
        <f t="shared" ref="E412" si="55">TRUNC(G412+I412+K412, 0)</f>
        <v>127</v>
      </c>
      <c r="F412" s="12">
        <f t="shared" ref="F412" si="56">TRUNC(H412+J412+L412, 0)</f>
        <v>127</v>
      </c>
      <c r="G412" s="12">
        <v>127</v>
      </c>
      <c r="H412" s="12">
        <f t="shared" ref="H412" si="57">TRUNC(G412*D412, 0)</f>
        <v>127</v>
      </c>
      <c r="I412" s="12">
        <v>0</v>
      </c>
      <c r="J412" s="12">
        <f t="shared" ref="J412" si="58">TRUNC(I412*D412, 0)</f>
        <v>0</v>
      </c>
      <c r="K412" s="12">
        <v>0</v>
      </c>
      <c r="L412" s="12">
        <f t="shared" ref="L412" si="59">TRUNC(K412*D412, 0)</f>
        <v>0</v>
      </c>
      <c r="M412" s="10" t="s">
        <v>52</v>
      </c>
      <c r="N412" s="1" t="s">
        <v>766</v>
      </c>
      <c r="O412" s="1" t="s">
        <v>52</v>
      </c>
      <c r="P412" s="1" t="s">
        <v>52</v>
      </c>
      <c r="Q412" s="1" t="s">
        <v>742</v>
      </c>
      <c r="R412" s="1" t="s">
        <v>69</v>
      </c>
      <c r="S412" s="1" t="s">
        <v>69</v>
      </c>
      <c r="T412" s="1" t="s">
        <v>69</v>
      </c>
      <c r="U412">
        <v>0</v>
      </c>
      <c r="V412">
        <v>0</v>
      </c>
      <c r="W412">
        <v>1.0699999999999999E-2</v>
      </c>
      <c r="AR412" s="1" t="s">
        <v>52</v>
      </c>
      <c r="AS412" s="1" t="s">
        <v>52</v>
      </c>
      <c r="AU412" s="1" t="s">
        <v>767</v>
      </c>
      <c r="AV412">
        <v>621</v>
      </c>
    </row>
    <row r="413" spans="1:48" ht="30" customHeight="1" x14ac:dyDescent="0.3">
      <c r="A413" s="11"/>
      <c r="B413" s="11"/>
      <c r="C413" s="11"/>
      <c r="D413" s="11"/>
      <c r="E413" s="12"/>
      <c r="F413" s="12"/>
      <c r="G413" s="12"/>
      <c r="H413" s="12"/>
      <c r="I413" s="12"/>
      <c r="J413" s="12"/>
      <c r="K413" s="12"/>
      <c r="L413" s="12"/>
      <c r="M413" s="11"/>
      <c r="Q413" s="1" t="s">
        <v>742</v>
      </c>
    </row>
    <row r="414" spans="1:48" ht="30" customHeight="1" x14ac:dyDescent="0.3">
      <c r="A414" s="11"/>
      <c r="B414" s="11"/>
      <c r="C414" s="11"/>
      <c r="D414" s="11"/>
      <c r="E414" s="12"/>
      <c r="F414" s="12"/>
      <c r="G414" s="12"/>
      <c r="H414" s="12"/>
      <c r="I414" s="12"/>
      <c r="J414" s="12"/>
      <c r="K414" s="12"/>
      <c r="L414" s="12"/>
      <c r="M414" s="11"/>
      <c r="Q414" s="1" t="s">
        <v>742</v>
      </c>
    </row>
    <row r="415" spans="1:48" ht="30" customHeight="1" x14ac:dyDescent="0.3">
      <c r="A415" s="11"/>
      <c r="B415" s="11"/>
      <c r="C415" s="11"/>
      <c r="D415" s="11"/>
      <c r="E415" s="12"/>
      <c r="F415" s="12"/>
      <c r="G415" s="12"/>
      <c r="H415" s="12"/>
      <c r="I415" s="12"/>
      <c r="J415" s="12"/>
      <c r="K415" s="12"/>
      <c r="L415" s="12"/>
      <c r="M415" s="11"/>
      <c r="Q415" s="1" t="s">
        <v>742</v>
      </c>
    </row>
    <row r="416" spans="1:48" ht="30" customHeight="1" x14ac:dyDescent="0.3">
      <c r="A416" s="11"/>
      <c r="B416" s="11"/>
      <c r="C416" s="11"/>
      <c r="D416" s="11"/>
      <c r="E416" s="12"/>
      <c r="F416" s="12"/>
      <c r="G416" s="12"/>
      <c r="H416" s="12"/>
      <c r="I416" s="12"/>
      <c r="J416" s="12"/>
      <c r="K416" s="12"/>
      <c r="L416" s="12"/>
      <c r="M416" s="11"/>
      <c r="Q416" s="1" t="s">
        <v>742</v>
      </c>
    </row>
    <row r="417" spans="1:48" ht="30" customHeight="1" x14ac:dyDescent="0.3">
      <c r="A417" s="11"/>
      <c r="B417" s="11"/>
      <c r="C417" s="11"/>
      <c r="D417" s="11"/>
      <c r="E417" s="12"/>
      <c r="F417" s="12"/>
      <c r="G417" s="12"/>
      <c r="H417" s="12"/>
      <c r="I417" s="12"/>
      <c r="J417" s="12"/>
      <c r="K417" s="12"/>
      <c r="L417" s="12"/>
      <c r="M417" s="11"/>
      <c r="Q417" s="1" t="s">
        <v>742</v>
      </c>
    </row>
    <row r="418" spans="1:48" ht="30" customHeight="1" x14ac:dyDescent="0.3">
      <c r="A418" s="11"/>
      <c r="B418" s="11"/>
      <c r="C418" s="11"/>
      <c r="D418" s="11"/>
      <c r="E418" s="12"/>
      <c r="F418" s="12"/>
      <c r="G418" s="12"/>
      <c r="H418" s="12"/>
      <c r="I418" s="12"/>
      <c r="J418" s="12"/>
      <c r="K418" s="12"/>
      <c r="L418" s="12"/>
      <c r="M418" s="11"/>
      <c r="Q418" s="1" t="s">
        <v>742</v>
      </c>
    </row>
    <row r="419" spans="1:48" ht="30" customHeight="1" x14ac:dyDescent="0.3">
      <c r="A419" s="11"/>
      <c r="B419" s="11"/>
      <c r="C419" s="11"/>
      <c r="D419" s="11"/>
      <c r="E419" s="12"/>
      <c r="F419" s="12"/>
      <c r="G419" s="12"/>
      <c r="H419" s="12"/>
      <c r="I419" s="12"/>
      <c r="J419" s="12"/>
      <c r="K419" s="12"/>
      <c r="L419" s="12"/>
      <c r="M419" s="11"/>
      <c r="Q419" s="1" t="s">
        <v>742</v>
      </c>
    </row>
    <row r="420" spans="1:48" ht="30" customHeight="1" x14ac:dyDescent="0.3">
      <c r="A420" s="11"/>
      <c r="B420" s="11"/>
      <c r="C420" s="11"/>
      <c r="D420" s="11"/>
      <c r="E420" s="12"/>
      <c r="F420" s="12"/>
      <c r="G420" s="12"/>
      <c r="H420" s="12"/>
      <c r="I420" s="12"/>
      <c r="J420" s="12"/>
      <c r="K420" s="12"/>
      <c r="L420" s="12"/>
      <c r="M420" s="11"/>
      <c r="Q420" s="1" t="s">
        <v>742</v>
      </c>
    </row>
    <row r="421" spans="1:48" ht="30" customHeight="1" x14ac:dyDescent="0.3">
      <c r="A421" s="11"/>
      <c r="B421" s="11"/>
      <c r="C421" s="11"/>
      <c r="D421" s="11"/>
      <c r="E421" s="12"/>
      <c r="F421" s="12"/>
      <c r="G421" s="12"/>
      <c r="H421" s="12"/>
      <c r="I421" s="12"/>
      <c r="J421" s="12"/>
      <c r="K421" s="12"/>
      <c r="L421" s="12"/>
      <c r="M421" s="11"/>
      <c r="Q421" s="1" t="s">
        <v>742</v>
      </c>
    </row>
    <row r="422" spans="1:48" ht="30" customHeight="1" x14ac:dyDescent="0.3">
      <c r="A422" s="11"/>
      <c r="B422" s="11"/>
      <c r="C422" s="11"/>
      <c r="D422" s="11"/>
      <c r="E422" s="12"/>
      <c r="F422" s="12"/>
      <c r="G422" s="12"/>
      <c r="H422" s="12"/>
      <c r="I422" s="12"/>
      <c r="J422" s="12"/>
      <c r="K422" s="12"/>
      <c r="L422" s="12"/>
      <c r="M422" s="11"/>
      <c r="Q422" s="1" t="s">
        <v>742</v>
      </c>
    </row>
    <row r="423" spans="1:48" ht="30" customHeight="1" x14ac:dyDescent="0.3">
      <c r="A423" s="11"/>
      <c r="B423" s="11"/>
      <c r="C423" s="11"/>
      <c r="D423" s="11"/>
      <c r="E423" s="12"/>
      <c r="F423" s="12"/>
      <c r="G423" s="12"/>
      <c r="H423" s="12"/>
      <c r="I423" s="12"/>
      <c r="J423" s="12"/>
      <c r="K423" s="12"/>
      <c r="L423" s="12"/>
      <c r="M423" s="11"/>
      <c r="Q423" s="1" t="s">
        <v>742</v>
      </c>
    </row>
    <row r="424" spans="1:48" ht="30" customHeight="1" x14ac:dyDescent="0.3">
      <c r="A424" s="11"/>
      <c r="B424" s="11"/>
      <c r="C424" s="11"/>
      <c r="D424" s="11"/>
      <c r="E424" s="12"/>
      <c r="F424" s="12"/>
      <c r="G424" s="12"/>
      <c r="H424" s="12"/>
      <c r="I424" s="12"/>
      <c r="J424" s="12"/>
      <c r="K424" s="12"/>
      <c r="L424" s="12"/>
      <c r="M424" s="11"/>
      <c r="Q424" s="1" t="s">
        <v>742</v>
      </c>
    </row>
    <row r="425" spans="1:48" ht="30" customHeight="1" x14ac:dyDescent="0.3">
      <c r="A425" s="11"/>
      <c r="B425" s="11"/>
      <c r="C425" s="11"/>
      <c r="D425" s="11"/>
      <c r="E425" s="12"/>
      <c r="F425" s="12"/>
      <c r="G425" s="12"/>
      <c r="H425" s="12"/>
      <c r="I425" s="12"/>
      <c r="J425" s="12"/>
      <c r="K425" s="12"/>
      <c r="L425" s="12"/>
      <c r="M425" s="11"/>
      <c r="Q425" s="1" t="s">
        <v>742</v>
      </c>
    </row>
    <row r="426" spans="1:48" ht="30" customHeight="1" x14ac:dyDescent="0.3">
      <c r="A426" s="11"/>
      <c r="B426" s="11"/>
      <c r="C426" s="11"/>
      <c r="D426" s="11"/>
      <c r="E426" s="12"/>
      <c r="F426" s="12"/>
      <c r="G426" s="12"/>
      <c r="H426" s="12"/>
      <c r="I426" s="12"/>
      <c r="J426" s="12"/>
      <c r="K426" s="12"/>
      <c r="L426" s="12"/>
      <c r="M426" s="11"/>
      <c r="Q426" s="1" t="s">
        <v>742</v>
      </c>
    </row>
    <row r="427" spans="1:48" ht="30" customHeight="1" x14ac:dyDescent="0.3">
      <c r="A427" s="10" t="s">
        <v>151</v>
      </c>
      <c r="B427" s="11"/>
      <c r="C427" s="11"/>
      <c r="D427" s="11"/>
      <c r="E427" s="12"/>
      <c r="F427" s="12">
        <f>SUMIF(Q406:Q426,"0102010101",F406:F426)</f>
        <v>80183000</v>
      </c>
      <c r="G427" s="12"/>
      <c r="H427" s="12">
        <f>SUMIF(Q406:Q426,"0102010101",H406:H426)</f>
        <v>80183000</v>
      </c>
      <c r="I427" s="12"/>
      <c r="J427" s="12">
        <f>SUMIF(Q406:Q426,"0102010101",J406:J426)</f>
        <v>0</v>
      </c>
      <c r="K427" s="12"/>
      <c r="L427" s="12">
        <f>SUMIF(Q406:Q426,"0102010101",L406:L426)</f>
        <v>0</v>
      </c>
      <c r="M427" s="11"/>
      <c r="N427" t="s">
        <v>152</v>
      </c>
    </row>
    <row r="428" spans="1:48" ht="30" customHeight="1" x14ac:dyDescent="0.3">
      <c r="A428" s="10" t="s">
        <v>768</v>
      </c>
      <c r="B428" s="10" t="s">
        <v>744</v>
      </c>
      <c r="C428" s="11"/>
      <c r="D428" s="11"/>
      <c r="E428" s="12"/>
      <c r="F428" s="12"/>
      <c r="G428" s="12"/>
      <c r="H428" s="12"/>
      <c r="I428" s="12"/>
      <c r="J428" s="12"/>
      <c r="K428" s="12"/>
      <c r="L428" s="12"/>
      <c r="M428" s="11"/>
      <c r="Q428" s="1" t="s">
        <v>769</v>
      </c>
    </row>
    <row r="429" spans="1:48" ht="30" customHeight="1" x14ac:dyDescent="0.3">
      <c r="A429" s="10" t="s">
        <v>770</v>
      </c>
      <c r="B429" s="10" t="s">
        <v>771</v>
      </c>
      <c r="C429" s="10" t="s">
        <v>147</v>
      </c>
      <c r="D429" s="11">
        <v>1</v>
      </c>
      <c r="E429" s="12">
        <f t="shared" ref="E429:F432" si="60">TRUNC(G429+I429+K429, 0)</f>
        <v>368441</v>
      </c>
      <c r="F429" s="12">
        <f t="shared" si="60"/>
        <v>368441</v>
      </c>
      <c r="G429" s="12">
        <f>TRUNC(단가대비표!O114,0)</f>
        <v>368441</v>
      </c>
      <c r="H429" s="12">
        <f>TRUNC(G429*D429, 0)</f>
        <v>368441</v>
      </c>
      <c r="I429" s="12">
        <f>TRUNC(단가대비표!P114,0)</f>
        <v>0</v>
      </c>
      <c r="J429" s="12">
        <f>TRUNC(I429*D429, 0)</f>
        <v>0</v>
      </c>
      <c r="K429" s="12">
        <f>TRUNC(단가대비표!V114,0)</f>
        <v>0</v>
      </c>
      <c r="L429" s="12">
        <f>TRUNC(K429*D429, 0)</f>
        <v>0</v>
      </c>
      <c r="M429" s="10" t="s">
        <v>52</v>
      </c>
      <c r="N429" s="1" t="s">
        <v>772</v>
      </c>
      <c r="O429" s="1" t="s">
        <v>52</v>
      </c>
      <c r="P429" s="1" t="s">
        <v>52</v>
      </c>
      <c r="Q429" s="1" t="s">
        <v>769</v>
      </c>
      <c r="R429" s="1" t="s">
        <v>69</v>
      </c>
      <c r="S429" s="1" t="s">
        <v>69</v>
      </c>
      <c r="T429" s="1" t="s">
        <v>68</v>
      </c>
      <c r="X429">
        <v>1</v>
      </c>
      <c r="AR429" s="1" t="s">
        <v>52</v>
      </c>
      <c r="AS429" s="1" t="s">
        <v>52</v>
      </c>
      <c r="AU429" s="1" t="s">
        <v>773</v>
      </c>
      <c r="AV429">
        <v>210</v>
      </c>
    </row>
    <row r="430" spans="1:48" ht="30" customHeight="1" x14ac:dyDescent="0.3">
      <c r="A430" s="10" t="s">
        <v>774</v>
      </c>
      <c r="B430" s="10" t="s">
        <v>775</v>
      </c>
      <c r="C430" s="10" t="s">
        <v>147</v>
      </c>
      <c r="D430" s="11">
        <v>1</v>
      </c>
      <c r="E430" s="12">
        <f t="shared" si="60"/>
        <v>2851707</v>
      </c>
      <c r="F430" s="12">
        <f t="shared" si="60"/>
        <v>2851707</v>
      </c>
      <c r="G430" s="12">
        <f>TRUNC(단가대비표!O115,0)</f>
        <v>2851707</v>
      </c>
      <c r="H430" s="12">
        <f>TRUNC(G430*D430, 0)</f>
        <v>2851707</v>
      </c>
      <c r="I430" s="12">
        <f>TRUNC(단가대비표!P115,0)</f>
        <v>0</v>
      </c>
      <c r="J430" s="12">
        <f>TRUNC(I430*D430, 0)</f>
        <v>0</v>
      </c>
      <c r="K430" s="12">
        <f>TRUNC(단가대비표!V115,0)</f>
        <v>0</v>
      </c>
      <c r="L430" s="12">
        <f>TRUNC(K430*D430, 0)</f>
        <v>0</v>
      </c>
      <c r="M430" s="10" t="s">
        <v>52</v>
      </c>
      <c r="N430" s="1" t="s">
        <v>776</v>
      </c>
      <c r="O430" s="1" t="s">
        <v>52</v>
      </c>
      <c r="P430" s="1" t="s">
        <v>52</v>
      </c>
      <c r="Q430" s="1" t="s">
        <v>769</v>
      </c>
      <c r="R430" s="1" t="s">
        <v>69</v>
      </c>
      <c r="S430" s="1" t="s">
        <v>69</v>
      </c>
      <c r="T430" s="1" t="s">
        <v>68</v>
      </c>
      <c r="X430">
        <v>1</v>
      </c>
      <c r="AR430" s="1" t="s">
        <v>52</v>
      </c>
      <c r="AS430" s="1" t="s">
        <v>52</v>
      </c>
      <c r="AU430" s="1" t="s">
        <v>777</v>
      </c>
      <c r="AV430">
        <v>211</v>
      </c>
    </row>
    <row r="431" spans="1:48" ht="30" customHeight="1" x14ac:dyDescent="0.3">
      <c r="A431" s="10" t="s">
        <v>778</v>
      </c>
      <c r="B431" s="10" t="s">
        <v>52</v>
      </c>
      <c r="C431" s="10" t="s">
        <v>147</v>
      </c>
      <c r="D431" s="11">
        <v>2</v>
      </c>
      <c r="E431" s="12">
        <f t="shared" si="60"/>
        <v>405256</v>
      </c>
      <c r="F431" s="12">
        <f t="shared" si="60"/>
        <v>810512</v>
      </c>
      <c r="G431" s="12">
        <f>TRUNC(단가대비표!O116,0)</f>
        <v>405256</v>
      </c>
      <c r="H431" s="12">
        <f>TRUNC(G431*D431, 0)</f>
        <v>810512</v>
      </c>
      <c r="I431" s="12">
        <f>TRUNC(단가대비표!P116,0)</f>
        <v>0</v>
      </c>
      <c r="J431" s="12">
        <f>TRUNC(I431*D431, 0)</f>
        <v>0</v>
      </c>
      <c r="K431" s="12">
        <f>TRUNC(단가대비표!V116,0)</f>
        <v>0</v>
      </c>
      <c r="L431" s="12">
        <f>TRUNC(K431*D431, 0)</f>
        <v>0</v>
      </c>
      <c r="M431" s="10" t="s">
        <v>52</v>
      </c>
      <c r="N431" s="1" t="s">
        <v>779</v>
      </c>
      <c r="O431" s="1" t="s">
        <v>52</v>
      </c>
      <c r="P431" s="1" t="s">
        <v>52</v>
      </c>
      <c r="Q431" s="1" t="s">
        <v>769</v>
      </c>
      <c r="R431" s="1" t="s">
        <v>69</v>
      </c>
      <c r="S431" s="1" t="s">
        <v>69</v>
      </c>
      <c r="T431" s="1" t="s">
        <v>68</v>
      </c>
      <c r="X431">
        <v>1</v>
      </c>
      <c r="AR431" s="1" t="s">
        <v>52</v>
      </c>
      <c r="AS431" s="1" t="s">
        <v>52</v>
      </c>
      <c r="AU431" s="1" t="s">
        <v>780</v>
      </c>
      <c r="AV431">
        <v>237</v>
      </c>
    </row>
    <row r="432" spans="1:48" ht="30" customHeight="1" x14ac:dyDescent="0.3">
      <c r="A432" s="10" t="s">
        <v>781</v>
      </c>
      <c r="B432" s="10" t="s">
        <v>782</v>
      </c>
      <c r="C432" s="10" t="s">
        <v>147</v>
      </c>
      <c r="D432" s="11">
        <v>1</v>
      </c>
      <c r="E432" s="12">
        <f t="shared" si="60"/>
        <v>403066</v>
      </c>
      <c r="F432" s="12">
        <f t="shared" si="60"/>
        <v>403066</v>
      </c>
      <c r="G432" s="12">
        <f>ROUNDDOWN(SUMIF(X429:X432, RIGHTB(N432, 1), H429:H432)*W432, 0)</f>
        <v>403066</v>
      </c>
      <c r="H432" s="12">
        <f>TRUNC(G432*D432, 0)</f>
        <v>403066</v>
      </c>
      <c r="I432" s="12">
        <v>0</v>
      </c>
      <c r="J432" s="12">
        <f>TRUNC(I432*D432, 0)</f>
        <v>0</v>
      </c>
      <c r="K432" s="12">
        <v>0</v>
      </c>
      <c r="L432" s="12">
        <f>TRUNC(K432*D432, 0)</f>
        <v>0</v>
      </c>
      <c r="M432" s="10" t="s">
        <v>52</v>
      </c>
      <c r="N432" s="1" t="s">
        <v>766</v>
      </c>
      <c r="O432" s="1" t="s">
        <v>52</v>
      </c>
      <c r="P432" s="1" t="s">
        <v>52</v>
      </c>
      <c r="Q432" s="1" t="s">
        <v>769</v>
      </c>
      <c r="R432" s="1" t="s">
        <v>69</v>
      </c>
      <c r="S432" s="1" t="s">
        <v>69</v>
      </c>
      <c r="T432" s="1" t="s">
        <v>69</v>
      </c>
      <c r="U432">
        <v>0</v>
      </c>
      <c r="V432">
        <v>0</v>
      </c>
      <c r="W432">
        <v>0.1</v>
      </c>
      <c r="AR432" s="1" t="s">
        <v>52</v>
      </c>
      <c r="AS432" s="1" t="s">
        <v>52</v>
      </c>
      <c r="AU432" s="1" t="s">
        <v>783</v>
      </c>
      <c r="AV432">
        <v>242</v>
      </c>
    </row>
    <row r="433" spans="1:48" ht="30" customHeight="1" x14ac:dyDescent="0.3">
      <c r="A433" s="10" t="s">
        <v>2394</v>
      </c>
      <c r="B433" s="10"/>
      <c r="C433" s="10" t="s">
        <v>147</v>
      </c>
      <c r="D433" s="11">
        <v>1</v>
      </c>
      <c r="E433" s="12">
        <f t="shared" ref="E433" si="61">TRUNC(G433+I433+K433, 0)</f>
        <v>274</v>
      </c>
      <c r="F433" s="12">
        <f t="shared" ref="F433" si="62">TRUNC(H433+J433+L433, 0)</f>
        <v>274</v>
      </c>
      <c r="G433" s="12">
        <v>274</v>
      </c>
      <c r="H433" s="12">
        <f>TRUNC(G433*D433, 0)</f>
        <v>274</v>
      </c>
      <c r="I433" s="12">
        <v>0</v>
      </c>
      <c r="J433" s="12">
        <f>TRUNC(I433*D433, 0)</f>
        <v>0</v>
      </c>
      <c r="K433" s="12">
        <v>0</v>
      </c>
      <c r="L433" s="12">
        <f>TRUNC(K433*D433, 0)</f>
        <v>0</v>
      </c>
      <c r="M433" s="10" t="s">
        <v>52</v>
      </c>
      <c r="N433" s="1" t="s">
        <v>766</v>
      </c>
      <c r="O433" s="1" t="s">
        <v>52</v>
      </c>
      <c r="P433" s="1" t="s">
        <v>52</v>
      </c>
      <c r="Q433" s="1" t="s">
        <v>769</v>
      </c>
      <c r="R433" s="1" t="s">
        <v>69</v>
      </c>
      <c r="S433" s="1" t="s">
        <v>69</v>
      </c>
      <c r="T433" s="1" t="s">
        <v>69</v>
      </c>
      <c r="U433">
        <v>0</v>
      </c>
      <c r="V433">
        <v>0</v>
      </c>
      <c r="W433">
        <v>0.1</v>
      </c>
      <c r="AR433" s="1" t="s">
        <v>52</v>
      </c>
      <c r="AS433" s="1" t="s">
        <v>52</v>
      </c>
      <c r="AU433" s="1" t="s">
        <v>783</v>
      </c>
      <c r="AV433">
        <v>242</v>
      </c>
    </row>
    <row r="434" spans="1:48" ht="30" customHeight="1" x14ac:dyDescent="0.3">
      <c r="A434" s="11"/>
      <c r="B434" s="11"/>
      <c r="C434" s="11"/>
      <c r="D434" s="11"/>
      <c r="E434" s="12"/>
      <c r="F434" s="12"/>
      <c r="G434" s="12"/>
      <c r="H434" s="12"/>
      <c r="I434" s="12"/>
      <c r="J434" s="12"/>
      <c r="K434" s="12"/>
      <c r="L434" s="12"/>
      <c r="M434" s="11"/>
      <c r="Q434" s="1" t="s">
        <v>769</v>
      </c>
    </row>
    <row r="435" spans="1:48" ht="30" customHeight="1" x14ac:dyDescent="0.3">
      <c r="A435" s="11"/>
      <c r="B435" s="11"/>
      <c r="C435" s="11"/>
      <c r="D435" s="11"/>
      <c r="E435" s="12"/>
      <c r="F435" s="12"/>
      <c r="G435" s="12"/>
      <c r="H435" s="12"/>
      <c r="I435" s="12"/>
      <c r="J435" s="12"/>
      <c r="K435" s="12"/>
      <c r="L435" s="12"/>
      <c r="M435" s="11"/>
      <c r="Q435" s="1" t="s">
        <v>769</v>
      </c>
    </row>
    <row r="436" spans="1:48" ht="30" customHeight="1" x14ac:dyDescent="0.3">
      <c r="A436" s="11"/>
      <c r="B436" s="11"/>
      <c r="C436" s="11"/>
      <c r="D436" s="11"/>
      <c r="E436" s="12"/>
      <c r="F436" s="12"/>
      <c r="G436" s="12"/>
      <c r="H436" s="12"/>
      <c r="I436" s="12"/>
      <c r="J436" s="12"/>
      <c r="K436" s="12"/>
      <c r="L436" s="12"/>
      <c r="M436" s="11"/>
      <c r="Q436" s="1" t="s">
        <v>769</v>
      </c>
    </row>
    <row r="437" spans="1:48" ht="30" customHeight="1" x14ac:dyDescent="0.3">
      <c r="A437" s="11"/>
      <c r="B437" s="11"/>
      <c r="C437" s="11"/>
      <c r="D437" s="11"/>
      <c r="E437" s="12"/>
      <c r="F437" s="12"/>
      <c r="G437" s="12"/>
      <c r="H437" s="12"/>
      <c r="I437" s="12"/>
      <c r="J437" s="12"/>
      <c r="K437" s="12"/>
      <c r="L437" s="12"/>
      <c r="M437" s="11"/>
      <c r="Q437" s="1" t="s">
        <v>769</v>
      </c>
    </row>
    <row r="438" spans="1:48" ht="30" customHeight="1" x14ac:dyDescent="0.3">
      <c r="A438" s="11"/>
      <c r="B438" s="11"/>
      <c r="C438" s="11"/>
      <c r="D438" s="11"/>
      <c r="E438" s="12"/>
      <c r="F438" s="12"/>
      <c r="G438" s="12"/>
      <c r="H438" s="12"/>
      <c r="I438" s="12"/>
      <c r="J438" s="12"/>
      <c r="K438" s="12"/>
      <c r="L438" s="12"/>
      <c r="M438" s="11"/>
      <c r="Q438" s="1" t="s">
        <v>769</v>
      </c>
    </row>
    <row r="439" spans="1:48" ht="30" customHeight="1" x14ac:dyDescent="0.3">
      <c r="A439" s="11"/>
      <c r="B439" s="11"/>
      <c r="C439" s="11"/>
      <c r="D439" s="11"/>
      <c r="E439" s="12"/>
      <c r="F439" s="12"/>
      <c r="G439" s="12"/>
      <c r="H439" s="12"/>
      <c r="I439" s="12"/>
      <c r="J439" s="12"/>
      <c r="K439" s="12"/>
      <c r="L439" s="12"/>
      <c r="M439" s="11"/>
      <c r="Q439" s="1" t="s">
        <v>769</v>
      </c>
    </row>
    <row r="440" spans="1:48" ht="30" customHeight="1" x14ac:dyDescent="0.3">
      <c r="A440" s="11"/>
      <c r="B440" s="11"/>
      <c r="C440" s="11"/>
      <c r="D440" s="11"/>
      <c r="E440" s="12"/>
      <c r="F440" s="12"/>
      <c r="G440" s="12"/>
      <c r="H440" s="12"/>
      <c r="I440" s="12"/>
      <c r="J440" s="12"/>
      <c r="K440" s="12"/>
      <c r="L440" s="12"/>
      <c r="M440" s="11"/>
      <c r="Q440" s="1" t="s">
        <v>769</v>
      </c>
    </row>
    <row r="441" spans="1:48" ht="30" customHeight="1" x14ac:dyDescent="0.3">
      <c r="A441" s="11"/>
      <c r="B441" s="11"/>
      <c r="C441" s="11"/>
      <c r="D441" s="11"/>
      <c r="E441" s="12"/>
      <c r="F441" s="12"/>
      <c r="G441" s="12"/>
      <c r="H441" s="12"/>
      <c r="I441" s="12"/>
      <c r="J441" s="12"/>
      <c r="K441" s="12"/>
      <c r="L441" s="12"/>
      <c r="M441" s="11"/>
      <c r="Q441" s="1" t="s">
        <v>769</v>
      </c>
    </row>
    <row r="442" spans="1:48" ht="30" customHeight="1" x14ac:dyDescent="0.3">
      <c r="A442" s="11"/>
      <c r="B442" s="11"/>
      <c r="C442" s="11"/>
      <c r="D442" s="11"/>
      <c r="E442" s="12"/>
      <c r="F442" s="12"/>
      <c r="G442" s="12"/>
      <c r="H442" s="12"/>
      <c r="I442" s="12"/>
      <c r="J442" s="12"/>
      <c r="K442" s="12"/>
      <c r="L442" s="12"/>
      <c r="M442" s="11"/>
      <c r="Q442" s="1" t="s">
        <v>769</v>
      </c>
    </row>
    <row r="443" spans="1:48" ht="30" customHeight="1" x14ac:dyDescent="0.3">
      <c r="A443" s="11"/>
      <c r="B443" s="11"/>
      <c r="C443" s="11"/>
      <c r="D443" s="11"/>
      <c r="E443" s="12"/>
      <c r="F443" s="12"/>
      <c r="G443" s="12"/>
      <c r="H443" s="12"/>
      <c r="I443" s="12"/>
      <c r="J443" s="12"/>
      <c r="K443" s="12"/>
      <c r="L443" s="12"/>
      <c r="M443" s="11"/>
      <c r="Q443" s="1" t="s">
        <v>769</v>
      </c>
    </row>
    <row r="444" spans="1:48" ht="30" customHeight="1" x14ac:dyDescent="0.3">
      <c r="A444" s="11"/>
      <c r="B444" s="11"/>
      <c r="C444" s="11"/>
      <c r="D444" s="11"/>
      <c r="E444" s="12"/>
      <c r="F444" s="12"/>
      <c r="G444" s="12"/>
      <c r="H444" s="12"/>
      <c r="I444" s="12"/>
      <c r="J444" s="12"/>
      <c r="K444" s="12"/>
      <c r="L444" s="12"/>
      <c r="M444" s="11"/>
      <c r="Q444" s="1" t="s">
        <v>769</v>
      </c>
    </row>
    <row r="445" spans="1:48" ht="30" customHeight="1" x14ac:dyDescent="0.3">
      <c r="A445" s="11"/>
      <c r="B445" s="11"/>
      <c r="C445" s="11"/>
      <c r="D445" s="11"/>
      <c r="E445" s="12"/>
      <c r="F445" s="12"/>
      <c r="G445" s="12"/>
      <c r="H445" s="12"/>
      <c r="I445" s="12"/>
      <c r="J445" s="12"/>
      <c r="K445" s="12"/>
      <c r="L445" s="12"/>
      <c r="M445" s="11"/>
      <c r="Q445" s="1" t="s">
        <v>769</v>
      </c>
    </row>
    <row r="446" spans="1:48" ht="30" customHeight="1" x14ac:dyDescent="0.3">
      <c r="A446" s="11"/>
      <c r="B446" s="11"/>
      <c r="C446" s="11"/>
      <c r="D446" s="11"/>
      <c r="E446" s="12"/>
      <c r="F446" s="12"/>
      <c r="G446" s="12"/>
      <c r="H446" s="12"/>
      <c r="I446" s="12"/>
      <c r="J446" s="12"/>
      <c r="K446" s="12"/>
      <c r="L446" s="12"/>
      <c r="M446" s="11"/>
      <c r="Q446" s="1" t="s">
        <v>769</v>
      </c>
    </row>
    <row r="447" spans="1:48" ht="30" customHeight="1" x14ac:dyDescent="0.3">
      <c r="A447" s="11"/>
      <c r="B447" s="11"/>
      <c r="C447" s="11"/>
      <c r="D447" s="11"/>
      <c r="E447" s="12"/>
      <c r="F447" s="12"/>
      <c r="G447" s="12"/>
      <c r="H447" s="12"/>
      <c r="I447" s="12"/>
      <c r="J447" s="12"/>
      <c r="K447" s="12"/>
      <c r="L447" s="12"/>
      <c r="M447" s="11"/>
      <c r="Q447" s="1" t="s">
        <v>769</v>
      </c>
    </row>
    <row r="448" spans="1:48" ht="30" customHeight="1" x14ac:dyDescent="0.3">
      <c r="A448" s="11"/>
      <c r="B448" s="11"/>
      <c r="C448" s="11"/>
      <c r="D448" s="11"/>
      <c r="E448" s="12"/>
      <c r="F448" s="12"/>
      <c r="G448" s="12"/>
      <c r="H448" s="12"/>
      <c r="I448" s="12"/>
      <c r="J448" s="12"/>
      <c r="K448" s="12"/>
      <c r="L448" s="12"/>
      <c r="M448" s="11"/>
      <c r="Q448" s="1" t="s">
        <v>769</v>
      </c>
    </row>
    <row r="449" spans="1:48" ht="30" customHeight="1" x14ac:dyDescent="0.3">
      <c r="A449" s="11"/>
      <c r="B449" s="11"/>
      <c r="C449" s="11"/>
      <c r="D449" s="11"/>
      <c r="E449" s="12"/>
      <c r="F449" s="12"/>
      <c r="G449" s="12"/>
      <c r="H449" s="12"/>
      <c r="I449" s="12"/>
      <c r="J449" s="12"/>
      <c r="K449" s="12"/>
      <c r="L449" s="12"/>
      <c r="M449" s="11"/>
      <c r="Q449" s="1" t="s">
        <v>769</v>
      </c>
    </row>
    <row r="450" spans="1:48" ht="30" customHeight="1" x14ac:dyDescent="0.3">
      <c r="A450" s="11"/>
      <c r="B450" s="11"/>
      <c r="C450" s="11"/>
      <c r="D450" s="11"/>
      <c r="E450" s="12"/>
      <c r="F450" s="12"/>
      <c r="G450" s="12"/>
      <c r="H450" s="12"/>
      <c r="I450" s="12"/>
      <c r="J450" s="12"/>
      <c r="K450" s="12"/>
      <c r="L450" s="12"/>
      <c r="M450" s="11"/>
      <c r="Q450" s="1" t="s">
        <v>769</v>
      </c>
    </row>
    <row r="451" spans="1:48" ht="30" customHeight="1" x14ac:dyDescent="0.3">
      <c r="A451" s="11"/>
      <c r="B451" s="11"/>
      <c r="C451" s="11"/>
      <c r="D451" s="11"/>
      <c r="E451" s="12"/>
      <c r="F451" s="12"/>
      <c r="G451" s="12"/>
      <c r="H451" s="12"/>
      <c r="I451" s="12"/>
      <c r="J451" s="12"/>
      <c r="K451" s="12"/>
      <c r="L451" s="12"/>
      <c r="M451" s="11"/>
      <c r="Q451" s="1" t="s">
        <v>769</v>
      </c>
    </row>
    <row r="452" spans="1:48" ht="30" customHeight="1" x14ac:dyDescent="0.3">
      <c r="A452" s="10" t="s">
        <v>151</v>
      </c>
      <c r="B452" s="11"/>
      <c r="C452" s="11"/>
      <c r="D452" s="11"/>
      <c r="E452" s="12"/>
      <c r="F452" s="12">
        <f>SUMIF(Q429:Q451,"0102010102",F429:F451)</f>
        <v>4434000</v>
      </c>
      <c r="G452" s="12"/>
      <c r="H452" s="12">
        <f>SUMIF(Q429:Q451,"0102010102",H429:H451)</f>
        <v>4434000</v>
      </c>
      <c r="I452" s="12"/>
      <c r="J452" s="12">
        <f>SUMIF(Q429:Q451,"0102010102",J429:J451)</f>
        <v>0</v>
      </c>
      <c r="K452" s="12"/>
      <c r="L452" s="12">
        <f>SUMIF(Q429:Q451,"0102010102",L429:L451)</f>
        <v>0</v>
      </c>
      <c r="M452" s="11"/>
      <c r="N452" t="s">
        <v>152</v>
      </c>
    </row>
    <row r="453" spans="1:48" ht="30" customHeight="1" x14ac:dyDescent="0.3">
      <c r="A453" s="10" t="s">
        <v>784</v>
      </c>
      <c r="B453" s="10" t="s">
        <v>786</v>
      </c>
      <c r="C453" s="11"/>
      <c r="D453" s="11"/>
      <c r="E453" s="12"/>
      <c r="F453" s="12"/>
      <c r="G453" s="12"/>
      <c r="H453" s="12"/>
      <c r="I453" s="12"/>
      <c r="J453" s="12"/>
      <c r="K453" s="12"/>
      <c r="L453" s="12"/>
      <c r="M453" s="11"/>
      <c r="Q453" s="1" t="s">
        <v>785</v>
      </c>
    </row>
    <row r="454" spans="1:48" ht="30" customHeight="1" x14ac:dyDescent="0.3">
      <c r="A454" s="10" t="s">
        <v>787</v>
      </c>
      <c r="B454" s="10" t="s">
        <v>788</v>
      </c>
      <c r="C454" s="10" t="s">
        <v>147</v>
      </c>
      <c r="D454" s="11">
        <v>1</v>
      </c>
      <c r="E454" s="12">
        <f t="shared" ref="E454:F460" si="63">TRUNC(G454+I454+K454, 0)</f>
        <v>32020862</v>
      </c>
      <c r="F454" s="12">
        <f t="shared" si="63"/>
        <v>32020862</v>
      </c>
      <c r="G454" s="12">
        <f>TRUNC(단가대비표!O120,0)</f>
        <v>32020862</v>
      </c>
      <c r="H454" s="12">
        <f t="shared" ref="H454:H460" si="64">TRUNC(G454*D454, 0)</f>
        <v>32020862</v>
      </c>
      <c r="I454" s="12">
        <f>TRUNC(단가대비표!P120,0)</f>
        <v>0</v>
      </c>
      <c r="J454" s="12">
        <f t="shared" ref="J454:J460" si="65">TRUNC(I454*D454, 0)</f>
        <v>0</v>
      </c>
      <c r="K454" s="12">
        <f>TRUNC(단가대비표!V120,0)</f>
        <v>0</v>
      </c>
      <c r="L454" s="12">
        <f t="shared" ref="L454:L460" si="66">TRUNC(K454*D454, 0)</f>
        <v>0</v>
      </c>
      <c r="M454" s="10" t="s">
        <v>52</v>
      </c>
      <c r="N454" s="1" t="s">
        <v>789</v>
      </c>
      <c r="O454" s="1" t="s">
        <v>52</v>
      </c>
      <c r="P454" s="1" t="s">
        <v>52</v>
      </c>
      <c r="Q454" s="1" t="s">
        <v>785</v>
      </c>
      <c r="R454" s="1" t="s">
        <v>69</v>
      </c>
      <c r="S454" s="1" t="s">
        <v>69</v>
      </c>
      <c r="T454" s="1" t="s">
        <v>68</v>
      </c>
      <c r="X454">
        <v>1</v>
      </c>
      <c r="Y454">
        <v>2</v>
      </c>
      <c r="AR454" s="1" t="s">
        <v>52</v>
      </c>
      <c r="AS454" s="1" t="s">
        <v>52</v>
      </c>
      <c r="AU454" s="1" t="s">
        <v>790</v>
      </c>
      <c r="AV454">
        <v>325</v>
      </c>
    </row>
    <row r="455" spans="1:48" ht="30" customHeight="1" x14ac:dyDescent="0.3">
      <c r="A455" s="10" t="s">
        <v>791</v>
      </c>
      <c r="B455" s="10" t="s">
        <v>52</v>
      </c>
      <c r="C455" s="10" t="s">
        <v>147</v>
      </c>
      <c r="D455" s="11">
        <v>1</v>
      </c>
      <c r="E455" s="12">
        <f t="shared" si="63"/>
        <v>5706503</v>
      </c>
      <c r="F455" s="12">
        <f t="shared" si="63"/>
        <v>5706503</v>
      </c>
      <c r="G455" s="12">
        <f>TRUNC(단가대비표!O121,0)</f>
        <v>5706503</v>
      </c>
      <c r="H455" s="12">
        <f t="shared" si="64"/>
        <v>5706503</v>
      </c>
      <c r="I455" s="12">
        <f>TRUNC(단가대비표!P121,0)</f>
        <v>0</v>
      </c>
      <c r="J455" s="12">
        <f t="shared" si="65"/>
        <v>0</v>
      </c>
      <c r="K455" s="12">
        <f>TRUNC(단가대비표!V121,0)</f>
        <v>0</v>
      </c>
      <c r="L455" s="12">
        <f t="shared" si="66"/>
        <v>0</v>
      </c>
      <c r="M455" s="10" t="s">
        <v>52</v>
      </c>
      <c r="N455" s="1" t="s">
        <v>792</v>
      </c>
      <c r="O455" s="1" t="s">
        <v>52</v>
      </c>
      <c r="P455" s="1" t="s">
        <v>52</v>
      </c>
      <c r="Q455" s="1" t="s">
        <v>785</v>
      </c>
      <c r="R455" s="1" t="s">
        <v>69</v>
      </c>
      <c r="S455" s="1" t="s">
        <v>69</v>
      </c>
      <c r="T455" s="1" t="s">
        <v>68</v>
      </c>
      <c r="X455">
        <v>1</v>
      </c>
      <c r="Y455">
        <v>2</v>
      </c>
      <c r="AR455" s="1" t="s">
        <v>52</v>
      </c>
      <c r="AS455" s="1" t="s">
        <v>52</v>
      </c>
      <c r="AU455" s="1" t="s">
        <v>793</v>
      </c>
      <c r="AV455">
        <v>326</v>
      </c>
    </row>
    <row r="456" spans="1:48" ht="30" customHeight="1" x14ac:dyDescent="0.3">
      <c r="A456" s="10" t="s">
        <v>794</v>
      </c>
      <c r="B456" s="10" t="s">
        <v>52</v>
      </c>
      <c r="C456" s="10" t="s">
        <v>147</v>
      </c>
      <c r="D456" s="11">
        <v>1</v>
      </c>
      <c r="E456" s="12">
        <f t="shared" si="63"/>
        <v>20948032</v>
      </c>
      <c r="F456" s="12">
        <f t="shared" si="63"/>
        <v>20948032</v>
      </c>
      <c r="G456" s="12">
        <f>TRUNC(단가대비표!O122,0)</f>
        <v>20948032</v>
      </c>
      <c r="H456" s="12">
        <f t="shared" si="64"/>
        <v>20948032</v>
      </c>
      <c r="I456" s="12">
        <f>TRUNC(단가대비표!P122,0)</f>
        <v>0</v>
      </c>
      <c r="J456" s="12">
        <f t="shared" si="65"/>
        <v>0</v>
      </c>
      <c r="K456" s="12">
        <f>TRUNC(단가대비표!V122,0)</f>
        <v>0</v>
      </c>
      <c r="L456" s="12">
        <f t="shared" si="66"/>
        <v>0</v>
      </c>
      <c r="M456" s="10" t="s">
        <v>52</v>
      </c>
      <c r="N456" s="1" t="s">
        <v>795</v>
      </c>
      <c r="O456" s="1" t="s">
        <v>52</v>
      </c>
      <c r="P456" s="1" t="s">
        <v>52</v>
      </c>
      <c r="Q456" s="1" t="s">
        <v>785</v>
      </c>
      <c r="R456" s="1" t="s">
        <v>69</v>
      </c>
      <c r="S456" s="1" t="s">
        <v>69</v>
      </c>
      <c r="T456" s="1" t="s">
        <v>68</v>
      </c>
      <c r="X456">
        <v>1</v>
      </c>
      <c r="Y456">
        <v>2</v>
      </c>
      <c r="AR456" s="1" t="s">
        <v>52</v>
      </c>
      <c r="AS456" s="1" t="s">
        <v>52</v>
      </c>
      <c r="AU456" s="1" t="s">
        <v>796</v>
      </c>
      <c r="AV456">
        <v>431</v>
      </c>
    </row>
    <row r="457" spans="1:48" ht="30" customHeight="1" x14ac:dyDescent="0.3">
      <c r="A457" s="10" t="s">
        <v>797</v>
      </c>
      <c r="B457" s="10" t="s">
        <v>52</v>
      </c>
      <c r="C457" s="10" t="s">
        <v>147</v>
      </c>
      <c r="D457" s="11">
        <v>1</v>
      </c>
      <c r="E457" s="12">
        <f t="shared" si="63"/>
        <v>22692023</v>
      </c>
      <c r="F457" s="12">
        <f t="shared" si="63"/>
        <v>22692023</v>
      </c>
      <c r="G457" s="12">
        <f>TRUNC(단가대비표!O123,0)</f>
        <v>22692023</v>
      </c>
      <c r="H457" s="12">
        <f t="shared" si="64"/>
        <v>22692023</v>
      </c>
      <c r="I457" s="12">
        <f>TRUNC(단가대비표!P123,0)</f>
        <v>0</v>
      </c>
      <c r="J457" s="12">
        <f t="shared" si="65"/>
        <v>0</v>
      </c>
      <c r="K457" s="12">
        <f>TRUNC(단가대비표!V123,0)</f>
        <v>0</v>
      </c>
      <c r="L457" s="12">
        <f t="shared" si="66"/>
        <v>0</v>
      </c>
      <c r="M457" s="10" t="s">
        <v>52</v>
      </c>
      <c r="N457" s="1" t="s">
        <v>798</v>
      </c>
      <c r="O457" s="1" t="s">
        <v>52</v>
      </c>
      <c r="P457" s="1" t="s">
        <v>52</v>
      </c>
      <c r="Q457" s="1" t="s">
        <v>785</v>
      </c>
      <c r="R457" s="1" t="s">
        <v>69</v>
      </c>
      <c r="S457" s="1" t="s">
        <v>69</v>
      </c>
      <c r="T457" s="1" t="s">
        <v>68</v>
      </c>
      <c r="X457">
        <v>1</v>
      </c>
      <c r="Y457">
        <v>2</v>
      </c>
      <c r="AR457" s="1" t="s">
        <v>52</v>
      </c>
      <c r="AS457" s="1" t="s">
        <v>52</v>
      </c>
      <c r="AU457" s="1" t="s">
        <v>799</v>
      </c>
      <c r="AV457">
        <v>432</v>
      </c>
    </row>
    <row r="458" spans="1:48" ht="30" customHeight="1" x14ac:dyDescent="0.3">
      <c r="A458" s="10" t="s">
        <v>800</v>
      </c>
      <c r="B458" s="10" t="s">
        <v>52</v>
      </c>
      <c r="C458" s="10" t="s">
        <v>147</v>
      </c>
      <c r="D458" s="11">
        <v>1</v>
      </c>
      <c r="E458" s="12">
        <f t="shared" si="63"/>
        <v>4332000</v>
      </c>
      <c r="F458" s="12">
        <f t="shared" si="63"/>
        <v>4332000</v>
      </c>
      <c r="G458" s="12">
        <f>TRUNC(단가대비표!O124,0)</f>
        <v>4332000</v>
      </c>
      <c r="H458" s="12">
        <f t="shared" si="64"/>
        <v>4332000</v>
      </c>
      <c r="I458" s="12">
        <f>TRUNC(단가대비표!P124,0)</f>
        <v>0</v>
      </c>
      <c r="J458" s="12">
        <f t="shared" si="65"/>
        <v>0</v>
      </c>
      <c r="K458" s="12">
        <f>TRUNC(단가대비표!V124,0)</f>
        <v>0</v>
      </c>
      <c r="L458" s="12">
        <f t="shared" si="66"/>
        <v>0</v>
      </c>
      <c r="M458" s="10" t="s">
        <v>52</v>
      </c>
      <c r="N458" s="1" t="s">
        <v>801</v>
      </c>
      <c r="O458" s="1" t="s">
        <v>52</v>
      </c>
      <c r="P458" s="1" t="s">
        <v>52</v>
      </c>
      <c r="Q458" s="1" t="s">
        <v>785</v>
      </c>
      <c r="R458" s="1" t="s">
        <v>69</v>
      </c>
      <c r="S458" s="1" t="s">
        <v>69</v>
      </c>
      <c r="T458" s="1" t="s">
        <v>68</v>
      </c>
      <c r="Y458">
        <v>2</v>
      </c>
      <c r="AR458" s="1" t="s">
        <v>52</v>
      </c>
      <c r="AS458" s="1" t="s">
        <v>52</v>
      </c>
      <c r="AU458" s="1" t="s">
        <v>802</v>
      </c>
      <c r="AV458">
        <v>433</v>
      </c>
    </row>
    <row r="459" spans="1:48" ht="30" customHeight="1" x14ac:dyDescent="0.3">
      <c r="A459" s="10" t="s">
        <v>781</v>
      </c>
      <c r="B459" s="10" t="s">
        <v>782</v>
      </c>
      <c r="C459" s="10" t="s">
        <v>147</v>
      </c>
      <c r="D459" s="11">
        <v>1</v>
      </c>
      <c r="E459" s="12">
        <f t="shared" si="63"/>
        <v>8136742</v>
      </c>
      <c r="F459" s="12">
        <f t="shared" si="63"/>
        <v>8136742</v>
      </c>
      <c r="G459" s="12">
        <f>ROUNDDOWN(SUMIF(X454:X460, RIGHTB(N459, 1), H454:H460)*W459, 0)</f>
        <v>8136742</v>
      </c>
      <c r="H459" s="12">
        <f t="shared" si="64"/>
        <v>8136742</v>
      </c>
      <c r="I459" s="12">
        <v>0</v>
      </c>
      <c r="J459" s="12">
        <f t="shared" si="65"/>
        <v>0</v>
      </c>
      <c r="K459" s="12">
        <v>0</v>
      </c>
      <c r="L459" s="12">
        <f t="shared" si="66"/>
        <v>0</v>
      </c>
      <c r="M459" s="10" t="s">
        <v>52</v>
      </c>
      <c r="N459" s="1" t="s">
        <v>766</v>
      </c>
      <c r="O459" s="1" t="s">
        <v>52</v>
      </c>
      <c r="P459" s="1" t="s">
        <v>52</v>
      </c>
      <c r="Q459" s="1" t="s">
        <v>785</v>
      </c>
      <c r="R459" s="1" t="s">
        <v>69</v>
      </c>
      <c r="S459" s="1" t="s">
        <v>69</v>
      </c>
      <c r="T459" s="1" t="s">
        <v>69</v>
      </c>
      <c r="U459">
        <v>0</v>
      </c>
      <c r="V459">
        <v>0</v>
      </c>
      <c r="W459">
        <v>0.1</v>
      </c>
      <c r="Y459">
        <v>2</v>
      </c>
      <c r="AR459" s="1" t="s">
        <v>52</v>
      </c>
      <c r="AS459" s="1" t="s">
        <v>52</v>
      </c>
      <c r="AU459" s="1" t="s">
        <v>803</v>
      </c>
      <c r="AV459">
        <v>328</v>
      </c>
    </row>
    <row r="460" spans="1:48" ht="30" customHeight="1" x14ac:dyDescent="0.3">
      <c r="A460" s="10" t="s">
        <v>764</v>
      </c>
      <c r="B460" s="10" t="s">
        <v>765</v>
      </c>
      <c r="C460" s="10" t="s">
        <v>147</v>
      </c>
      <c r="D460" s="11">
        <v>1</v>
      </c>
      <c r="E460" s="12">
        <f t="shared" si="63"/>
        <v>713154</v>
      </c>
      <c r="F460" s="12">
        <f t="shared" si="63"/>
        <v>713154</v>
      </c>
      <c r="G460" s="12">
        <f>ROUNDDOWN(SUMIF(Y454:Y460, RIGHTB(N460, 1), H454:H460)*W460, 0)</f>
        <v>713154</v>
      </c>
      <c r="H460" s="12">
        <f t="shared" si="64"/>
        <v>713154</v>
      </c>
      <c r="I460" s="12">
        <v>0</v>
      </c>
      <c r="J460" s="12">
        <f t="shared" si="65"/>
        <v>0</v>
      </c>
      <c r="K460" s="12">
        <v>0</v>
      </c>
      <c r="L460" s="12">
        <f t="shared" si="66"/>
        <v>0</v>
      </c>
      <c r="M460" s="10" t="s">
        <v>52</v>
      </c>
      <c r="N460" s="1" t="s">
        <v>804</v>
      </c>
      <c r="O460" s="1" t="s">
        <v>52</v>
      </c>
      <c r="P460" s="1" t="s">
        <v>52</v>
      </c>
      <c r="Q460" s="1" t="s">
        <v>785</v>
      </c>
      <c r="R460" s="1" t="s">
        <v>69</v>
      </c>
      <c r="S460" s="1" t="s">
        <v>69</v>
      </c>
      <c r="T460" s="1" t="s">
        <v>69</v>
      </c>
      <c r="U460">
        <v>0</v>
      </c>
      <c r="V460">
        <v>0</v>
      </c>
      <c r="W460">
        <v>7.6E-3</v>
      </c>
      <c r="AR460" s="1" t="s">
        <v>52</v>
      </c>
      <c r="AS460" s="1" t="s">
        <v>52</v>
      </c>
      <c r="AU460" s="1" t="s">
        <v>805</v>
      </c>
      <c r="AV460">
        <v>619</v>
      </c>
    </row>
    <row r="461" spans="1:48" ht="30" customHeight="1" x14ac:dyDescent="0.3">
      <c r="A461" s="10" t="s">
        <v>2394</v>
      </c>
      <c r="B461" s="10"/>
      <c r="C461" s="10" t="s">
        <v>147</v>
      </c>
      <c r="D461" s="11">
        <v>1</v>
      </c>
      <c r="E461" s="12">
        <f t="shared" ref="E461" si="67">TRUNC(G461+I461+K461, 0)</f>
        <v>684</v>
      </c>
      <c r="F461" s="12">
        <f t="shared" ref="F461" si="68">TRUNC(H461+J461+L461, 0)</f>
        <v>684</v>
      </c>
      <c r="G461" s="12">
        <v>684</v>
      </c>
      <c r="H461" s="12">
        <f t="shared" ref="H461" si="69">TRUNC(G461*D461, 0)</f>
        <v>684</v>
      </c>
      <c r="I461" s="12">
        <v>0</v>
      </c>
      <c r="J461" s="12">
        <f t="shared" ref="J461" si="70">TRUNC(I461*D461, 0)</f>
        <v>0</v>
      </c>
      <c r="K461" s="12">
        <v>0</v>
      </c>
      <c r="L461" s="12">
        <f t="shared" ref="L461" si="71">TRUNC(K461*D461, 0)</f>
        <v>0</v>
      </c>
      <c r="M461" s="10" t="s">
        <v>52</v>
      </c>
      <c r="N461" s="1" t="s">
        <v>804</v>
      </c>
      <c r="O461" s="1" t="s">
        <v>52</v>
      </c>
      <c r="P461" s="1" t="s">
        <v>52</v>
      </c>
      <c r="Q461" s="1" t="s">
        <v>785</v>
      </c>
      <c r="R461" s="1" t="s">
        <v>69</v>
      </c>
      <c r="S461" s="1" t="s">
        <v>69</v>
      </c>
      <c r="T461" s="1" t="s">
        <v>69</v>
      </c>
      <c r="U461">
        <v>0</v>
      </c>
      <c r="V461">
        <v>0</v>
      </c>
      <c r="W461">
        <v>7.6E-3</v>
      </c>
      <c r="AR461" s="1" t="s">
        <v>52</v>
      </c>
      <c r="AS461" s="1" t="s">
        <v>52</v>
      </c>
      <c r="AU461" s="1" t="s">
        <v>805</v>
      </c>
      <c r="AV461">
        <v>619</v>
      </c>
    </row>
    <row r="462" spans="1:48" ht="30" customHeight="1" x14ac:dyDescent="0.3">
      <c r="A462" s="11"/>
      <c r="B462" s="11"/>
      <c r="C462" s="11"/>
      <c r="D462" s="11"/>
      <c r="E462" s="12"/>
      <c r="F462" s="12"/>
      <c r="G462" s="12"/>
      <c r="H462" s="12"/>
      <c r="I462" s="12"/>
      <c r="J462" s="12"/>
      <c r="K462" s="12"/>
      <c r="L462" s="12"/>
      <c r="M462" s="11"/>
      <c r="Q462" s="1" t="s">
        <v>785</v>
      </c>
    </row>
    <row r="463" spans="1:48" ht="30" customHeight="1" x14ac:dyDescent="0.3">
      <c r="A463" s="11"/>
      <c r="B463" s="11"/>
      <c r="C463" s="11"/>
      <c r="D463" s="11"/>
      <c r="E463" s="12"/>
      <c r="F463" s="12"/>
      <c r="G463" s="12"/>
      <c r="H463" s="12"/>
      <c r="I463" s="12"/>
      <c r="J463" s="12"/>
      <c r="K463" s="12"/>
      <c r="L463" s="12"/>
      <c r="M463" s="11"/>
      <c r="Q463" s="1" t="s">
        <v>785</v>
      </c>
    </row>
    <row r="464" spans="1:48" ht="30" customHeight="1" x14ac:dyDescent="0.3">
      <c r="A464" s="11"/>
      <c r="B464" s="11"/>
      <c r="C464" s="11"/>
      <c r="D464" s="11"/>
      <c r="E464" s="12"/>
      <c r="F464" s="12"/>
      <c r="G464" s="12"/>
      <c r="H464" s="12"/>
      <c r="I464" s="12"/>
      <c r="J464" s="12"/>
      <c r="K464" s="12"/>
      <c r="L464" s="12"/>
      <c r="M464" s="11"/>
      <c r="Q464" s="1" t="s">
        <v>785</v>
      </c>
    </row>
    <row r="465" spans="1:48" ht="30" customHeight="1" x14ac:dyDescent="0.3">
      <c r="A465" s="11"/>
      <c r="B465" s="11"/>
      <c r="C465" s="11"/>
      <c r="D465" s="11"/>
      <c r="E465" s="12"/>
      <c r="F465" s="12"/>
      <c r="G465" s="12"/>
      <c r="H465" s="12"/>
      <c r="I465" s="12"/>
      <c r="J465" s="12"/>
      <c r="K465" s="12"/>
      <c r="L465" s="12"/>
      <c r="M465" s="11"/>
      <c r="Q465" s="1" t="s">
        <v>785</v>
      </c>
    </row>
    <row r="466" spans="1:48" ht="30" customHeight="1" x14ac:dyDescent="0.3">
      <c r="A466" s="11"/>
      <c r="B466" s="11"/>
      <c r="C466" s="11"/>
      <c r="D466" s="11"/>
      <c r="E466" s="12"/>
      <c r="F466" s="12"/>
      <c r="G466" s="12"/>
      <c r="H466" s="12"/>
      <c r="I466" s="12"/>
      <c r="J466" s="12"/>
      <c r="K466" s="12"/>
      <c r="L466" s="12"/>
      <c r="M466" s="11"/>
      <c r="Q466" s="1" t="s">
        <v>785</v>
      </c>
    </row>
    <row r="467" spans="1:48" ht="30" customHeight="1" x14ac:dyDescent="0.3">
      <c r="A467" s="11"/>
      <c r="B467" s="11"/>
      <c r="C467" s="11"/>
      <c r="D467" s="11"/>
      <c r="E467" s="12"/>
      <c r="F467" s="12"/>
      <c r="G467" s="12"/>
      <c r="H467" s="12"/>
      <c r="I467" s="12"/>
      <c r="J467" s="12"/>
      <c r="K467" s="12"/>
      <c r="L467" s="12"/>
      <c r="M467" s="11"/>
      <c r="Q467" s="1" t="s">
        <v>785</v>
      </c>
    </row>
    <row r="468" spans="1:48" ht="30" customHeight="1" x14ac:dyDescent="0.3">
      <c r="A468" s="11"/>
      <c r="B468" s="11"/>
      <c r="C468" s="11"/>
      <c r="D468" s="11"/>
      <c r="E468" s="12"/>
      <c r="F468" s="12"/>
      <c r="G468" s="12"/>
      <c r="H468" s="12"/>
      <c r="I468" s="12"/>
      <c r="J468" s="12"/>
      <c r="K468" s="12"/>
      <c r="L468" s="12"/>
      <c r="M468" s="11"/>
      <c r="Q468" s="1" t="s">
        <v>785</v>
      </c>
    </row>
    <row r="469" spans="1:48" ht="30" customHeight="1" x14ac:dyDescent="0.3">
      <c r="A469" s="11"/>
      <c r="B469" s="11"/>
      <c r="C469" s="11"/>
      <c r="D469" s="11"/>
      <c r="E469" s="12"/>
      <c r="F469" s="12"/>
      <c r="G469" s="12"/>
      <c r="H469" s="12"/>
      <c r="I469" s="12"/>
      <c r="J469" s="12"/>
      <c r="K469" s="12"/>
      <c r="L469" s="12"/>
      <c r="M469" s="11"/>
      <c r="Q469" s="1" t="s">
        <v>785</v>
      </c>
    </row>
    <row r="470" spans="1:48" ht="30" customHeight="1" x14ac:dyDescent="0.3">
      <c r="A470" s="11"/>
      <c r="B470" s="11"/>
      <c r="C470" s="11"/>
      <c r="D470" s="11"/>
      <c r="E470" s="12"/>
      <c r="F470" s="12"/>
      <c r="G470" s="12"/>
      <c r="H470" s="12"/>
      <c r="I470" s="12"/>
      <c r="J470" s="12"/>
      <c r="K470" s="12"/>
      <c r="L470" s="12"/>
      <c r="M470" s="11"/>
      <c r="Q470" s="1" t="s">
        <v>785</v>
      </c>
    </row>
    <row r="471" spans="1:48" ht="30" customHeight="1" x14ac:dyDescent="0.3">
      <c r="A471" s="11"/>
      <c r="B471" s="11"/>
      <c r="C471" s="11"/>
      <c r="D471" s="11"/>
      <c r="E471" s="12"/>
      <c r="F471" s="12"/>
      <c r="G471" s="12"/>
      <c r="H471" s="12"/>
      <c r="I471" s="12"/>
      <c r="J471" s="12"/>
      <c r="K471" s="12"/>
      <c r="L471" s="12"/>
      <c r="M471" s="11"/>
      <c r="Q471" s="1" t="s">
        <v>785</v>
      </c>
    </row>
    <row r="472" spans="1:48" ht="30" customHeight="1" x14ac:dyDescent="0.3">
      <c r="A472" s="11"/>
      <c r="B472" s="11"/>
      <c r="C472" s="11"/>
      <c r="D472" s="11"/>
      <c r="E472" s="12"/>
      <c r="F472" s="12"/>
      <c r="G472" s="12"/>
      <c r="H472" s="12"/>
      <c r="I472" s="12"/>
      <c r="J472" s="12"/>
      <c r="K472" s="12"/>
      <c r="L472" s="12"/>
      <c r="M472" s="11"/>
      <c r="Q472" s="1" t="s">
        <v>785</v>
      </c>
    </row>
    <row r="473" spans="1:48" ht="30" customHeight="1" x14ac:dyDescent="0.3">
      <c r="A473" s="11"/>
      <c r="B473" s="11"/>
      <c r="C473" s="11"/>
      <c r="D473" s="11"/>
      <c r="E473" s="12"/>
      <c r="F473" s="12"/>
      <c r="G473" s="12"/>
      <c r="H473" s="12"/>
      <c r="I473" s="12"/>
      <c r="J473" s="12"/>
      <c r="K473" s="12"/>
      <c r="L473" s="12"/>
      <c r="M473" s="11"/>
      <c r="Q473" s="1" t="s">
        <v>785</v>
      </c>
    </row>
    <row r="474" spans="1:48" ht="30" customHeight="1" x14ac:dyDescent="0.3">
      <c r="A474" s="11"/>
      <c r="B474" s="11"/>
      <c r="C474" s="11"/>
      <c r="D474" s="11"/>
      <c r="E474" s="12"/>
      <c r="F474" s="12"/>
      <c r="G474" s="12"/>
      <c r="H474" s="12"/>
      <c r="I474" s="12"/>
      <c r="J474" s="12"/>
      <c r="K474" s="12"/>
      <c r="L474" s="12"/>
      <c r="M474" s="11"/>
      <c r="Q474" s="1" t="s">
        <v>785</v>
      </c>
    </row>
    <row r="475" spans="1:48" ht="30" customHeight="1" x14ac:dyDescent="0.3">
      <c r="A475" s="11"/>
      <c r="B475" s="11"/>
      <c r="C475" s="11"/>
      <c r="D475" s="11"/>
      <c r="E475" s="12"/>
      <c r="F475" s="12"/>
      <c r="G475" s="12"/>
      <c r="H475" s="12"/>
      <c r="I475" s="12"/>
      <c r="J475" s="12"/>
      <c r="K475" s="12"/>
      <c r="L475" s="12"/>
      <c r="M475" s="11"/>
      <c r="Q475" s="1" t="s">
        <v>785</v>
      </c>
    </row>
    <row r="476" spans="1:48" ht="30" customHeight="1" x14ac:dyDescent="0.3">
      <c r="A476" s="11"/>
      <c r="B476" s="11"/>
      <c r="C476" s="11"/>
      <c r="D476" s="11"/>
      <c r="E476" s="12"/>
      <c r="F476" s="12"/>
      <c r="G476" s="12"/>
      <c r="H476" s="12"/>
      <c r="I476" s="12"/>
      <c r="J476" s="12"/>
      <c r="K476" s="12"/>
      <c r="L476" s="12"/>
      <c r="M476" s="11"/>
      <c r="Q476" s="1" t="s">
        <v>785</v>
      </c>
    </row>
    <row r="477" spans="1:48" ht="30" customHeight="1" x14ac:dyDescent="0.3">
      <c r="A477" s="10" t="s">
        <v>151</v>
      </c>
      <c r="B477" s="11"/>
      <c r="C477" s="11"/>
      <c r="D477" s="11"/>
      <c r="E477" s="12"/>
      <c r="F477" s="12">
        <f>SUMIF(Q454:Q476,"01020102",F454:F476)</f>
        <v>94550000</v>
      </c>
      <c r="G477" s="12"/>
      <c r="H477" s="12">
        <f>SUMIF(Q454:Q476,"01020102",H454:H476)</f>
        <v>94550000</v>
      </c>
      <c r="I477" s="12"/>
      <c r="J477" s="12">
        <f>SUMIF(Q454:Q476,"01020102",J454:J476)</f>
        <v>0</v>
      </c>
      <c r="K477" s="12"/>
      <c r="L477" s="12">
        <f>SUMIF(Q454:Q476,"01020102",L454:L476)</f>
        <v>0</v>
      </c>
      <c r="M477" s="11"/>
      <c r="N477" t="s">
        <v>152</v>
      </c>
    </row>
    <row r="478" spans="1:48" ht="30" customHeight="1" x14ac:dyDescent="0.3">
      <c r="A478" s="10" t="s">
        <v>806</v>
      </c>
      <c r="B478" s="10" t="s">
        <v>786</v>
      </c>
      <c r="C478" s="11"/>
      <c r="D478" s="11"/>
      <c r="E478" s="12"/>
      <c r="F478" s="12"/>
      <c r="G478" s="12"/>
      <c r="H478" s="12"/>
      <c r="I478" s="12"/>
      <c r="J478" s="12"/>
      <c r="K478" s="12"/>
      <c r="L478" s="12"/>
      <c r="M478" s="11"/>
      <c r="Q478" s="1" t="s">
        <v>807</v>
      </c>
    </row>
    <row r="479" spans="1:48" ht="30" customHeight="1" x14ac:dyDescent="0.3">
      <c r="A479" s="10" t="s">
        <v>808</v>
      </c>
      <c r="B479" s="10" t="s">
        <v>809</v>
      </c>
      <c r="C479" s="10" t="s">
        <v>147</v>
      </c>
      <c r="D479" s="11">
        <v>1</v>
      </c>
      <c r="E479" s="12">
        <f>TRUNC(G479+I479+K479, 0)</f>
        <v>11000000</v>
      </c>
      <c r="F479" s="12">
        <f>TRUNC(H479+J479+L479, 0)</f>
        <v>11000000</v>
      </c>
      <c r="G479" s="12">
        <f>TRUNC(단가대비표!O125,0)</f>
        <v>11000000</v>
      </c>
      <c r="H479" s="12">
        <f>TRUNC(G479*D479, 0)</f>
        <v>11000000</v>
      </c>
      <c r="I479" s="12">
        <f>TRUNC(단가대비표!P125,0)</f>
        <v>0</v>
      </c>
      <c r="J479" s="12">
        <f>TRUNC(I479*D479, 0)</f>
        <v>0</v>
      </c>
      <c r="K479" s="12">
        <f>TRUNC(단가대비표!V125,0)</f>
        <v>0</v>
      </c>
      <c r="L479" s="12">
        <f>TRUNC(K479*D479, 0)</f>
        <v>0</v>
      </c>
      <c r="M479" s="10" t="s">
        <v>52</v>
      </c>
      <c r="N479" s="1" t="s">
        <v>810</v>
      </c>
      <c r="O479" s="1" t="s">
        <v>52</v>
      </c>
      <c r="P479" s="1" t="s">
        <v>52</v>
      </c>
      <c r="Q479" s="1" t="s">
        <v>807</v>
      </c>
      <c r="R479" s="1" t="s">
        <v>69</v>
      </c>
      <c r="S479" s="1" t="s">
        <v>69</v>
      </c>
      <c r="T479" s="1" t="s">
        <v>68</v>
      </c>
      <c r="AR479" s="1" t="s">
        <v>52</v>
      </c>
      <c r="AS479" s="1" t="s">
        <v>52</v>
      </c>
      <c r="AU479" s="1" t="s">
        <v>811</v>
      </c>
      <c r="AV479">
        <v>236</v>
      </c>
    </row>
    <row r="480" spans="1:48" ht="30" customHeight="1" x14ac:dyDescent="0.3">
      <c r="A480" s="10" t="s">
        <v>764</v>
      </c>
      <c r="B480" s="10" t="s">
        <v>812</v>
      </c>
      <c r="C480" s="10" t="s">
        <v>147</v>
      </c>
      <c r="D480" s="11">
        <v>1</v>
      </c>
      <c r="E480" s="12">
        <f>TRUNC(G480+I480+K480, 0)</f>
        <v>210000</v>
      </c>
      <c r="F480" s="12">
        <f>TRUNC(H480+J480+L480, 0)</f>
        <v>210000</v>
      </c>
      <c r="G480" s="12">
        <f>TRUNC(단가대비표!O15,0)</f>
        <v>210000</v>
      </c>
      <c r="H480" s="12">
        <f>TRUNC(G480*D480, 0)</f>
        <v>210000</v>
      </c>
      <c r="I480" s="12">
        <f>TRUNC(단가대비표!P15,0)</f>
        <v>0</v>
      </c>
      <c r="J480" s="12">
        <f>TRUNC(I480*D480, 0)</f>
        <v>0</v>
      </c>
      <c r="K480" s="12">
        <f>TRUNC(단가대비표!V15,0)</f>
        <v>0</v>
      </c>
      <c r="L480" s="12">
        <f>TRUNC(K480*D480, 0)</f>
        <v>0</v>
      </c>
      <c r="M480" s="10" t="s">
        <v>52</v>
      </c>
      <c r="N480" s="1" t="s">
        <v>813</v>
      </c>
      <c r="O480" s="1" t="s">
        <v>52</v>
      </c>
      <c r="P480" s="1" t="s">
        <v>52</v>
      </c>
      <c r="Q480" s="1" t="s">
        <v>807</v>
      </c>
      <c r="R480" s="1" t="s">
        <v>69</v>
      </c>
      <c r="S480" s="1" t="s">
        <v>69</v>
      </c>
      <c r="T480" s="1" t="s">
        <v>68</v>
      </c>
      <c r="AR480" s="1" t="s">
        <v>52</v>
      </c>
      <c r="AS480" s="1" t="s">
        <v>52</v>
      </c>
      <c r="AU480" s="1" t="s">
        <v>814</v>
      </c>
      <c r="AV480">
        <v>622</v>
      </c>
    </row>
    <row r="481" spans="1:17" ht="30" customHeight="1" x14ac:dyDescent="0.3">
      <c r="A481" s="11"/>
      <c r="B481" s="11"/>
      <c r="C481" s="11"/>
      <c r="D481" s="11"/>
      <c r="E481" s="12"/>
      <c r="F481" s="12"/>
      <c r="G481" s="12"/>
      <c r="H481" s="12"/>
      <c r="I481" s="12"/>
      <c r="J481" s="12"/>
      <c r="K481" s="12"/>
      <c r="L481" s="12"/>
      <c r="M481" s="11"/>
      <c r="Q481" s="1" t="s">
        <v>807</v>
      </c>
    </row>
    <row r="482" spans="1:17" ht="30" customHeight="1" x14ac:dyDescent="0.3">
      <c r="A482" s="11"/>
      <c r="B482" s="11"/>
      <c r="C482" s="11"/>
      <c r="D482" s="11"/>
      <c r="E482" s="12"/>
      <c r="F482" s="12"/>
      <c r="G482" s="12"/>
      <c r="H482" s="12"/>
      <c r="I482" s="12"/>
      <c r="J482" s="12"/>
      <c r="K482" s="12"/>
      <c r="L482" s="12"/>
      <c r="M482" s="11"/>
      <c r="Q482" s="1" t="s">
        <v>807</v>
      </c>
    </row>
    <row r="483" spans="1:17" ht="30" customHeight="1" x14ac:dyDescent="0.3">
      <c r="A483" s="11"/>
      <c r="B483" s="11"/>
      <c r="C483" s="11"/>
      <c r="D483" s="11"/>
      <c r="E483" s="12"/>
      <c r="F483" s="12"/>
      <c r="G483" s="12"/>
      <c r="H483" s="12"/>
      <c r="I483" s="12"/>
      <c r="J483" s="12"/>
      <c r="K483" s="12"/>
      <c r="L483" s="12"/>
      <c r="M483" s="11"/>
      <c r="Q483" s="1" t="s">
        <v>807</v>
      </c>
    </row>
    <row r="484" spans="1:17" ht="30" customHeight="1" x14ac:dyDescent="0.3">
      <c r="A484" s="11"/>
      <c r="B484" s="11"/>
      <c r="C484" s="11"/>
      <c r="D484" s="11"/>
      <c r="E484" s="12"/>
      <c r="F484" s="12"/>
      <c r="G484" s="12"/>
      <c r="H484" s="12"/>
      <c r="I484" s="12"/>
      <c r="J484" s="12"/>
      <c r="K484" s="12"/>
      <c r="L484" s="12"/>
      <c r="M484" s="11"/>
      <c r="Q484" s="1" t="s">
        <v>807</v>
      </c>
    </row>
    <row r="485" spans="1:17" ht="30" customHeight="1" x14ac:dyDescent="0.3">
      <c r="A485" s="11"/>
      <c r="B485" s="11"/>
      <c r="C485" s="11"/>
      <c r="D485" s="11"/>
      <c r="E485" s="12"/>
      <c r="F485" s="12"/>
      <c r="G485" s="12"/>
      <c r="H485" s="12"/>
      <c r="I485" s="12"/>
      <c r="J485" s="12"/>
      <c r="K485" s="12"/>
      <c r="L485" s="12"/>
      <c r="M485" s="11"/>
      <c r="Q485" s="1" t="s">
        <v>807</v>
      </c>
    </row>
    <row r="486" spans="1:17" ht="30" customHeight="1" x14ac:dyDescent="0.3">
      <c r="A486" s="11"/>
      <c r="B486" s="11"/>
      <c r="C486" s="11"/>
      <c r="D486" s="11"/>
      <c r="E486" s="12"/>
      <c r="F486" s="12"/>
      <c r="G486" s="12"/>
      <c r="H486" s="12"/>
      <c r="I486" s="12"/>
      <c r="J486" s="12"/>
      <c r="K486" s="12"/>
      <c r="L486" s="12"/>
      <c r="M486" s="11"/>
      <c r="Q486" s="1" t="s">
        <v>807</v>
      </c>
    </row>
    <row r="487" spans="1:17" ht="30" customHeight="1" x14ac:dyDescent="0.3">
      <c r="A487" s="11"/>
      <c r="B487" s="11"/>
      <c r="C487" s="11"/>
      <c r="D487" s="11"/>
      <c r="E487" s="12"/>
      <c r="F487" s="12"/>
      <c r="G487" s="12"/>
      <c r="H487" s="12"/>
      <c r="I487" s="12"/>
      <c r="J487" s="12"/>
      <c r="K487" s="12"/>
      <c r="L487" s="12"/>
      <c r="M487" s="11"/>
      <c r="Q487" s="1" t="s">
        <v>807</v>
      </c>
    </row>
    <row r="488" spans="1:17" ht="30" customHeight="1" x14ac:dyDescent="0.3">
      <c r="A488" s="11"/>
      <c r="B488" s="11"/>
      <c r="C488" s="11"/>
      <c r="D488" s="11"/>
      <c r="E488" s="12"/>
      <c r="F488" s="12"/>
      <c r="G488" s="12"/>
      <c r="H488" s="12"/>
      <c r="I488" s="12"/>
      <c r="J488" s="12"/>
      <c r="K488" s="12"/>
      <c r="L488" s="12"/>
      <c r="M488" s="11"/>
      <c r="Q488" s="1" t="s">
        <v>807</v>
      </c>
    </row>
    <row r="489" spans="1:17" ht="30" customHeight="1" x14ac:dyDescent="0.3">
      <c r="A489" s="11"/>
      <c r="B489" s="11"/>
      <c r="C489" s="11"/>
      <c r="D489" s="11"/>
      <c r="E489" s="12"/>
      <c r="F489" s="12"/>
      <c r="G489" s="12"/>
      <c r="H489" s="12"/>
      <c r="I489" s="12"/>
      <c r="J489" s="12"/>
      <c r="K489" s="12"/>
      <c r="L489" s="12"/>
      <c r="M489" s="11"/>
      <c r="Q489" s="1" t="s">
        <v>807</v>
      </c>
    </row>
    <row r="490" spans="1:17" ht="30" customHeight="1" x14ac:dyDescent="0.3">
      <c r="A490" s="11"/>
      <c r="B490" s="11"/>
      <c r="C490" s="11"/>
      <c r="D490" s="11"/>
      <c r="E490" s="12"/>
      <c r="F490" s="12"/>
      <c r="G490" s="12"/>
      <c r="H490" s="12"/>
      <c r="I490" s="12"/>
      <c r="J490" s="12"/>
      <c r="K490" s="12"/>
      <c r="L490" s="12"/>
      <c r="M490" s="11"/>
      <c r="Q490" s="1" t="s">
        <v>807</v>
      </c>
    </row>
    <row r="491" spans="1:17" ht="30" customHeight="1" x14ac:dyDescent="0.3">
      <c r="A491" s="11"/>
      <c r="B491" s="11"/>
      <c r="C491" s="11"/>
      <c r="D491" s="11"/>
      <c r="E491" s="12"/>
      <c r="F491" s="12"/>
      <c r="G491" s="12"/>
      <c r="H491" s="12"/>
      <c r="I491" s="12"/>
      <c r="J491" s="12"/>
      <c r="K491" s="12"/>
      <c r="L491" s="12"/>
      <c r="M491" s="11"/>
      <c r="Q491" s="1" t="s">
        <v>807</v>
      </c>
    </row>
    <row r="492" spans="1:17" ht="30" customHeight="1" x14ac:dyDescent="0.3">
      <c r="A492" s="11"/>
      <c r="B492" s="11"/>
      <c r="C492" s="11"/>
      <c r="D492" s="11"/>
      <c r="E492" s="12"/>
      <c r="F492" s="12"/>
      <c r="G492" s="12"/>
      <c r="H492" s="12"/>
      <c r="I492" s="12"/>
      <c r="J492" s="12"/>
      <c r="K492" s="12"/>
      <c r="L492" s="12"/>
      <c r="M492" s="11"/>
      <c r="Q492" s="1" t="s">
        <v>807</v>
      </c>
    </row>
    <row r="493" spans="1:17" ht="30" customHeight="1" x14ac:dyDescent="0.3">
      <c r="A493" s="11"/>
      <c r="B493" s="11"/>
      <c r="C493" s="11"/>
      <c r="D493" s="11"/>
      <c r="E493" s="12"/>
      <c r="F493" s="12"/>
      <c r="G493" s="12"/>
      <c r="H493" s="12"/>
      <c r="I493" s="12"/>
      <c r="J493" s="12"/>
      <c r="K493" s="12"/>
      <c r="L493" s="12"/>
      <c r="M493" s="11"/>
      <c r="Q493" s="1" t="s">
        <v>807</v>
      </c>
    </row>
    <row r="494" spans="1:17" ht="30" customHeight="1" x14ac:dyDescent="0.3">
      <c r="A494" s="11"/>
      <c r="B494" s="11"/>
      <c r="C494" s="11"/>
      <c r="D494" s="11"/>
      <c r="E494" s="12"/>
      <c r="F494" s="12"/>
      <c r="G494" s="12"/>
      <c r="H494" s="12"/>
      <c r="I494" s="12"/>
      <c r="J494" s="12"/>
      <c r="K494" s="12"/>
      <c r="L494" s="12"/>
      <c r="M494" s="11"/>
      <c r="Q494" s="1" t="s">
        <v>807</v>
      </c>
    </row>
    <row r="495" spans="1:17" ht="30" customHeight="1" x14ac:dyDescent="0.3">
      <c r="A495" s="11"/>
      <c r="B495" s="11"/>
      <c r="C495" s="11"/>
      <c r="D495" s="11"/>
      <c r="E495" s="12"/>
      <c r="F495" s="12"/>
      <c r="G495" s="12"/>
      <c r="H495" s="12"/>
      <c r="I495" s="12"/>
      <c r="J495" s="12"/>
      <c r="K495" s="12"/>
      <c r="L495" s="12"/>
      <c r="M495" s="11"/>
      <c r="Q495" s="1" t="s">
        <v>807</v>
      </c>
    </row>
    <row r="496" spans="1:17" ht="30" customHeight="1" x14ac:dyDescent="0.3">
      <c r="A496" s="11"/>
      <c r="B496" s="11"/>
      <c r="C496" s="11"/>
      <c r="D496" s="11"/>
      <c r="E496" s="12"/>
      <c r="F496" s="12"/>
      <c r="G496" s="12"/>
      <c r="H496" s="12"/>
      <c r="I496" s="12"/>
      <c r="J496" s="12"/>
      <c r="K496" s="12"/>
      <c r="L496" s="12"/>
      <c r="M496" s="11"/>
      <c r="Q496" s="1" t="s">
        <v>807</v>
      </c>
    </row>
    <row r="497" spans="1:48" ht="30" customHeight="1" x14ac:dyDescent="0.3">
      <c r="A497" s="11"/>
      <c r="B497" s="11"/>
      <c r="C497" s="11"/>
      <c r="D497" s="11"/>
      <c r="E497" s="12"/>
      <c r="F497" s="12"/>
      <c r="G497" s="12"/>
      <c r="H497" s="12"/>
      <c r="I497" s="12"/>
      <c r="J497" s="12"/>
      <c r="K497" s="12"/>
      <c r="L497" s="12"/>
      <c r="M497" s="11"/>
      <c r="Q497" s="1" t="s">
        <v>807</v>
      </c>
    </row>
    <row r="498" spans="1:48" ht="30" customHeight="1" x14ac:dyDescent="0.3">
      <c r="A498" s="11"/>
      <c r="B498" s="11"/>
      <c r="C498" s="11"/>
      <c r="D498" s="11"/>
      <c r="E498" s="12"/>
      <c r="F498" s="12"/>
      <c r="G498" s="12"/>
      <c r="H498" s="12"/>
      <c r="I498" s="12"/>
      <c r="J498" s="12"/>
      <c r="K498" s="12"/>
      <c r="L498" s="12"/>
      <c r="M498" s="11"/>
      <c r="Q498" s="1" t="s">
        <v>807</v>
      </c>
    </row>
    <row r="499" spans="1:48" ht="30" customHeight="1" x14ac:dyDescent="0.3">
      <c r="A499" s="11"/>
      <c r="B499" s="11"/>
      <c r="C499" s="11"/>
      <c r="D499" s="11"/>
      <c r="E499" s="12"/>
      <c r="F499" s="12"/>
      <c r="G499" s="12"/>
      <c r="H499" s="12"/>
      <c r="I499" s="12"/>
      <c r="J499" s="12"/>
      <c r="K499" s="12"/>
      <c r="L499" s="12"/>
      <c r="M499" s="11"/>
      <c r="Q499" s="1" t="s">
        <v>807</v>
      </c>
    </row>
    <row r="500" spans="1:48" ht="30" customHeight="1" x14ac:dyDescent="0.3">
      <c r="A500" s="11"/>
      <c r="B500" s="11"/>
      <c r="C500" s="11"/>
      <c r="D500" s="11"/>
      <c r="E500" s="12"/>
      <c r="F500" s="12"/>
      <c r="G500" s="12"/>
      <c r="H500" s="12"/>
      <c r="I500" s="12"/>
      <c r="J500" s="12"/>
      <c r="K500" s="12"/>
      <c r="L500" s="12"/>
      <c r="M500" s="11"/>
      <c r="Q500" s="1" t="s">
        <v>807</v>
      </c>
    </row>
    <row r="501" spans="1:48" ht="30" customHeight="1" x14ac:dyDescent="0.3">
      <c r="A501" s="11"/>
      <c r="B501" s="11"/>
      <c r="C501" s="11"/>
      <c r="D501" s="11"/>
      <c r="E501" s="12"/>
      <c r="F501" s="12"/>
      <c r="G501" s="12"/>
      <c r="H501" s="12"/>
      <c r="I501" s="12"/>
      <c r="J501" s="12"/>
      <c r="K501" s="12"/>
      <c r="L501" s="12"/>
      <c r="M501" s="11"/>
      <c r="Q501" s="1" t="s">
        <v>807</v>
      </c>
    </row>
    <row r="502" spans="1:48" ht="30" customHeight="1" x14ac:dyDescent="0.3">
      <c r="A502" s="10" t="s">
        <v>151</v>
      </c>
      <c r="B502" s="11"/>
      <c r="C502" s="11"/>
      <c r="D502" s="11"/>
      <c r="E502" s="12"/>
      <c r="F502" s="12">
        <f>SUMIF(Q479:Q501,"01020103",F479:F501)</f>
        <v>11210000</v>
      </c>
      <c r="G502" s="12"/>
      <c r="H502" s="12">
        <f>SUMIF(Q479:Q501,"01020103",H479:H501)</f>
        <v>11210000</v>
      </c>
      <c r="I502" s="12"/>
      <c r="J502" s="12">
        <f>SUMIF(Q479:Q501,"01020103",J479:J501)</f>
        <v>0</v>
      </c>
      <c r="K502" s="12"/>
      <c r="L502" s="12">
        <f>SUMIF(Q479:Q501,"01020103",L479:L501)</f>
        <v>0</v>
      </c>
      <c r="M502" s="11"/>
      <c r="N502" t="s">
        <v>152</v>
      </c>
    </row>
    <row r="503" spans="1:48" ht="30" customHeight="1" x14ac:dyDescent="0.3">
      <c r="A503" s="10" t="s">
        <v>817</v>
      </c>
      <c r="B503" s="10" t="s">
        <v>819</v>
      </c>
      <c r="C503" s="11"/>
      <c r="D503" s="11"/>
      <c r="E503" s="12"/>
      <c r="F503" s="12"/>
      <c r="G503" s="12"/>
      <c r="H503" s="12"/>
      <c r="I503" s="12"/>
      <c r="J503" s="12"/>
      <c r="K503" s="12"/>
      <c r="L503" s="12"/>
      <c r="M503" s="11"/>
      <c r="Q503" s="1" t="s">
        <v>818</v>
      </c>
    </row>
    <row r="504" spans="1:48" ht="30" customHeight="1" x14ac:dyDescent="0.3">
      <c r="A504" s="10" t="s">
        <v>820</v>
      </c>
      <c r="B504" s="10" t="s">
        <v>821</v>
      </c>
      <c r="C504" s="10" t="s">
        <v>747</v>
      </c>
      <c r="D504" s="11">
        <v>1</v>
      </c>
      <c r="E504" s="12">
        <f t="shared" ref="E504:F506" si="72">TRUNC(G504+I504+K504, 0)</f>
        <v>7132000</v>
      </c>
      <c r="F504" s="12">
        <f t="shared" si="72"/>
        <v>7132000</v>
      </c>
      <c r="G504" s="12">
        <f>TRUNC(단가대비표!O111,0)</f>
        <v>7132000</v>
      </c>
      <c r="H504" s="12">
        <f>TRUNC(G504*D504, 0)</f>
        <v>7132000</v>
      </c>
      <c r="I504" s="12">
        <f>TRUNC(단가대비표!P111,0)</f>
        <v>0</v>
      </c>
      <c r="J504" s="12">
        <f>TRUNC(I504*D504, 0)</f>
        <v>0</v>
      </c>
      <c r="K504" s="12">
        <f>TRUNC(단가대비표!V111,0)</f>
        <v>0</v>
      </c>
      <c r="L504" s="12">
        <f>TRUNC(K504*D504, 0)</f>
        <v>0</v>
      </c>
      <c r="M504" s="10" t="s">
        <v>52</v>
      </c>
      <c r="N504" s="1" t="s">
        <v>822</v>
      </c>
      <c r="O504" s="1" t="s">
        <v>52</v>
      </c>
      <c r="P504" s="1" t="s">
        <v>52</v>
      </c>
      <c r="Q504" s="1" t="s">
        <v>818</v>
      </c>
      <c r="R504" s="1" t="s">
        <v>69</v>
      </c>
      <c r="S504" s="1" t="s">
        <v>69</v>
      </c>
      <c r="T504" s="1" t="s">
        <v>68</v>
      </c>
      <c r="AR504" s="1" t="s">
        <v>52</v>
      </c>
      <c r="AS504" s="1" t="s">
        <v>52</v>
      </c>
      <c r="AU504" s="1" t="s">
        <v>823</v>
      </c>
      <c r="AV504">
        <v>439</v>
      </c>
    </row>
    <row r="505" spans="1:48" ht="30" customHeight="1" x14ac:dyDescent="0.3">
      <c r="A505" s="10" t="s">
        <v>824</v>
      </c>
      <c r="B505" s="10" t="s">
        <v>825</v>
      </c>
      <c r="C505" s="10" t="s">
        <v>747</v>
      </c>
      <c r="D505" s="11">
        <v>2</v>
      </c>
      <c r="E505" s="12">
        <f t="shared" si="72"/>
        <v>2245000</v>
      </c>
      <c r="F505" s="12">
        <f t="shared" si="72"/>
        <v>4490000</v>
      </c>
      <c r="G505" s="12">
        <f>TRUNC(단가대비표!O119,0)</f>
        <v>2245000</v>
      </c>
      <c r="H505" s="12">
        <f>TRUNC(G505*D505, 0)</f>
        <v>4490000</v>
      </c>
      <c r="I505" s="12">
        <f>TRUNC(단가대비표!P119,0)</f>
        <v>0</v>
      </c>
      <c r="J505" s="12">
        <f>TRUNC(I505*D505, 0)</f>
        <v>0</v>
      </c>
      <c r="K505" s="12">
        <f>TRUNC(단가대비표!V119,0)</f>
        <v>0</v>
      </c>
      <c r="L505" s="12">
        <f>TRUNC(K505*D505, 0)</f>
        <v>0</v>
      </c>
      <c r="M505" s="10" t="s">
        <v>52</v>
      </c>
      <c r="N505" s="1" t="s">
        <v>826</v>
      </c>
      <c r="O505" s="1" t="s">
        <v>52</v>
      </c>
      <c r="P505" s="1" t="s">
        <v>52</v>
      </c>
      <c r="Q505" s="1" t="s">
        <v>818</v>
      </c>
      <c r="R505" s="1" t="s">
        <v>69</v>
      </c>
      <c r="S505" s="1" t="s">
        <v>69</v>
      </c>
      <c r="T505" s="1" t="s">
        <v>68</v>
      </c>
      <c r="AR505" s="1" t="s">
        <v>52</v>
      </c>
      <c r="AS505" s="1" t="s">
        <v>52</v>
      </c>
      <c r="AU505" s="1" t="s">
        <v>827</v>
      </c>
      <c r="AV505">
        <v>567</v>
      </c>
    </row>
    <row r="506" spans="1:48" ht="30" customHeight="1" x14ac:dyDescent="0.3">
      <c r="A506" s="10" t="s">
        <v>764</v>
      </c>
      <c r="B506" s="10" t="s">
        <v>812</v>
      </c>
      <c r="C506" s="10" t="s">
        <v>147</v>
      </c>
      <c r="D506" s="11">
        <v>1</v>
      </c>
      <c r="E506" s="12">
        <f t="shared" si="72"/>
        <v>210000</v>
      </c>
      <c r="F506" s="12">
        <f t="shared" si="72"/>
        <v>210000</v>
      </c>
      <c r="G506" s="12">
        <f>TRUNC(단가대비표!O15,0)</f>
        <v>210000</v>
      </c>
      <c r="H506" s="12">
        <f>TRUNC(G506*D506, 0)</f>
        <v>210000</v>
      </c>
      <c r="I506" s="12">
        <f>TRUNC(단가대비표!P15,0)</f>
        <v>0</v>
      </c>
      <c r="J506" s="12">
        <f>TRUNC(I506*D506, 0)</f>
        <v>0</v>
      </c>
      <c r="K506" s="12">
        <f>TRUNC(단가대비표!V15,0)</f>
        <v>0</v>
      </c>
      <c r="L506" s="12">
        <f>TRUNC(K506*D506, 0)</f>
        <v>0</v>
      </c>
      <c r="M506" s="10" t="s">
        <v>52</v>
      </c>
      <c r="N506" s="1" t="s">
        <v>813</v>
      </c>
      <c r="O506" s="1" t="s">
        <v>52</v>
      </c>
      <c r="P506" s="1" t="s">
        <v>52</v>
      </c>
      <c r="Q506" s="1" t="s">
        <v>818</v>
      </c>
      <c r="R506" s="1" t="s">
        <v>69</v>
      </c>
      <c r="S506" s="1" t="s">
        <v>69</v>
      </c>
      <c r="T506" s="1" t="s">
        <v>68</v>
      </c>
      <c r="AR506" s="1" t="s">
        <v>52</v>
      </c>
      <c r="AS506" s="1" t="s">
        <v>52</v>
      </c>
      <c r="AU506" s="1" t="s">
        <v>828</v>
      </c>
      <c r="AV506">
        <v>441</v>
      </c>
    </row>
    <row r="507" spans="1:48" ht="30" customHeight="1" x14ac:dyDescent="0.3">
      <c r="A507" s="11"/>
      <c r="B507" s="11"/>
      <c r="C507" s="11"/>
      <c r="D507" s="11"/>
      <c r="E507" s="12"/>
      <c r="F507" s="12"/>
      <c r="G507" s="12"/>
      <c r="H507" s="12"/>
      <c r="I507" s="12"/>
      <c r="J507" s="12"/>
      <c r="K507" s="12"/>
      <c r="L507" s="12"/>
      <c r="M507" s="11"/>
      <c r="Q507" s="1" t="s">
        <v>818</v>
      </c>
    </row>
    <row r="508" spans="1:48" ht="30" customHeight="1" x14ac:dyDescent="0.3">
      <c r="A508" s="11"/>
      <c r="B508" s="11"/>
      <c r="C508" s="11"/>
      <c r="D508" s="11"/>
      <c r="E508" s="12"/>
      <c r="F508" s="12"/>
      <c r="G508" s="12"/>
      <c r="H508" s="12"/>
      <c r="I508" s="12"/>
      <c r="J508" s="12"/>
      <c r="K508" s="12"/>
      <c r="L508" s="12"/>
      <c r="M508" s="11"/>
      <c r="Q508" s="1" t="s">
        <v>818</v>
      </c>
    </row>
    <row r="509" spans="1:48" ht="30" customHeight="1" x14ac:dyDescent="0.3">
      <c r="A509" s="11"/>
      <c r="B509" s="11"/>
      <c r="C509" s="11"/>
      <c r="D509" s="11"/>
      <c r="E509" s="12"/>
      <c r="F509" s="12"/>
      <c r="G509" s="12"/>
      <c r="H509" s="12"/>
      <c r="I509" s="12"/>
      <c r="J509" s="12"/>
      <c r="K509" s="12"/>
      <c r="L509" s="12"/>
      <c r="M509" s="11"/>
      <c r="Q509" s="1" t="s">
        <v>818</v>
      </c>
    </row>
    <row r="510" spans="1:48" ht="30" customHeight="1" x14ac:dyDescent="0.3">
      <c r="A510" s="11"/>
      <c r="B510" s="11"/>
      <c r="C510" s="11"/>
      <c r="D510" s="11"/>
      <c r="E510" s="12"/>
      <c r="F510" s="12"/>
      <c r="G510" s="12"/>
      <c r="H510" s="12"/>
      <c r="I510" s="12"/>
      <c r="J510" s="12"/>
      <c r="K510" s="12"/>
      <c r="L510" s="12"/>
      <c r="M510" s="11"/>
      <c r="Q510" s="1" t="s">
        <v>818</v>
      </c>
    </row>
    <row r="511" spans="1:48" ht="30" customHeight="1" x14ac:dyDescent="0.3">
      <c r="A511" s="11"/>
      <c r="B511" s="11"/>
      <c r="C511" s="11"/>
      <c r="D511" s="11"/>
      <c r="E511" s="12"/>
      <c r="F511" s="12"/>
      <c r="G511" s="12"/>
      <c r="H511" s="12"/>
      <c r="I511" s="12"/>
      <c r="J511" s="12"/>
      <c r="K511" s="12"/>
      <c r="L511" s="12"/>
      <c r="M511" s="11"/>
      <c r="Q511" s="1" t="s">
        <v>818</v>
      </c>
    </row>
    <row r="512" spans="1:48" ht="30" customHeight="1" x14ac:dyDescent="0.3">
      <c r="A512" s="11"/>
      <c r="B512" s="11"/>
      <c r="C512" s="11"/>
      <c r="D512" s="11"/>
      <c r="E512" s="12"/>
      <c r="F512" s="12"/>
      <c r="G512" s="12"/>
      <c r="H512" s="12"/>
      <c r="I512" s="12"/>
      <c r="J512" s="12"/>
      <c r="K512" s="12"/>
      <c r="L512" s="12"/>
      <c r="M512" s="11"/>
      <c r="Q512" s="1" t="s">
        <v>818</v>
      </c>
    </row>
    <row r="513" spans="1:17" ht="30" customHeight="1" x14ac:dyDescent="0.3">
      <c r="A513" s="11"/>
      <c r="B513" s="11"/>
      <c r="C513" s="11"/>
      <c r="D513" s="11"/>
      <c r="E513" s="12"/>
      <c r="F513" s="12"/>
      <c r="G513" s="12"/>
      <c r="H513" s="12"/>
      <c r="I513" s="12"/>
      <c r="J513" s="12"/>
      <c r="K513" s="12"/>
      <c r="L513" s="12"/>
      <c r="M513" s="11"/>
      <c r="Q513" s="1" t="s">
        <v>818</v>
      </c>
    </row>
    <row r="514" spans="1:17" ht="30" customHeight="1" x14ac:dyDescent="0.3">
      <c r="A514" s="11"/>
      <c r="B514" s="11"/>
      <c r="C514" s="11"/>
      <c r="D514" s="11"/>
      <c r="E514" s="12"/>
      <c r="F514" s="12"/>
      <c r="G514" s="12"/>
      <c r="H514" s="12"/>
      <c r="I514" s="12"/>
      <c r="J514" s="12"/>
      <c r="K514" s="12"/>
      <c r="L514" s="12"/>
      <c r="M514" s="11"/>
      <c r="Q514" s="1" t="s">
        <v>818</v>
      </c>
    </row>
    <row r="515" spans="1:17" ht="30" customHeight="1" x14ac:dyDescent="0.3">
      <c r="A515" s="11"/>
      <c r="B515" s="11"/>
      <c r="C515" s="11"/>
      <c r="D515" s="11"/>
      <c r="E515" s="12"/>
      <c r="F515" s="12"/>
      <c r="G515" s="12"/>
      <c r="H515" s="12"/>
      <c r="I515" s="12"/>
      <c r="J515" s="12"/>
      <c r="K515" s="12"/>
      <c r="L515" s="12"/>
      <c r="M515" s="11"/>
      <c r="Q515" s="1" t="s">
        <v>818</v>
      </c>
    </row>
    <row r="516" spans="1:17" ht="30" customHeight="1" x14ac:dyDescent="0.3">
      <c r="A516" s="11"/>
      <c r="B516" s="11"/>
      <c r="C516" s="11"/>
      <c r="D516" s="11"/>
      <c r="E516" s="12"/>
      <c r="F516" s="12"/>
      <c r="G516" s="12"/>
      <c r="H516" s="12"/>
      <c r="I516" s="12"/>
      <c r="J516" s="12"/>
      <c r="K516" s="12"/>
      <c r="L516" s="12"/>
      <c r="M516" s="11"/>
      <c r="Q516" s="1" t="s">
        <v>818</v>
      </c>
    </row>
    <row r="517" spans="1:17" ht="30" customHeight="1" x14ac:dyDescent="0.3">
      <c r="A517" s="11"/>
      <c r="B517" s="11"/>
      <c r="C517" s="11"/>
      <c r="D517" s="11"/>
      <c r="E517" s="12"/>
      <c r="F517" s="12"/>
      <c r="G517" s="12"/>
      <c r="H517" s="12"/>
      <c r="I517" s="12"/>
      <c r="J517" s="12"/>
      <c r="K517" s="12"/>
      <c r="L517" s="12"/>
      <c r="M517" s="11"/>
      <c r="Q517" s="1" t="s">
        <v>818</v>
      </c>
    </row>
    <row r="518" spans="1:17" ht="30" customHeight="1" x14ac:dyDescent="0.3">
      <c r="A518" s="11"/>
      <c r="B518" s="11"/>
      <c r="C518" s="11"/>
      <c r="D518" s="11"/>
      <c r="E518" s="12"/>
      <c r="F518" s="12"/>
      <c r="G518" s="12"/>
      <c r="H518" s="12"/>
      <c r="I518" s="12"/>
      <c r="J518" s="12"/>
      <c r="K518" s="12"/>
      <c r="L518" s="12"/>
      <c r="M518" s="11"/>
      <c r="Q518" s="1" t="s">
        <v>818</v>
      </c>
    </row>
    <row r="519" spans="1:17" ht="30" customHeight="1" x14ac:dyDescent="0.3">
      <c r="A519" s="11"/>
      <c r="B519" s="11"/>
      <c r="C519" s="11"/>
      <c r="D519" s="11"/>
      <c r="E519" s="12"/>
      <c r="F519" s="12"/>
      <c r="G519" s="12"/>
      <c r="H519" s="12"/>
      <c r="I519" s="12"/>
      <c r="J519" s="12"/>
      <c r="K519" s="12"/>
      <c r="L519" s="12"/>
      <c r="M519" s="11"/>
      <c r="Q519" s="1" t="s">
        <v>818</v>
      </c>
    </row>
    <row r="520" spans="1:17" ht="30" customHeight="1" x14ac:dyDescent="0.3">
      <c r="A520" s="11"/>
      <c r="B520" s="11"/>
      <c r="C520" s="11"/>
      <c r="D520" s="11"/>
      <c r="E520" s="12"/>
      <c r="F520" s="12"/>
      <c r="G520" s="12"/>
      <c r="H520" s="12"/>
      <c r="I520" s="12"/>
      <c r="J520" s="12"/>
      <c r="K520" s="12"/>
      <c r="L520" s="12"/>
      <c r="M520" s="11"/>
      <c r="Q520" s="1" t="s">
        <v>818</v>
      </c>
    </row>
    <row r="521" spans="1:17" ht="30" customHeight="1" x14ac:dyDescent="0.3">
      <c r="A521" s="11"/>
      <c r="B521" s="11"/>
      <c r="C521" s="11"/>
      <c r="D521" s="11"/>
      <c r="E521" s="12"/>
      <c r="F521" s="12"/>
      <c r="G521" s="12"/>
      <c r="H521" s="12"/>
      <c r="I521" s="12"/>
      <c r="J521" s="12"/>
      <c r="K521" s="12"/>
      <c r="L521" s="12"/>
      <c r="M521" s="11"/>
      <c r="Q521" s="1" t="s">
        <v>818</v>
      </c>
    </row>
    <row r="522" spans="1:17" ht="30" customHeight="1" x14ac:dyDescent="0.3">
      <c r="A522" s="11"/>
      <c r="B522" s="11"/>
      <c r="C522" s="11"/>
      <c r="D522" s="11"/>
      <c r="E522" s="12"/>
      <c r="F522" s="12"/>
      <c r="G522" s="12"/>
      <c r="H522" s="12"/>
      <c r="I522" s="12"/>
      <c r="J522" s="12"/>
      <c r="K522" s="12"/>
      <c r="L522" s="12"/>
      <c r="M522" s="11"/>
      <c r="Q522" s="1" t="s">
        <v>818</v>
      </c>
    </row>
    <row r="523" spans="1:17" ht="30" customHeight="1" x14ac:dyDescent="0.3">
      <c r="A523" s="11"/>
      <c r="B523" s="11"/>
      <c r="C523" s="11"/>
      <c r="D523" s="11"/>
      <c r="E523" s="12"/>
      <c r="F523" s="12"/>
      <c r="G523" s="12"/>
      <c r="H523" s="12"/>
      <c r="I523" s="12"/>
      <c r="J523" s="12"/>
      <c r="K523" s="12"/>
      <c r="L523" s="12"/>
      <c r="M523" s="11"/>
      <c r="Q523" s="1" t="s">
        <v>818</v>
      </c>
    </row>
    <row r="524" spans="1:17" ht="30" customHeight="1" x14ac:dyDescent="0.3">
      <c r="A524" s="11"/>
      <c r="B524" s="11"/>
      <c r="C524" s="11"/>
      <c r="D524" s="11"/>
      <c r="E524" s="12"/>
      <c r="F524" s="12"/>
      <c r="G524" s="12"/>
      <c r="H524" s="12"/>
      <c r="I524" s="12"/>
      <c r="J524" s="12"/>
      <c r="K524" s="12"/>
      <c r="L524" s="12"/>
      <c r="M524" s="11"/>
      <c r="Q524" s="1" t="s">
        <v>818</v>
      </c>
    </row>
    <row r="525" spans="1:17" ht="30" customHeight="1" x14ac:dyDescent="0.3">
      <c r="A525" s="11"/>
      <c r="B525" s="11"/>
      <c r="C525" s="11"/>
      <c r="D525" s="11"/>
      <c r="E525" s="12"/>
      <c r="F525" s="12"/>
      <c r="G525" s="12"/>
      <c r="H525" s="12"/>
      <c r="I525" s="12"/>
      <c r="J525" s="12"/>
      <c r="K525" s="12"/>
      <c r="L525" s="12"/>
      <c r="M525" s="11"/>
      <c r="Q525" s="1" t="s">
        <v>818</v>
      </c>
    </row>
    <row r="526" spans="1:17" ht="30" customHeight="1" x14ac:dyDescent="0.3">
      <c r="A526" s="11"/>
      <c r="B526" s="11"/>
      <c r="C526" s="11"/>
      <c r="D526" s="11"/>
      <c r="E526" s="12"/>
      <c r="F526" s="12"/>
      <c r="G526" s="12"/>
      <c r="H526" s="12"/>
      <c r="I526" s="12"/>
      <c r="J526" s="12"/>
      <c r="K526" s="12"/>
      <c r="L526" s="12"/>
      <c r="M526" s="11"/>
      <c r="Q526" s="1" t="s">
        <v>818</v>
      </c>
    </row>
    <row r="527" spans="1:17" ht="30" customHeight="1" x14ac:dyDescent="0.3">
      <c r="A527" s="10" t="s">
        <v>151</v>
      </c>
      <c r="B527" s="11"/>
      <c r="C527" s="11"/>
      <c r="D527" s="11"/>
      <c r="E527" s="12"/>
      <c r="F527" s="12">
        <f>SUMIF(Q504:Q526,"01020201",F504:F526)</f>
        <v>11832000</v>
      </c>
      <c r="G527" s="12"/>
      <c r="H527" s="12">
        <f>SUMIF(Q504:Q526,"01020201",H504:H526)</f>
        <v>11832000</v>
      </c>
      <c r="I527" s="12"/>
      <c r="J527" s="12">
        <f>SUMIF(Q504:Q526,"01020201",J504:J526)</f>
        <v>0</v>
      </c>
      <c r="K527" s="12"/>
      <c r="L527" s="12">
        <f>SUMIF(Q504:Q526,"01020201",L504:L526)</f>
        <v>0</v>
      </c>
      <c r="M527" s="11"/>
      <c r="N527" t="s">
        <v>152</v>
      </c>
    </row>
    <row r="528" spans="1:17" ht="30" customHeight="1" x14ac:dyDescent="0.3">
      <c r="A528" s="10" t="s">
        <v>829</v>
      </c>
      <c r="B528" s="10" t="s">
        <v>819</v>
      </c>
      <c r="C528" s="11"/>
      <c r="D528" s="11"/>
      <c r="E528" s="12"/>
      <c r="F528" s="12"/>
      <c r="G528" s="12"/>
      <c r="H528" s="12"/>
      <c r="I528" s="12"/>
      <c r="J528" s="12"/>
      <c r="K528" s="12"/>
      <c r="L528" s="12"/>
      <c r="M528" s="11"/>
      <c r="Q528" s="1" t="s">
        <v>830</v>
      </c>
    </row>
    <row r="529" spans="1:48" ht="30" customHeight="1" x14ac:dyDescent="0.3">
      <c r="A529" s="10" t="s">
        <v>831</v>
      </c>
      <c r="B529" s="10" t="s">
        <v>832</v>
      </c>
      <c r="C529" s="10" t="s">
        <v>619</v>
      </c>
      <c r="D529" s="11">
        <v>1</v>
      </c>
      <c r="E529" s="12">
        <f t="shared" ref="E529:F532" si="73">TRUNC(G529+I529+K529, 0)</f>
        <v>2500000</v>
      </c>
      <c r="F529" s="12">
        <f t="shared" si="73"/>
        <v>2500000</v>
      </c>
      <c r="G529" s="12">
        <f>TRUNC(단가대비표!O117,0)</f>
        <v>2500000</v>
      </c>
      <c r="H529" s="12">
        <f>TRUNC(G529*D529, 0)</f>
        <v>2500000</v>
      </c>
      <c r="I529" s="12">
        <f>TRUNC(단가대비표!P117,0)</f>
        <v>0</v>
      </c>
      <c r="J529" s="12">
        <f>TRUNC(I529*D529, 0)</f>
        <v>0</v>
      </c>
      <c r="K529" s="12">
        <f>TRUNC(단가대비표!V117,0)</f>
        <v>0</v>
      </c>
      <c r="L529" s="12">
        <f>TRUNC(K529*D529, 0)</f>
        <v>0</v>
      </c>
      <c r="M529" s="10" t="s">
        <v>52</v>
      </c>
      <c r="N529" s="1" t="s">
        <v>833</v>
      </c>
      <c r="O529" s="1" t="s">
        <v>52</v>
      </c>
      <c r="P529" s="1" t="s">
        <v>52</v>
      </c>
      <c r="Q529" s="1" t="s">
        <v>830</v>
      </c>
      <c r="R529" s="1" t="s">
        <v>69</v>
      </c>
      <c r="S529" s="1" t="s">
        <v>69</v>
      </c>
      <c r="T529" s="1" t="s">
        <v>68</v>
      </c>
      <c r="X529">
        <v>1</v>
      </c>
      <c r="AR529" s="1" t="s">
        <v>52</v>
      </c>
      <c r="AS529" s="1" t="s">
        <v>52</v>
      </c>
      <c r="AU529" s="1" t="s">
        <v>834</v>
      </c>
      <c r="AV529">
        <v>268</v>
      </c>
    </row>
    <row r="530" spans="1:48" ht="30" customHeight="1" x14ac:dyDescent="0.3">
      <c r="A530" s="10" t="s">
        <v>831</v>
      </c>
      <c r="B530" s="10" t="s">
        <v>835</v>
      </c>
      <c r="C530" s="10" t="s">
        <v>619</v>
      </c>
      <c r="D530" s="11">
        <v>1</v>
      </c>
      <c r="E530" s="12">
        <f t="shared" si="73"/>
        <v>8500000</v>
      </c>
      <c r="F530" s="12">
        <f t="shared" si="73"/>
        <v>8500000</v>
      </c>
      <c r="G530" s="12">
        <f>TRUNC(단가대비표!O118,0)</f>
        <v>8500000</v>
      </c>
      <c r="H530" s="12">
        <f>TRUNC(G530*D530, 0)</f>
        <v>8500000</v>
      </c>
      <c r="I530" s="12">
        <f>TRUNC(단가대비표!P118,0)</f>
        <v>0</v>
      </c>
      <c r="J530" s="12">
        <f>TRUNC(I530*D530, 0)</f>
        <v>0</v>
      </c>
      <c r="K530" s="12">
        <f>TRUNC(단가대비표!V118,0)</f>
        <v>0</v>
      </c>
      <c r="L530" s="12">
        <f>TRUNC(K530*D530, 0)</f>
        <v>0</v>
      </c>
      <c r="M530" s="10" t="s">
        <v>52</v>
      </c>
      <c r="N530" s="1" t="s">
        <v>836</v>
      </c>
      <c r="O530" s="1" t="s">
        <v>52</v>
      </c>
      <c r="P530" s="1" t="s">
        <v>52</v>
      </c>
      <c r="Q530" s="1" t="s">
        <v>830</v>
      </c>
      <c r="R530" s="1" t="s">
        <v>69</v>
      </c>
      <c r="S530" s="1" t="s">
        <v>69</v>
      </c>
      <c r="T530" s="1" t="s">
        <v>68</v>
      </c>
      <c r="X530">
        <v>1</v>
      </c>
      <c r="AR530" s="1" t="s">
        <v>52</v>
      </c>
      <c r="AS530" s="1" t="s">
        <v>52</v>
      </c>
      <c r="AU530" s="1" t="s">
        <v>837</v>
      </c>
      <c r="AV530">
        <v>270</v>
      </c>
    </row>
    <row r="531" spans="1:48" ht="30" customHeight="1" x14ac:dyDescent="0.3">
      <c r="A531" s="10" t="s">
        <v>781</v>
      </c>
      <c r="B531" s="10" t="s">
        <v>782</v>
      </c>
      <c r="C531" s="10" t="s">
        <v>147</v>
      </c>
      <c r="D531" s="11">
        <v>1</v>
      </c>
      <c r="E531" s="12">
        <f t="shared" si="73"/>
        <v>1100000</v>
      </c>
      <c r="F531" s="12">
        <f t="shared" si="73"/>
        <v>1100000</v>
      </c>
      <c r="G531" s="12">
        <f>ROUNDDOWN(SUMIF(X529:X532, RIGHTB(N531, 1), H529:H532)*W531, 0)</f>
        <v>1100000</v>
      </c>
      <c r="H531" s="12">
        <f>TRUNC(G531*D531, 0)</f>
        <v>1100000</v>
      </c>
      <c r="I531" s="12">
        <v>0</v>
      </c>
      <c r="J531" s="12">
        <f>TRUNC(I531*D531, 0)</f>
        <v>0</v>
      </c>
      <c r="K531" s="12">
        <v>0</v>
      </c>
      <c r="L531" s="12">
        <f>TRUNC(K531*D531, 0)</f>
        <v>0</v>
      </c>
      <c r="M531" s="10" t="s">
        <v>52</v>
      </c>
      <c r="N531" s="1" t="s">
        <v>766</v>
      </c>
      <c r="O531" s="1" t="s">
        <v>52</v>
      </c>
      <c r="P531" s="1" t="s">
        <v>52</v>
      </c>
      <c r="Q531" s="1" t="s">
        <v>830</v>
      </c>
      <c r="R531" s="1" t="s">
        <v>69</v>
      </c>
      <c r="S531" s="1" t="s">
        <v>69</v>
      </c>
      <c r="T531" s="1" t="s">
        <v>69</v>
      </c>
      <c r="U531">
        <v>0</v>
      </c>
      <c r="V531">
        <v>0</v>
      </c>
      <c r="W531">
        <v>0.1</v>
      </c>
      <c r="AR531" s="1" t="s">
        <v>52</v>
      </c>
      <c r="AS531" s="1" t="s">
        <v>52</v>
      </c>
      <c r="AU531" s="1" t="s">
        <v>838</v>
      </c>
      <c r="AV531">
        <v>271</v>
      </c>
    </row>
    <row r="532" spans="1:48" ht="30" customHeight="1" x14ac:dyDescent="0.3">
      <c r="A532" s="10" t="s">
        <v>764</v>
      </c>
      <c r="B532" s="10" t="s">
        <v>812</v>
      </c>
      <c r="C532" s="10" t="s">
        <v>147</v>
      </c>
      <c r="D532" s="11">
        <v>1</v>
      </c>
      <c r="E532" s="12">
        <f t="shared" si="73"/>
        <v>210000</v>
      </c>
      <c r="F532" s="12">
        <f t="shared" si="73"/>
        <v>210000</v>
      </c>
      <c r="G532" s="12">
        <f>TRUNC(단가대비표!O15,0)</f>
        <v>210000</v>
      </c>
      <c r="H532" s="12">
        <f>TRUNC(G532*D532, 0)</f>
        <v>210000</v>
      </c>
      <c r="I532" s="12">
        <f>TRUNC(단가대비표!P15,0)</f>
        <v>0</v>
      </c>
      <c r="J532" s="12">
        <f>TRUNC(I532*D532, 0)</f>
        <v>0</v>
      </c>
      <c r="K532" s="12">
        <f>TRUNC(단가대비표!V15,0)</f>
        <v>0</v>
      </c>
      <c r="L532" s="12">
        <f>TRUNC(K532*D532, 0)</f>
        <v>0</v>
      </c>
      <c r="M532" s="10" t="s">
        <v>52</v>
      </c>
      <c r="N532" s="1" t="s">
        <v>813</v>
      </c>
      <c r="O532" s="1" t="s">
        <v>52</v>
      </c>
      <c r="P532" s="1" t="s">
        <v>52</v>
      </c>
      <c r="Q532" s="1" t="s">
        <v>830</v>
      </c>
      <c r="R532" s="1" t="s">
        <v>69</v>
      </c>
      <c r="S532" s="1" t="s">
        <v>69</v>
      </c>
      <c r="T532" s="1" t="s">
        <v>68</v>
      </c>
      <c r="AR532" s="1" t="s">
        <v>52</v>
      </c>
      <c r="AS532" s="1" t="s">
        <v>52</v>
      </c>
      <c r="AU532" s="1" t="s">
        <v>839</v>
      </c>
      <c r="AV532">
        <v>620</v>
      </c>
    </row>
    <row r="533" spans="1:48" ht="30" customHeight="1" x14ac:dyDescent="0.3">
      <c r="A533" s="11"/>
      <c r="B533" s="11"/>
      <c r="C533" s="11"/>
      <c r="D533" s="11"/>
      <c r="E533" s="12"/>
      <c r="F533" s="12"/>
      <c r="G533" s="12"/>
      <c r="H533" s="12"/>
      <c r="I533" s="12"/>
      <c r="J533" s="12"/>
      <c r="K533" s="12"/>
      <c r="L533" s="12"/>
      <c r="M533" s="11"/>
      <c r="Q533" s="1" t="s">
        <v>830</v>
      </c>
    </row>
    <row r="534" spans="1:48" ht="30" customHeight="1" x14ac:dyDescent="0.3">
      <c r="A534" s="11"/>
      <c r="B534" s="11"/>
      <c r="C534" s="11"/>
      <c r="D534" s="11"/>
      <c r="E534" s="12"/>
      <c r="F534" s="12"/>
      <c r="G534" s="12"/>
      <c r="H534" s="12"/>
      <c r="I534" s="12"/>
      <c r="J534" s="12"/>
      <c r="K534" s="12"/>
      <c r="L534" s="12"/>
      <c r="M534" s="11"/>
      <c r="Q534" s="1" t="s">
        <v>830</v>
      </c>
    </row>
    <row r="535" spans="1:48" ht="30" customHeight="1" x14ac:dyDescent="0.3">
      <c r="A535" s="11"/>
      <c r="B535" s="11"/>
      <c r="C535" s="11"/>
      <c r="D535" s="11"/>
      <c r="E535" s="12"/>
      <c r="F535" s="12"/>
      <c r="G535" s="12"/>
      <c r="H535" s="12"/>
      <c r="I535" s="12"/>
      <c r="J535" s="12"/>
      <c r="K535" s="12"/>
      <c r="L535" s="12"/>
      <c r="M535" s="11"/>
      <c r="Q535" s="1" t="s">
        <v>830</v>
      </c>
    </row>
    <row r="536" spans="1:48" ht="30" customHeight="1" x14ac:dyDescent="0.3">
      <c r="A536" s="11"/>
      <c r="B536" s="11"/>
      <c r="C536" s="11"/>
      <c r="D536" s="11"/>
      <c r="E536" s="12"/>
      <c r="F536" s="12"/>
      <c r="G536" s="12"/>
      <c r="H536" s="12"/>
      <c r="I536" s="12"/>
      <c r="J536" s="12"/>
      <c r="K536" s="12"/>
      <c r="L536" s="12"/>
      <c r="M536" s="11"/>
      <c r="Q536" s="1" t="s">
        <v>830</v>
      </c>
    </row>
    <row r="537" spans="1:48" ht="30" customHeight="1" x14ac:dyDescent="0.3">
      <c r="A537" s="11"/>
      <c r="B537" s="11"/>
      <c r="C537" s="11"/>
      <c r="D537" s="11"/>
      <c r="E537" s="12"/>
      <c r="F537" s="12"/>
      <c r="G537" s="12"/>
      <c r="H537" s="12"/>
      <c r="I537" s="12"/>
      <c r="J537" s="12"/>
      <c r="K537" s="12"/>
      <c r="L537" s="12"/>
      <c r="M537" s="11"/>
      <c r="Q537" s="1" t="s">
        <v>830</v>
      </c>
    </row>
    <row r="538" spans="1:48" ht="30" customHeight="1" x14ac:dyDescent="0.3">
      <c r="A538" s="11"/>
      <c r="B538" s="11"/>
      <c r="C538" s="11"/>
      <c r="D538" s="11"/>
      <c r="E538" s="12"/>
      <c r="F538" s="12"/>
      <c r="G538" s="12"/>
      <c r="H538" s="12"/>
      <c r="I538" s="12"/>
      <c r="J538" s="12"/>
      <c r="K538" s="12"/>
      <c r="L538" s="12"/>
      <c r="M538" s="11"/>
      <c r="Q538" s="1" t="s">
        <v>830</v>
      </c>
    </row>
    <row r="539" spans="1:48" ht="30" customHeight="1" x14ac:dyDescent="0.3">
      <c r="A539" s="11"/>
      <c r="B539" s="11"/>
      <c r="C539" s="11"/>
      <c r="D539" s="11"/>
      <c r="E539" s="12"/>
      <c r="F539" s="12"/>
      <c r="G539" s="12"/>
      <c r="H539" s="12"/>
      <c r="I539" s="12"/>
      <c r="J539" s="12"/>
      <c r="K539" s="12"/>
      <c r="L539" s="12"/>
      <c r="M539" s="11"/>
      <c r="Q539" s="1" t="s">
        <v>830</v>
      </c>
    </row>
    <row r="540" spans="1:48" ht="30" customHeight="1" x14ac:dyDescent="0.3">
      <c r="A540" s="11"/>
      <c r="B540" s="11"/>
      <c r="C540" s="11"/>
      <c r="D540" s="11"/>
      <c r="E540" s="12"/>
      <c r="F540" s="12"/>
      <c r="G540" s="12"/>
      <c r="H540" s="12"/>
      <c r="I540" s="12"/>
      <c r="J540" s="12"/>
      <c r="K540" s="12"/>
      <c r="L540" s="12"/>
      <c r="M540" s="11"/>
      <c r="Q540" s="1" t="s">
        <v>830</v>
      </c>
    </row>
    <row r="541" spans="1:48" ht="30" customHeight="1" x14ac:dyDescent="0.3">
      <c r="A541" s="11"/>
      <c r="B541" s="11"/>
      <c r="C541" s="11"/>
      <c r="D541" s="11"/>
      <c r="E541" s="12"/>
      <c r="F541" s="12"/>
      <c r="G541" s="12"/>
      <c r="H541" s="12"/>
      <c r="I541" s="12"/>
      <c r="J541" s="12"/>
      <c r="K541" s="12"/>
      <c r="L541" s="12"/>
      <c r="M541" s="11"/>
      <c r="Q541" s="1" t="s">
        <v>830</v>
      </c>
    </row>
    <row r="542" spans="1:48" ht="30" customHeight="1" x14ac:dyDescent="0.3">
      <c r="A542" s="11"/>
      <c r="B542" s="11"/>
      <c r="C542" s="11"/>
      <c r="D542" s="11"/>
      <c r="E542" s="12"/>
      <c r="F542" s="12"/>
      <c r="G542" s="12"/>
      <c r="H542" s="12"/>
      <c r="I542" s="12"/>
      <c r="J542" s="12"/>
      <c r="K542" s="12"/>
      <c r="L542" s="12"/>
      <c r="M542" s="11"/>
      <c r="Q542" s="1" t="s">
        <v>830</v>
      </c>
    </row>
    <row r="543" spans="1:48" ht="30" customHeight="1" x14ac:dyDescent="0.3">
      <c r="A543" s="11"/>
      <c r="B543" s="11"/>
      <c r="C543" s="11"/>
      <c r="D543" s="11"/>
      <c r="E543" s="12"/>
      <c r="F543" s="12"/>
      <c r="G543" s="12"/>
      <c r="H543" s="12"/>
      <c r="I543" s="12"/>
      <c r="J543" s="12"/>
      <c r="K543" s="12"/>
      <c r="L543" s="12"/>
      <c r="M543" s="11"/>
      <c r="Q543" s="1" t="s">
        <v>830</v>
      </c>
    </row>
    <row r="544" spans="1:48" ht="30" customHeight="1" x14ac:dyDescent="0.3">
      <c r="A544" s="11"/>
      <c r="B544" s="11"/>
      <c r="C544" s="11"/>
      <c r="D544" s="11"/>
      <c r="E544" s="12"/>
      <c r="F544" s="12"/>
      <c r="G544" s="12"/>
      <c r="H544" s="12"/>
      <c r="I544" s="12"/>
      <c r="J544" s="12"/>
      <c r="K544" s="12"/>
      <c r="L544" s="12"/>
      <c r="M544" s="11"/>
      <c r="Q544" s="1" t="s">
        <v>830</v>
      </c>
    </row>
    <row r="545" spans="1:48" ht="30" customHeight="1" x14ac:dyDescent="0.3">
      <c r="A545" s="11"/>
      <c r="B545" s="11"/>
      <c r="C545" s="11"/>
      <c r="D545" s="11"/>
      <c r="E545" s="12"/>
      <c r="F545" s="12"/>
      <c r="G545" s="12"/>
      <c r="H545" s="12"/>
      <c r="I545" s="12"/>
      <c r="J545" s="12"/>
      <c r="K545" s="12"/>
      <c r="L545" s="12"/>
      <c r="M545" s="11"/>
      <c r="Q545" s="1" t="s">
        <v>830</v>
      </c>
    </row>
    <row r="546" spans="1:48" ht="30" customHeight="1" x14ac:dyDescent="0.3">
      <c r="A546" s="11"/>
      <c r="B546" s="11"/>
      <c r="C546" s="11"/>
      <c r="D546" s="11"/>
      <c r="E546" s="12"/>
      <c r="F546" s="12"/>
      <c r="G546" s="12"/>
      <c r="H546" s="12"/>
      <c r="I546" s="12"/>
      <c r="J546" s="12"/>
      <c r="K546" s="12"/>
      <c r="L546" s="12"/>
      <c r="M546" s="11"/>
      <c r="Q546" s="1" t="s">
        <v>830</v>
      </c>
    </row>
    <row r="547" spans="1:48" ht="30" customHeight="1" x14ac:dyDescent="0.3">
      <c r="A547" s="11"/>
      <c r="B547" s="11"/>
      <c r="C547" s="11"/>
      <c r="D547" s="11"/>
      <c r="E547" s="12"/>
      <c r="F547" s="12"/>
      <c r="G547" s="12"/>
      <c r="H547" s="12"/>
      <c r="I547" s="12"/>
      <c r="J547" s="12"/>
      <c r="K547" s="12"/>
      <c r="L547" s="12"/>
      <c r="M547" s="11"/>
      <c r="Q547" s="1" t="s">
        <v>830</v>
      </c>
    </row>
    <row r="548" spans="1:48" ht="30" customHeight="1" x14ac:dyDescent="0.3">
      <c r="A548" s="11"/>
      <c r="B548" s="11"/>
      <c r="C548" s="11"/>
      <c r="D548" s="11"/>
      <c r="E548" s="12"/>
      <c r="F548" s="12"/>
      <c r="G548" s="12"/>
      <c r="H548" s="12"/>
      <c r="I548" s="12"/>
      <c r="J548" s="12"/>
      <c r="K548" s="12"/>
      <c r="L548" s="12"/>
      <c r="M548" s="11"/>
      <c r="Q548" s="1" t="s">
        <v>830</v>
      </c>
    </row>
    <row r="549" spans="1:48" ht="30" customHeight="1" x14ac:dyDescent="0.3">
      <c r="A549" s="11"/>
      <c r="B549" s="11"/>
      <c r="C549" s="11"/>
      <c r="D549" s="11"/>
      <c r="E549" s="12"/>
      <c r="F549" s="12"/>
      <c r="G549" s="12"/>
      <c r="H549" s="12"/>
      <c r="I549" s="12"/>
      <c r="J549" s="12"/>
      <c r="K549" s="12"/>
      <c r="L549" s="12"/>
      <c r="M549" s="11"/>
      <c r="Q549" s="1" t="s">
        <v>830</v>
      </c>
    </row>
    <row r="550" spans="1:48" ht="30" customHeight="1" x14ac:dyDescent="0.3">
      <c r="A550" s="11"/>
      <c r="B550" s="11"/>
      <c r="C550" s="11"/>
      <c r="D550" s="11"/>
      <c r="E550" s="12"/>
      <c r="F550" s="12"/>
      <c r="G550" s="12"/>
      <c r="H550" s="12"/>
      <c r="I550" s="12"/>
      <c r="J550" s="12"/>
      <c r="K550" s="12"/>
      <c r="L550" s="12"/>
      <c r="M550" s="11"/>
      <c r="Q550" s="1" t="s">
        <v>830</v>
      </c>
    </row>
    <row r="551" spans="1:48" ht="30" customHeight="1" x14ac:dyDescent="0.3">
      <c r="A551" s="11"/>
      <c r="B551" s="11"/>
      <c r="C551" s="11"/>
      <c r="D551" s="11"/>
      <c r="E551" s="12"/>
      <c r="F551" s="12"/>
      <c r="G551" s="12"/>
      <c r="H551" s="12"/>
      <c r="I551" s="12"/>
      <c r="J551" s="12"/>
      <c r="K551" s="12"/>
      <c r="L551" s="12"/>
      <c r="M551" s="11"/>
      <c r="Q551" s="1" t="s">
        <v>830</v>
      </c>
    </row>
    <row r="552" spans="1:48" ht="30" customHeight="1" x14ac:dyDescent="0.3">
      <c r="A552" s="10" t="s">
        <v>151</v>
      </c>
      <c r="B552" s="11"/>
      <c r="C552" s="11"/>
      <c r="D552" s="11"/>
      <c r="E552" s="12"/>
      <c r="F552" s="12">
        <f>SUMIF(Q529:Q551,"01020202",F529:F551)</f>
        <v>12310000</v>
      </c>
      <c r="G552" s="12"/>
      <c r="H552" s="12">
        <f>SUMIF(Q529:Q551,"01020202",H529:H551)</f>
        <v>12310000</v>
      </c>
      <c r="I552" s="12"/>
      <c r="J552" s="12">
        <f>SUMIF(Q529:Q551,"01020202",J529:J551)</f>
        <v>0</v>
      </c>
      <c r="K552" s="12"/>
      <c r="L552" s="12">
        <f>SUMIF(Q529:Q551,"01020202",L529:L551)</f>
        <v>0</v>
      </c>
      <c r="M552" s="11"/>
      <c r="N552" t="s">
        <v>152</v>
      </c>
    </row>
    <row r="553" spans="1:48" ht="30" customHeight="1" x14ac:dyDescent="0.3">
      <c r="A553" s="10" t="s">
        <v>840</v>
      </c>
      <c r="B553" s="10" t="s">
        <v>819</v>
      </c>
      <c r="C553" s="11"/>
      <c r="D553" s="11"/>
      <c r="E553" s="12"/>
      <c r="F553" s="12"/>
      <c r="G553" s="12"/>
      <c r="H553" s="12"/>
      <c r="I553" s="12"/>
      <c r="J553" s="12"/>
      <c r="K553" s="12"/>
      <c r="L553" s="12"/>
      <c r="M553" s="11"/>
      <c r="Q553" s="1" t="s">
        <v>841</v>
      </c>
    </row>
    <row r="554" spans="1:48" ht="30" customHeight="1" x14ac:dyDescent="0.3">
      <c r="A554" s="10" t="s">
        <v>842</v>
      </c>
      <c r="B554" s="10" t="s">
        <v>843</v>
      </c>
      <c r="C554" s="10" t="s">
        <v>81</v>
      </c>
      <c r="D554" s="11">
        <v>11</v>
      </c>
      <c r="E554" s="12">
        <f>TRUNC(G554+I554+K554, 0)</f>
        <v>112000</v>
      </c>
      <c r="F554" s="12">
        <f>TRUNC(H554+J554+L554, 0)</f>
        <v>1232000</v>
      </c>
      <c r="G554" s="12">
        <f>TRUNC(단가대비표!O138,0)</f>
        <v>112000</v>
      </c>
      <c r="H554" s="12">
        <f>TRUNC(G554*D554, 0)</f>
        <v>1232000</v>
      </c>
      <c r="I554" s="12">
        <f>TRUNC(단가대비표!P138,0)</f>
        <v>0</v>
      </c>
      <c r="J554" s="12">
        <f>TRUNC(I554*D554, 0)</f>
        <v>0</v>
      </c>
      <c r="K554" s="12">
        <f>TRUNC(단가대비표!V138,0)</f>
        <v>0</v>
      </c>
      <c r="L554" s="12">
        <f>TRUNC(K554*D554, 0)</f>
        <v>0</v>
      </c>
      <c r="M554" s="10" t="s">
        <v>52</v>
      </c>
      <c r="N554" s="1" t="s">
        <v>844</v>
      </c>
      <c r="O554" s="1" t="s">
        <v>52</v>
      </c>
      <c r="P554" s="1" t="s">
        <v>52</v>
      </c>
      <c r="Q554" s="1" t="s">
        <v>841</v>
      </c>
      <c r="R554" s="1" t="s">
        <v>69</v>
      </c>
      <c r="S554" s="1" t="s">
        <v>69</v>
      </c>
      <c r="T554" s="1" t="s">
        <v>68</v>
      </c>
      <c r="AR554" s="1" t="s">
        <v>52</v>
      </c>
      <c r="AS554" s="1" t="s">
        <v>52</v>
      </c>
      <c r="AU554" s="1" t="s">
        <v>845</v>
      </c>
      <c r="AV554">
        <v>585</v>
      </c>
    </row>
    <row r="555" spans="1:48" ht="30" customHeight="1" x14ac:dyDescent="0.3">
      <c r="A555" s="10" t="s">
        <v>764</v>
      </c>
      <c r="B555" s="10" t="s">
        <v>812</v>
      </c>
      <c r="C555" s="10" t="s">
        <v>147</v>
      </c>
      <c r="D555" s="11">
        <v>1</v>
      </c>
      <c r="E555" s="12">
        <f>TRUNC(G555+I555+K555, 0)</f>
        <v>210000</v>
      </c>
      <c r="F555" s="12">
        <f>TRUNC(H555+J555+L555, 0)</f>
        <v>210000</v>
      </c>
      <c r="G555" s="12">
        <f>TRUNC(단가대비표!O15,0)</f>
        <v>210000</v>
      </c>
      <c r="H555" s="12">
        <f>TRUNC(G555*D555, 0)</f>
        <v>210000</v>
      </c>
      <c r="I555" s="12">
        <f>TRUNC(단가대비표!P15,0)</f>
        <v>0</v>
      </c>
      <c r="J555" s="12">
        <f>TRUNC(I555*D555, 0)</f>
        <v>0</v>
      </c>
      <c r="K555" s="12">
        <f>TRUNC(단가대비표!V15,0)</f>
        <v>0</v>
      </c>
      <c r="L555" s="12">
        <f>TRUNC(K555*D555, 0)</f>
        <v>0</v>
      </c>
      <c r="M555" s="10" t="s">
        <v>52</v>
      </c>
      <c r="N555" s="1" t="s">
        <v>813</v>
      </c>
      <c r="O555" s="1" t="s">
        <v>52</v>
      </c>
      <c r="P555" s="1" t="s">
        <v>52</v>
      </c>
      <c r="Q555" s="1" t="s">
        <v>841</v>
      </c>
      <c r="R555" s="1" t="s">
        <v>69</v>
      </c>
      <c r="S555" s="1" t="s">
        <v>69</v>
      </c>
      <c r="T555" s="1" t="s">
        <v>68</v>
      </c>
      <c r="AR555" s="1" t="s">
        <v>52</v>
      </c>
      <c r="AS555" s="1" t="s">
        <v>52</v>
      </c>
      <c r="AU555" s="1" t="s">
        <v>846</v>
      </c>
      <c r="AV555">
        <v>586</v>
      </c>
    </row>
    <row r="556" spans="1:48" ht="30" customHeight="1" x14ac:dyDescent="0.3">
      <c r="A556" s="11"/>
      <c r="B556" s="11"/>
      <c r="C556" s="11"/>
      <c r="D556" s="11"/>
      <c r="E556" s="12"/>
      <c r="F556" s="12"/>
      <c r="G556" s="12"/>
      <c r="H556" s="12"/>
      <c r="I556" s="12"/>
      <c r="J556" s="12"/>
      <c r="K556" s="12"/>
      <c r="L556" s="12"/>
      <c r="M556" s="11"/>
      <c r="Q556" s="1" t="s">
        <v>841</v>
      </c>
    </row>
    <row r="557" spans="1:48" ht="30" customHeight="1" x14ac:dyDescent="0.3">
      <c r="A557" s="11"/>
      <c r="B557" s="11"/>
      <c r="C557" s="11"/>
      <c r="D557" s="11"/>
      <c r="E557" s="12"/>
      <c r="F557" s="12"/>
      <c r="G557" s="12"/>
      <c r="H557" s="12"/>
      <c r="I557" s="12"/>
      <c r="J557" s="12"/>
      <c r="K557" s="12"/>
      <c r="L557" s="12"/>
      <c r="M557" s="11"/>
      <c r="Q557" s="1" t="s">
        <v>841</v>
      </c>
    </row>
    <row r="558" spans="1:48" ht="30" customHeight="1" x14ac:dyDescent="0.3">
      <c r="A558" s="11"/>
      <c r="B558" s="11"/>
      <c r="C558" s="11"/>
      <c r="D558" s="11"/>
      <c r="E558" s="12"/>
      <c r="F558" s="12"/>
      <c r="G558" s="12"/>
      <c r="H558" s="12"/>
      <c r="I558" s="12"/>
      <c r="J558" s="12"/>
      <c r="K558" s="12"/>
      <c r="L558" s="12"/>
      <c r="M558" s="11"/>
      <c r="Q558" s="1" t="s">
        <v>841</v>
      </c>
    </row>
    <row r="559" spans="1:48" ht="30" customHeight="1" x14ac:dyDescent="0.3">
      <c r="A559" s="11"/>
      <c r="B559" s="11"/>
      <c r="C559" s="11"/>
      <c r="D559" s="11"/>
      <c r="E559" s="12"/>
      <c r="F559" s="12"/>
      <c r="G559" s="12"/>
      <c r="H559" s="12"/>
      <c r="I559" s="12"/>
      <c r="J559" s="12"/>
      <c r="K559" s="12"/>
      <c r="L559" s="12"/>
      <c r="M559" s="11"/>
      <c r="Q559" s="1" t="s">
        <v>841</v>
      </c>
    </row>
    <row r="560" spans="1:48" ht="30" customHeight="1" x14ac:dyDescent="0.3">
      <c r="A560" s="11"/>
      <c r="B560" s="11"/>
      <c r="C560" s="11"/>
      <c r="D560" s="11"/>
      <c r="E560" s="12"/>
      <c r="F560" s="12"/>
      <c r="G560" s="12"/>
      <c r="H560" s="12"/>
      <c r="I560" s="12"/>
      <c r="J560" s="12"/>
      <c r="K560" s="12"/>
      <c r="L560" s="12"/>
      <c r="M560" s="11"/>
      <c r="Q560" s="1" t="s">
        <v>841</v>
      </c>
    </row>
    <row r="561" spans="1:17" ht="30" customHeight="1" x14ac:dyDescent="0.3">
      <c r="A561" s="11"/>
      <c r="B561" s="11"/>
      <c r="C561" s="11"/>
      <c r="D561" s="11"/>
      <c r="E561" s="12"/>
      <c r="F561" s="12"/>
      <c r="G561" s="12"/>
      <c r="H561" s="12"/>
      <c r="I561" s="12"/>
      <c r="J561" s="12"/>
      <c r="K561" s="12"/>
      <c r="L561" s="12"/>
      <c r="M561" s="11"/>
      <c r="Q561" s="1" t="s">
        <v>841</v>
      </c>
    </row>
    <row r="562" spans="1:17" ht="30" customHeight="1" x14ac:dyDescent="0.3">
      <c r="A562" s="11"/>
      <c r="B562" s="11"/>
      <c r="C562" s="11"/>
      <c r="D562" s="11"/>
      <c r="E562" s="12"/>
      <c r="F562" s="12"/>
      <c r="G562" s="12"/>
      <c r="H562" s="12"/>
      <c r="I562" s="12"/>
      <c r="J562" s="12"/>
      <c r="K562" s="12"/>
      <c r="L562" s="12"/>
      <c r="M562" s="11"/>
      <c r="Q562" s="1" t="s">
        <v>841</v>
      </c>
    </row>
    <row r="563" spans="1:17" ht="30" customHeight="1" x14ac:dyDescent="0.3">
      <c r="A563" s="11"/>
      <c r="B563" s="11"/>
      <c r="C563" s="11"/>
      <c r="D563" s="11"/>
      <c r="E563" s="12"/>
      <c r="F563" s="12"/>
      <c r="G563" s="12"/>
      <c r="H563" s="12"/>
      <c r="I563" s="12"/>
      <c r="J563" s="12"/>
      <c r="K563" s="12"/>
      <c r="L563" s="12"/>
      <c r="M563" s="11"/>
      <c r="Q563" s="1" t="s">
        <v>841</v>
      </c>
    </row>
    <row r="564" spans="1:17" ht="30" customHeight="1" x14ac:dyDescent="0.3">
      <c r="A564" s="11"/>
      <c r="B564" s="11"/>
      <c r="C564" s="11"/>
      <c r="D564" s="11"/>
      <c r="E564" s="12"/>
      <c r="F564" s="12"/>
      <c r="G564" s="12"/>
      <c r="H564" s="12"/>
      <c r="I564" s="12"/>
      <c r="J564" s="12"/>
      <c r="K564" s="12"/>
      <c r="L564" s="12"/>
      <c r="M564" s="11"/>
      <c r="Q564" s="1" t="s">
        <v>841</v>
      </c>
    </row>
    <row r="565" spans="1:17" ht="30" customHeight="1" x14ac:dyDescent="0.3">
      <c r="A565" s="11"/>
      <c r="B565" s="11"/>
      <c r="C565" s="11"/>
      <c r="D565" s="11"/>
      <c r="E565" s="12"/>
      <c r="F565" s="12"/>
      <c r="G565" s="12"/>
      <c r="H565" s="12"/>
      <c r="I565" s="12"/>
      <c r="J565" s="12"/>
      <c r="K565" s="12"/>
      <c r="L565" s="12"/>
      <c r="M565" s="11"/>
      <c r="Q565" s="1" t="s">
        <v>841</v>
      </c>
    </row>
    <row r="566" spans="1:17" ht="30" customHeight="1" x14ac:dyDescent="0.3">
      <c r="A566" s="11"/>
      <c r="B566" s="11"/>
      <c r="C566" s="11"/>
      <c r="D566" s="11"/>
      <c r="E566" s="12"/>
      <c r="F566" s="12"/>
      <c r="G566" s="12"/>
      <c r="H566" s="12"/>
      <c r="I566" s="12"/>
      <c r="J566" s="12"/>
      <c r="K566" s="12"/>
      <c r="L566" s="12"/>
      <c r="M566" s="11"/>
      <c r="Q566" s="1" t="s">
        <v>841</v>
      </c>
    </row>
    <row r="567" spans="1:17" ht="30" customHeight="1" x14ac:dyDescent="0.3">
      <c r="A567" s="11"/>
      <c r="B567" s="11"/>
      <c r="C567" s="11"/>
      <c r="D567" s="11"/>
      <c r="E567" s="12"/>
      <c r="F567" s="12"/>
      <c r="G567" s="12"/>
      <c r="H567" s="12"/>
      <c r="I567" s="12"/>
      <c r="J567" s="12"/>
      <c r="K567" s="12"/>
      <c r="L567" s="12"/>
      <c r="M567" s="11"/>
      <c r="Q567" s="1" t="s">
        <v>841</v>
      </c>
    </row>
    <row r="568" spans="1:17" ht="30" customHeight="1" x14ac:dyDescent="0.3">
      <c r="A568" s="11"/>
      <c r="B568" s="11"/>
      <c r="C568" s="11"/>
      <c r="D568" s="11"/>
      <c r="E568" s="12"/>
      <c r="F568" s="12"/>
      <c r="G568" s="12"/>
      <c r="H568" s="12"/>
      <c r="I568" s="12"/>
      <c r="J568" s="12"/>
      <c r="K568" s="12"/>
      <c r="L568" s="12"/>
      <c r="M568" s="11"/>
      <c r="Q568" s="1" t="s">
        <v>841</v>
      </c>
    </row>
    <row r="569" spans="1:17" ht="30" customHeight="1" x14ac:dyDescent="0.3">
      <c r="A569" s="11"/>
      <c r="B569" s="11"/>
      <c r="C569" s="11"/>
      <c r="D569" s="11"/>
      <c r="E569" s="12"/>
      <c r="F569" s="12"/>
      <c r="G569" s="12"/>
      <c r="H569" s="12"/>
      <c r="I569" s="12"/>
      <c r="J569" s="12"/>
      <c r="K569" s="12"/>
      <c r="L569" s="12"/>
      <c r="M569" s="11"/>
      <c r="Q569" s="1" t="s">
        <v>841</v>
      </c>
    </row>
    <row r="570" spans="1:17" ht="30" customHeight="1" x14ac:dyDescent="0.3">
      <c r="A570" s="11"/>
      <c r="B570" s="11"/>
      <c r="C570" s="11"/>
      <c r="D570" s="11"/>
      <c r="E570" s="12"/>
      <c r="F570" s="12"/>
      <c r="G570" s="12"/>
      <c r="H570" s="12"/>
      <c r="I570" s="12"/>
      <c r="J570" s="12"/>
      <c r="K570" s="12"/>
      <c r="L570" s="12"/>
      <c r="M570" s="11"/>
      <c r="Q570" s="1" t="s">
        <v>841</v>
      </c>
    </row>
    <row r="571" spans="1:17" ht="30" customHeight="1" x14ac:dyDescent="0.3">
      <c r="A571" s="11"/>
      <c r="B571" s="11"/>
      <c r="C571" s="11"/>
      <c r="D571" s="11"/>
      <c r="E571" s="12"/>
      <c r="F571" s="12"/>
      <c r="G571" s="12"/>
      <c r="H571" s="12"/>
      <c r="I571" s="12"/>
      <c r="J571" s="12"/>
      <c r="K571" s="12"/>
      <c r="L571" s="12"/>
      <c r="M571" s="11"/>
      <c r="Q571" s="1" t="s">
        <v>841</v>
      </c>
    </row>
    <row r="572" spans="1:17" ht="30" customHeight="1" x14ac:dyDescent="0.3">
      <c r="A572" s="11"/>
      <c r="B572" s="11"/>
      <c r="C572" s="11"/>
      <c r="D572" s="11"/>
      <c r="E572" s="12"/>
      <c r="F572" s="12"/>
      <c r="G572" s="12"/>
      <c r="H572" s="12"/>
      <c r="I572" s="12"/>
      <c r="J572" s="12"/>
      <c r="K572" s="12"/>
      <c r="L572" s="12"/>
      <c r="M572" s="11"/>
      <c r="Q572" s="1" t="s">
        <v>841</v>
      </c>
    </row>
    <row r="573" spans="1:17" ht="30" customHeight="1" x14ac:dyDescent="0.3">
      <c r="A573" s="11"/>
      <c r="B573" s="11"/>
      <c r="C573" s="11"/>
      <c r="D573" s="11"/>
      <c r="E573" s="12"/>
      <c r="F573" s="12"/>
      <c r="G573" s="12"/>
      <c r="H573" s="12"/>
      <c r="I573" s="12"/>
      <c r="J573" s="12"/>
      <c r="K573" s="12"/>
      <c r="L573" s="12"/>
      <c r="M573" s="11"/>
      <c r="Q573" s="1" t="s">
        <v>841</v>
      </c>
    </row>
    <row r="574" spans="1:17" ht="30" customHeight="1" x14ac:dyDescent="0.3">
      <c r="A574" s="11"/>
      <c r="B574" s="11"/>
      <c r="C574" s="11"/>
      <c r="D574" s="11"/>
      <c r="E574" s="12"/>
      <c r="F574" s="12"/>
      <c r="G574" s="12"/>
      <c r="H574" s="12"/>
      <c r="I574" s="12"/>
      <c r="J574" s="12"/>
      <c r="K574" s="12"/>
      <c r="L574" s="12"/>
      <c r="M574" s="11"/>
      <c r="Q574" s="1" t="s">
        <v>841</v>
      </c>
    </row>
    <row r="575" spans="1:17" ht="30" customHeight="1" x14ac:dyDescent="0.3">
      <c r="A575" s="11"/>
      <c r="B575" s="11"/>
      <c r="C575" s="11"/>
      <c r="D575" s="11"/>
      <c r="E575" s="12"/>
      <c r="F575" s="12"/>
      <c r="G575" s="12"/>
      <c r="H575" s="12"/>
      <c r="I575" s="12"/>
      <c r="J575" s="12"/>
      <c r="K575" s="12"/>
      <c r="L575" s="12"/>
      <c r="M575" s="11"/>
      <c r="Q575" s="1" t="s">
        <v>841</v>
      </c>
    </row>
    <row r="576" spans="1:17" ht="30" customHeight="1" x14ac:dyDescent="0.3">
      <c r="A576" s="11"/>
      <c r="B576" s="11"/>
      <c r="C576" s="11"/>
      <c r="D576" s="11"/>
      <c r="E576" s="12"/>
      <c r="F576" s="12"/>
      <c r="G576" s="12"/>
      <c r="H576" s="12"/>
      <c r="I576" s="12"/>
      <c r="J576" s="12"/>
      <c r="K576" s="12"/>
      <c r="L576" s="12"/>
      <c r="M576" s="11"/>
      <c r="Q576" s="1" t="s">
        <v>841</v>
      </c>
    </row>
    <row r="577" spans="1:48" ht="30" customHeight="1" x14ac:dyDescent="0.3">
      <c r="A577" s="10" t="s">
        <v>151</v>
      </c>
      <c r="B577" s="11"/>
      <c r="C577" s="11"/>
      <c r="D577" s="11"/>
      <c r="E577" s="12"/>
      <c r="F577" s="12">
        <f>SUMIF(Q554:Q576,"01020203",F554:F576)</f>
        <v>1442000</v>
      </c>
      <c r="G577" s="12"/>
      <c r="H577" s="12">
        <f>SUMIF(Q554:Q576,"01020203",H554:H576)</f>
        <v>1442000</v>
      </c>
      <c r="I577" s="12"/>
      <c r="J577" s="12">
        <f>SUMIF(Q554:Q576,"01020203",J554:J576)</f>
        <v>0</v>
      </c>
      <c r="K577" s="12"/>
      <c r="L577" s="12">
        <f>SUMIF(Q554:Q576,"01020203",L554:L576)</f>
        <v>0</v>
      </c>
      <c r="M577" s="11"/>
      <c r="N577" t="s">
        <v>152</v>
      </c>
    </row>
    <row r="578" spans="1:48" ht="30" customHeight="1" x14ac:dyDescent="0.3">
      <c r="A578" s="10" t="s">
        <v>851</v>
      </c>
      <c r="B578" s="10" t="s">
        <v>854</v>
      </c>
      <c r="C578" s="11"/>
      <c r="D578" s="11"/>
      <c r="E578" s="12"/>
      <c r="F578" s="12"/>
      <c r="G578" s="12"/>
      <c r="H578" s="12"/>
      <c r="I578" s="12"/>
      <c r="J578" s="12"/>
      <c r="K578" s="12"/>
      <c r="L578" s="12"/>
      <c r="M578" s="11"/>
      <c r="Q578" s="1" t="s">
        <v>852</v>
      </c>
    </row>
    <row r="579" spans="1:48" ht="30" customHeight="1" x14ac:dyDescent="0.3">
      <c r="A579" s="10" t="s">
        <v>855</v>
      </c>
      <c r="B579" s="10" t="s">
        <v>856</v>
      </c>
      <c r="C579" s="10" t="s">
        <v>147</v>
      </c>
      <c r="D579" s="11">
        <v>17</v>
      </c>
      <c r="E579" s="12">
        <f t="shared" ref="E579:F581" si="74">TRUNC(G579+I579+K579, 0)</f>
        <v>121000</v>
      </c>
      <c r="F579" s="12">
        <f t="shared" si="74"/>
        <v>2057000</v>
      </c>
      <c r="G579" s="12">
        <f>TRUNC(단가대비표!O11,0)</f>
        <v>121000</v>
      </c>
      <c r="H579" s="12">
        <f>TRUNC(G579*D579, 0)</f>
        <v>2057000</v>
      </c>
      <c r="I579" s="12">
        <f>TRUNC(단가대비표!P11,0)</f>
        <v>0</v>
      </c>
      <c r="J579" s="12">
        <f>TRUNC(I579*D579, 0)</f>
        <v>0</v>
      </c>
      <c r="K579" s="12">
        <f>TRUNC(단가대비표!V11,0)</f>
        <v>0</v>
      </c>
      <c r="L579" s="12">
        <f>TRUNC(K579*D579, 0)</f>
        <v>0</v>
      </c>
      <c r="M579" s="10" t="s">
        <v>52</v>
      </c>
      <c r="N579" s="1" t="s">
        <v>857</v>
      </c>
      <c r="O579" s="1" t="s">
        <v>52</v>
      </c>
      <c r="P579" s="1" t="s">
        <v>52</v>
      </c>
      <c r="Q579" s="1" t="s">
        <v>852</v>
      </c>
      <c r="R579" s="1" t="s">
        <v>69</v>
      </c>
      <c r="S579" s="1" t="s">
        <v>69</v>
      </c>
      <c r="T579" s="1" t="s">
        <v>68</v>
      </c>
      <c r="X579">
        <v>1</v>
      </c>
      <c r="AR579" s="1" t="s">
        <v>52</v>
      </c>
      <c r="AS579" s="1" t="s">
        <v>52</v>
      </c>
      <c r="AU579" s="1" t="s">
        <v>858</v>
      </c>
      <c r="AV579">
        <v>576</v>
      </c>
    </row>
    <row r="580" spans="1:48" ht="30" customHeight="1" x14ac:dyDescent="0.3">
      <c r="A580" s="10" t="s">
        <v>781</v>
      </c>
      <c r="B580" s="10" t="s">
        <v>782</v>
      </c>
      <c r="C580" s="10" t="s">
        <v>147</v>
      </c>
      <c r="D580" s="11">
        <v>1</v>
      </c>
      <c r="E580" s="12">
        <f t="shared" si="74"/>
        <v>205700</v>
      </c>
      <c r="F580" s="12">
        <f t="shared" si="74"/>
        <v>205700</v>
      </c>
      <c r="G580" s="12">
        <f>ROUNDDOWN(SUMIF(X579:X580, RIGHTB(N580, 1), H579:H580)*W580, 0)</f>
        <v>205700</v>
      </c>
      <c r="H580" s="12">
        <f>TRUNC(G580*D580, 0)</f>
        <v>205700</v>
      </c>
      <c r="I580" s="12">
        <v>0</v>
      </c>
      <c r="J580" s="12">
        <f>TRUNC(I580*D580, 0)</f>
        <v>0</v>
      </c>
      <c r="K580" s="12">
        <v>0</v>
      </c>
      <c r="L580" s="12">
        <f>TRUNC(K580*D580, 0)</f>
        <v>0</v>
      </c>
      <c r="M580" s="10" t="s">
        <v>52</v>
      </c>
      <c r="N580" s="1" t="s">
        <v>766</v>
      </c>
      <c r="O580" s="1" t="s">
        <v>52</v>
      </c>
      <c r="P580" s="1" t="s">
        <v>52</v>
      </c>
      <c r="Q580" s="1" t="s">
        <v>852</v>
      </c>
      <c r="R580" s="1" t="s">
        <v>69</v>
      </c>
      <c r="S580" s="1" t="s">
        <v>69</v>
      </c>
      <c r="T580" s="1" t="s">
        <v>69</v>
      </c>
      <c r="U580">
        <v>0</v>
      </c>
      <c r="V580">
        <v>0</v>
      </c>
      <c r="W580">
        <v>0.1</v>
      </c>
      <c r="AR580" s="1" t="s">
        <v>52</v>
      </c>
      <c r="AS580" s="1" t="s">
        <v>52</v>
      </c>
      <c r="AU580" s="1" t="s">
        <v>859</v>
      </c>
      <c r="AV580">
        <v>581</v>
      </c>
    </row>
    <row r="581" spans="1:48" ht="30" customHeight="1" x14ac:dyDescent="0.3">
      <c r="A581" s="10" t="s">
        <v>2394</v>
      </c>
      <c r="B581" s="10"/>
      <c r="C581" s="10" t="s">
        <v>147</v>
      </c>
      <c r="D581" s="11">
        <v>1</v>
      </c>
      <c r="E581" s="12">
        <f t="shared" si="74"/>
        <v>300</v>
      </c>
      <c r="F581" s="12">
        <f t="shared" si="74"/>
        <v>300</v>
      </c>
      <c r="G581" s="12">
        <v>300</v>
      </c>
      <c r="H581" s="12">
        <f>TRUNC(G581*D581, 0)</f>
        <v>300</v>
      </c>
      <c r="I581" s="12">
        <v>0</v>
      </c>
      <c r="J581" s="12">
        <f>TRUNC(I581*D581, 0)</f>
        <v>0</v>
      </c>
      <c r="K581" s="12">
        <v>0</v>
      </c>
      <c r="L581" s="12">
        <f>TRUNC(K581*D581, 0)</f>
        <v>0</v>
      </c>
      <c r="M581" s="10" t="s">
        <v>52</v>
      </c>
      <c r="N581" s="1" t="s">
        <v>766</v>
      </c>
      <c r="O581" s="1" t="s">
        <v>52</v>
      </c>
      <c r="P581" s="1" t="s">
        <v>52</v>
      </c>
      <c r="Q581" s="1" t="s">
        <v>852</v>
      </c>
      <c r="R581" s="1" t="s">
        <v>69</v>
      </c>
      <c r="S581" s="1" t="s">
        <v>69</v>
      </c>
      <c r="T581" s="1" t="s">
        <v>69</v>
      </c>
      <c r="U581">
        <v>0</v>
      </c>
      <c r="V581">
        <v>0</v>
      </c>
      <c r="W581">
        <v>0.1</v>
      </c>
      <c r="AR581" s="1" t="s">
        <v>52</v>
      </c>
      <c r="AS581" s="1" t="s">
        <v>52</v>
      </c>
      <c r="AU581" s="1" t="s">
        <v>859</v>
      </c>
      <c r="AV581">
        <v>581</v>
      </c>
    </row>
    <row r="582" spans="1:48" ht="30" customHeight="1" x14ac:dyDescent="0.3">
      <c r="A582" s="11"/>
      <c r="B582" s="11"/>
      <c r="C582" s="11"/>
      <c r="D582" s="11"/>
      <c r="E582" s="12"/>
      <c r="F582" s="12"/>
      <c r="G582" s="12"/>
      <c r="H582" s="12"/>
      <c r="I582" s="12"/>
      <c r="J582" s="12"/>
      <c r="K582" s="12"/>
      <c r="L582" s="12"/>
      <c r="M582" s="11"/>
      <c r="Q582" s="1" t="s">
        <v>852</v>
      </c>
    </row>
    <row r="583" spans="1:48" ht="30" customHeight="1" x14ac:dyDescent="0.3">
      <c r="A583" s="11"/>
      <c r="B583" s="11"/>
      <c r="C583" s="11"/>
      <c r="D583" s="11"/>
      <c r="E583" s="12"/>
      <c r="F583" s="12"/>
      <c r="G583" s="12"/>
      <c r="H583" s="12"/>
      <c r="I583" s="12"/>
      <c r="J583" s="12"/>
      <c r="K583" s="12"/>
      <c r="L583" s="12"/>
      <c r="M583" s="11"/>
      <c r="Q583" s="1" t="s">
        <v>852</v>
      </c>
    </row>
    <row r="584" spans="1:48" ht="30" customHeight="1" x14ac:dyDescent="0.3">
      <c r="A584" s="11"/>
      <c r="B584" s="11"/>
      <c r="C584" s="11"/>
      <c r="D584" s="11"/>
      <c r="E584" s="12"/>
      <c r="F584" s="12"/>
      <c r="G584" s="12"/>
      <c r="H584" s="12"/>
      <c r="I584" s="12"/>
      <c r="J584" s="12"/>
      <c r="K584" s="12"/>
      <c r="L584" s="12"/>
      <c r="M584" s="11"/>
      <c r="Q584" s="1" t="s">
        <v>852</v>
      </c>
    </row>
    <row r="585" spans="1:48" ht="30" customHeight="1" x14ac:dyDescent="0.3">
      <c r="A585" s="11"/>
      <c r="B585" s="11"/>
      <c r="C585" s="11"/>
      <c r="D585" s="11"/>
      <c r="E585" s="12"/>
      <c r="F585" s="12"/>
      <c r="G585" s="12"/>
      <c r="H585" s="12"/>
      <c r="I585" s="12"/>
      <c r="J585" s="12"/>
      <c r="K585" s="12"/>
      <c r="L585" s="12"/>
      <c r="M585" s="11"/>
      <c r="Q585" s="1" t="s">
        <v>852</v>
      </c>
    </row>
    <row r="586" spans="1:48" ht="30" customHeight="1" x14ac:dyDescent="0.3">
      <c r="A586" s="11"/>
      <c r="B586" s="11"/>
      <c r="C586" s="11"/>
      <c r="D586" s="11"/>
      <c r="E586" s="12"/>
      <c r="F586" s="12"/>
      <c r="G586" s="12"/>
      <c r="H586" s="12"/>
      <c r="I586" s="12"/>
      <c r="J586" s="12"/>
      <c r="K586" s="12"/>
      <c r="L586" s="12"/>
      <c r="M586" s="11"/>
      <c r="Q586" s="1" t="s">
        <v>852</v>
      </c>
    </row>
    <row r="587" spans="1:48" ht="30" customHeight="1" x14ac:dyDescent="0.3">
      <c r="A587" s="11"/>
      <c r="B587" s="11"/>
      <c r="C587" s="11"/>
      <c r="D587" s="11"/>
      <c r="E587" s="12"/>
      <c r="F587" s="12"/>
      <c r="G587" s="12"/>
      <c r="H587" s="12"/>
      <c r="I587" s="12"/>
      <c r="J587" s="12"/>
      <c r="K587" s="12"/>
      <c r="L587" s="12"/>
      <c r="M587" s="11"/>
      <c r="Q587" s="1" t="s">
        <v>852</v>
      </c>
    </row>
    <row r="588" spans="1:48" ht="30" customHeight="1" x14ac:dyDescent="0.3">
      <c r="A588" s="11"/>
      <c r="B588" s="11"/>
      <c r="C588" s="11"/>
      <c r="D588" s="11"/>
      <c r="E588" s="12"/>
      <c r="F588" s="12"/>
      <c r="G588" s="12"/>
      <c r="H588" s="12"/>
      <c r="I588" s="12"/>
      <c r="J588" s="12"/>
      <c r="K588" s="12"/>
      <c r="L588" s="12"/>
      <c r="M588" s="11"/>
      <c r="Q588" s="1" t="s">
        <v>852</v>
      </c>
    </row>
    <row r="589" spans="1:48" ht="30" customHeight="1" x14ac:dyDescent="0.3">
      <c r="A589" s="11"/>
      <c r="B589" s="11"/>
      <c r="C589" s="11"/>
      <c r="D589" s="11"/>
      <c r="E589" s="12"/>
      <c r="F589" s="12"/>
      <c r="G589" s="12"/>
      <c r="H589" s="12"/>
      <c r="I589" s="12"/>
      <c r="J589" s="12"/>
      <c r="K589" s="12"/>
      <c r="L589" s="12"/>
      <c r="M589" s="11"/>
      <c r="Q589" s="1" t="s">
        <v>852</v>
      </c>
    </row>
    <row r="590" spans="1:48" ht="30" customHeight="1" x14ac:dyDescent="0.3">
      <c r="A590" s="11"/>
      <c r="B590" s="11"/>
      <c r="C590" s="11"/>
      <c r="D590" s="11"/>
      <c r="E590" s="12"/>
      <c r="F590" s="12"/>
      <c r="G590" s="12"/>
      <c r="H590" s="12"/>
      <c r="I590" s="12"/>
      <c r="J590" s="12"/>
      <c r="K590" s="12"/>
      <c r="L590" s="12"/>
      <c r="M590" s="11"/>
      <c r="Q590" s="1" t="s">
        <v>852</v>
      </c>
    </row>
    <row r="591" spans="1:48" ht="30" customHeight="1" x14ac:dyDescent="0.3">
      <c r="A591" s="11"/>
      <c r="B591" s="11"/>
      <c r="C591" s="11"/>
      <c r="D591" s="11"/>
      <c r="E591" s="12"/>
      <c r="F591" s="12"/>
      <c r="G591" s="12"/>
      <c r="H591" s="12"/>
      <c r="I591" s="12"/>
      <c r="J591" s="12"/>
      <c r="K591" s="12"/>
      <c r="L591" s="12"/>
      <c r="M591" s="11"/>
      <c r="Q591" s="1" t="s">
        <v>852</v>
      </c>
    </row>
    <row r="592" spans="1:48" ht="30" customHeight="1" x14ac:dyDescent="0.3">
      <c r="A592" s="11"/>
      <c r="B592" s="11"/>
      <c r="C592" s="11"/>
      <c r="D592" s="11"/>
      <c r="E592" s="12"/>
      <c r="F592" s="12"/>
      <c r="G592" s="12"/>
      <c r="H592" s="12"/>
      <c r="I592" s="12"/>
      <c r="J592" s="12"/>
      <c r="K592" s="12"/>
      <c r="L592" s="12"/>
      <c r="M592" s="11"/>
      <c r="Q592" s="1" t="s">
        <v>852</v>
      </c>
    </row>
    <row r="593" spans="1:48" ht="30" customHeight="1" x14ac:dyDescent="0.3">
      <c r="A593" s="11"/>
      <c r="B593" s="11"/>
      <c r="C593" s="11"/>
      <c r="D593" s="11"/>
      <c r="E593" s="12"/>
      <c r="F593" s="12"/>
      <c r="G593" s="12"/>
      <c r="H593" s="12"/>
      <c r="I593" s="12"/>
      <c r="J593" s="12"/>
      <c r="K593" s="12"/>
      <c r="L593" s="12"/>
      <c r="M593" s="11"/>
      <c r="Q593" s="1" t="s">
        <v>852</v>
      </c>
    </row>
    <row r="594" spans="1:48" ht="30" customHeight="1" x14ac:dyDescent="0.3">
      <c r="A594" s="11"/>
      <c r="B594" s="11"/>
      <c r="C594" s="11"/>
      <c r="D594" s="11"/>
      <c r="E594" s="12"/>
      <c r="F594" s="12"/>
      <c r="G594" s="12"/>
      <c r="H594" s="12"/>
      <c r="I594" s="12"/>
      <c r="J594" s="12"/>
      <c r="K594" s="12"/>
      <c r="L594" s="12"/>
      <c r="M594" s="11"/>
      <c r="Q594" s="1" t="s">
        <v>852</v>
      </c>
    </row>
    <row r="595" spans="1:48" ht="30" customHeight="1" x14ac:dyDescent="0.3">
      <c r="A595" s="11"/>
      <c r="B595" s="11"/>
      <c r="C595" s="11"/>
      <c r="D595" s="11"/>
      <c r="E595" s="12"/>
      <c r="F595" s="12"/>
      <c r="G595" s="12"/>
      <c r="H595" s="12"/>
      <c r="I595" s="12"/>
      <c r="J595" s="12"/>
      <c r="K595" s="12"/>
      <c r="L595" s="12"/>
      <c r="M595" s="11"/>
      <c r="Q595" s="1" t="s">
        <v>852</v>
      </c>
    </row>
    <row r="596" spans="1:48" ht="30" customHeight="1" x14ac:dyDescent="0.3">
      <c r="A596" s="11"/>
      <c r="B596" s="11"/>
      <c r="C596" s="11"/>
      <c r="D596" s="11"/>
      <c r="E596" s="12"/>
      <c r="F596" s="12"/>
      <c r="G596" s="12"/>
      <c r="H596" s="12"/>
      <c r="I596" s="12"/>
      <c r="J596" s="12"/>
      <c r="K596" s="12"/>
      <c r="L596" s="12"/>
      <c r="M596" s="11"/>
      <c r="Q596" s="1" t="s">
        <v>852</v>
      </c>
    </row>
    <row r="597" spans="1:48" ht="30" customHeight="1" x14ac:dyDescent="0.3">
      <c r="A597" s="11"/>
      <c r="B597" s="11"/>
      <c r="C597" s="11"/>
      <c r="D597" s="11"/>
      <c r="E597" s="12"/>
      <c r="F597" s="12"/>
      <c r="G597" s="12"/>
      <c r="H597" s="12"/>
      <c r="I597" s="12"/>
      <c r="J597" s="12"/>
      <c r="K597" s="12"/>
      <c r="L597" s="12"/>
      <c r="M597" s="11"/>
      <c r="Q597" s="1" t="s">
        <v>852</v>
      </c>
    </row>
    <row r="598" spans="1:48" ht="30" customHeight="1" x14ac:dyDescent="0.3">
      <c r="A598" s="11"/>
      <c r="B598" s="11"/>
      <c r="C598" s="11"/>
      <c r="D598" s="11"/>
      <c r="E598" s="12"/>
      <c r="F598" s="12"/>
      <c r="G598" s="12"/>
      <c r="H598" s="12"/>
      <c r="I598" s="12"/>
      <c r="J598" s="12"/>
      <c r="K598" s="12"/>
      <c r="L598" s="12"/>
      <c r="M598" s="11"/>
      <c r="Q598" s="1" t="s">
        <v>852</v>
      </c>
    </row>
    <row r="599" spans="1:48" ht="30" customHeight="1" x14ac:dyDescent="0.3">
      <c r="A599" s="11"/>
      <c r="B599" s="11"/>
      <c r="C599" s="11"/>
      <c r="D599" s="11"/>
      <c r="E599" s="12"/>
      <c r="F599" s="12"/>
      <c r="G599" s="12"/>
      <c r="H599" s="12"/>
      <c r="I599" s="12"/>
      <c r="J599" s="12"/>
      <c r="K599" s="12"/>
      <c r="L599" s="12"/>
      <c r="M599" s="11"/>
      <c r="Q599" s="1" t="s">
        <v>852</v>
      </c>
    </row>
    <row r="600" spans="1:48" ht="30" customHeight="1" x14ac:dyDescent="0.3">
      <c r="A600" s="11"/>
      <c r="B600" s="11"/>
      <c r="C600" s="11"/>
      <c r="D600" s="11"/>
      <c r="E600" s="12"/>
      <c r="F600" s="12"/>
      <c r="G600" s="12"/>
      <c r="H600" s="12"/>
      <c r="I600" s="12"/>
      <c r="J600" s="12"/>
      <c r="K600" s="12"/>
      <c r="L600" s="12"/>
      <c r="M600" s="11"/>
      <c r="Q600" s="1" t="s">
        <v>852</v>
      </c>
    </row>
    <row r="601" spans="1:48" ht="30" customHeight="1" x14ac:dyDescent="0.3">
      <c r="A601" s="11"/>
      <c r="B601" s="11"/>
      <c r="C601" s="11"/>
      <c r="D601" s="11"/>
      <c r="E601" s="12"/>
      <c r="F601" s="12"/>
      <c r="G601" s="12"/>
      <c r="H601" s="12"/>
      <c r="I601" s="12"/>
      <c r="J601" s="12"/>
      <c r="K601" s="12"/>
      <c r="L601" s="12"/>
      <c r="M601" s="11"/>
      <c r="Q601" s="1" t="s">
        <v>852</v>
      </c>
    </row>
    <row r="602" spans="1:48" ht="30" customHeight="1" x14ac:dyDescent="0.3">
      <c r="A602" s="10" t="s">
        <v>151</v>
      </c>
      <c r="B602" s="11"/>
      <c r="C602" s="11"/>
      <c r="D602" s="11"/>
      <c r="E602" s="12"/>
      <c r="F602" s="12">
        <f>SUMIF(Q579:Q601,"01030101",F579:F601)</f>
        <v>2263000</v>
      </c>
      <c r="G602" s="12"/>
      <c r="H602" s="12">
        <f>SUMIF(Q579:Q601,"01030101",H579:H601)</f>
        <v>2263000</v>
      </c>
      <c r="I602" s="12"/>
      <c r="J602" s="12">
        <f>SUMIF(Q579:Q601,"01030101",J579:J601)</f>
        <v>0</v>
      </c>
      <c r="K602" s="12"/>
      <c r="L602" s="12">
        <f>SUMIF(Q579:Q601,"01030101",L579:L601)</f>
        <v>0</v>
      </c>
      <c r="M602" s="11"/>
      <c r="N602" t="s">
        <v>152</v>
      </c>
    </row>
    <row r="603" spans="1:48" ht="30" customHeight="1" x14ac:dyDescent="0.3">
      <c r="A603" s="10" t="s">
        <v>860</v>
      </c>
      <c r="B603" s="10" t="s">
        <v>854</v>
      </c>
      <c r="C603" s="11"/>
      <c r="D603" s="11"/>
      <c r="E603" s="12"/>
      <c r="F603" s="12"/>
      <c r="G603" s="12"/>
      <c r="H603" s="12"/>
      <c r="I603" s="12"/>
      <c r="J603" s="12"/>
      <c r="K603" s="12"/>
      <c r="L603" s="12"/>
      <c r="M603" s="11"/>
      <c r="Q603" s="1" t="s">
        <v>861</v>
      </c>
    </row>
    <row r="604" spans="1:48" ht="30" customHeight="1" x14ac:dyDescent="0.3">
      <c r="A604" s="10" t="s">
        <v>855</v>
      </c>
      <c r="B604" s="10" t="s">
        <v>856</v>
      </c>
      <c r="C604" s="10" t="s">
        <v>147</v>
      </c>
      <c r="D604" s="11">
        <v>75</v>
      </c>
      <c r="E604" s="12">
        <f t="shared" ref="E604:F606" si="75">TRUNC(G604+I604+K604, 0)</f>
        <v>121000</v>
      </c>
      <c r="F604" s="12">
        <f t="shared" si="75"/>
        <v>9075000</v>
      </c>
      <c r="G604" s="12">
        <f>TRUNC(단가대비표!O11,0)</f>
        <v>121000</v>
      </c>
      <c r="H604" s="12">
        <f>TRUNC(G604*D604, 0)</f>
        <v>9075000</v>
      </c>
      <c r="I604" s="12">
        <f>TRUNC(단가대비표!P11,0)</f>
        <v>0</v>
      </c>
      <c r="J604" s="12">
        <f>TRUNC(I604*D604, 0)</f>
        <v>0</v>
      </c>
      <c r="K604" s="12">
        <f>TRUNC(단가대비표!V11,0)</f>
        <v>0</v>
      </c>
      <c r="L604" s="12">
        <f>TRUNC(K604*D604, 0)</f>
        <v>0</v>
      </c>
      <c r="M604" s="10" t="s">
        <v>52</v>
      </c>
      <c r="N604" s="1" t="s">
        <v>857</v>
      </c>
      <c r="O604" s="1" t="s">
        <v>52</v>
      </c>
      <c r="P604" s="1" t="s">
        <v>52</v>
      </c>
      <c r="Q604" s="1" t="s">
        <v>861</v>
      </c>
      <c r="R604" s="1" t="s">
        <v>69</v>
      </c>
      <c r="S604" s="1" t="s">
        <v>69</v>
      </c>
      <c r="T604" s="1" t="s">
        <v>68</v>
      </c>
      <c r="X604">
        <v>1</v>
      </c>
      <c r="AR604" s="1" t="s">
        <v>52</v>
      </c>
      <c r="AS604" s="1" t="s">
        <v>52</v>
      </c>
      <c r="AU604" s="1" t="s">
        <v>863</v>
      </c>
      <c r="AV604">
        <v>578</v>
      </c>
    </row>
    <row r="605" spans="1:48" ht="30" customHeight="1" x14ac:dyDescent="0.3">
      <c r="A605" s="10" t="s">
        <v>781</v>
      </c>
      <c r="B605" s="10" t="s">
        <v>782</v>
      </c>
      <c r="C605" s="10" t="s">
        <v>147</v>
      </c>
      <c r="D605" s="11">
        <v>1</v>
      </c>
      <c r="E605" s="12">
        <f t="shared" si="75"/>
        <v>907500</v>
      </c>
      <c r="F605" s="12">
        <f t="shared" si="75"/>
        <v>907500</v>
      </c>
      <c r="G605" s="12">
        <f>ROUNDDOWN(SUMIF(X604:X605, RIGHTB(N605, 1), H604:H605)*W605, 0)</f>
        <v>907500</v>
      </c>
      <c r="H605" s="12">
        <f>TRUNC(G605*D605, 0)</f>
        <v>907500</v>
      </c>
      <c r="I605" s="12">
        <v>0</v>
      </c>
      <c r="J605" s="12">
        <f>TRUNC(I605*D605, 0)</f>
        <v>0</v>
      </c>
      <c r="K605" s="12">
        <v>0</v>
      </c>
      <c r="L605" s="12">
        <f>TRUNC(K605*D605, 0)</f>
        <v>0</v>
      </c>
      <c r="M605" s="10" t="s">
        <v>52</v>
      </c>
      <c r="N605" s="1" t="s">
        <v>766</v>
      </c>
      <c r="O605" s="1" t="s">
        <v>52</v>
      </c>
      <c r="P605" s="1" t="s">
        <v>52</v>
      </c>
      <c r="Q605" s="1" t="s">
        <v>861</v>
      </c>
      <c r="R605" s="1" t="s">
        <v>69</v>
      </c>
      <c r="S605" s="1" t="s">
        <v>69</v>
      </c>
      <c r="T605" s="1" t="s">
        <v>69</v>
      </c>
      <c r="U605">
        <v>0</v>
      </c>
      <c r="V605">
        <v>0</v>
      </c>
      <c r="W605">
        <v>0.1</v>
      </c>
      <c r="AR605" s="1" t="s">
        <v>52</v>
      </c>
      <c r="AS605" s="1" t="s">
        <v>52</v>
      </c>
      <c r="AU605" s="1" t="s">
        <v>864</v>
      </c>
      <c r="AV605">
        <v>582</v>
      </c>
    </row>
    <row r="606" spans="1:48" ht="30" customHeight="1" x14ac:dyDescent="0.3">
      <c r="A606" s="10" t="s">
        <v>2394</v>
      </c>
      <c r="B606" s="10"/>
      <c r="C606" s="10" t="s">
        <v>147</v>
      </c>
      <c r="D606" s="11">
        <v>1</v>
      </c>
      <c r="E606" s="12">
        <f t="shared" si="75"/>
        <v>500</v>
      </c>
      <c r="F606" s="12">
        <f t="shared" si="75"/>
        <v>500</v>
      </c>
      <c r="G606" s="12">
        <v>500</v>
      </c>
      <c r="H606" s="12">
        <f>TRUNC(G606*D606, 0)</f>
        <v>500</v>
      </c>
      <c r="I606" s="12">
        <v>0</v>
      </c>
      <c r="J606" s="12">
        <f>TRUNC(I606*D606, 0)</f>
        <v>0</v>
      </c>
      <c r="K606" s="12">
        <v>0</v>
      </c>
      <c r="L606" s="12">
        <f>TRUNC(K606*D606, 0)</f>
        <v>0</v>
      </c>
      <c r="M606" s="10" t="s">
        <v>52</v>
      </c>
      <c r="N606" s="1" t="s">
        <v>766</v>
      </c>
      <c r="O606" s="1" t="s">
        <v>52</v>
      </c>
      <c r="P606" s="1" t="s">
        <v>52</v>
      </c>
      <c r="Q606" s="1" t="s">
        <v>861</v>
      </c>
      <c r="R606" s="1" t="s">
        <v>69</v>
      </c>
      <c r="S606" s="1" t="s">
        <v>69</v>
      </c>
      <c r="T606" s="1" t="s">
        <v>69</v>
      </c>
      <c r="U606">
        <v>0</v>
      </c>
      <c r="V606">
        <v>0</v>
      </c>
      <c r="W606">
        <v>0.1</v>
      </c>
      <c r="AR606" s="1" t="s">
        <v>52</v>
      </c>
      <c r="AS606" s="1" t="s">
        <v>52</v>
      </c>
      <c r="AU606" s="1" t="s">
        <v>864</v>
      </c>
      <c r="AV606">
        <v>582</v>
      </c>
    </row>
    <row r="607" spans="1:48" ht="30" customHeight="1" x14ac:dyDescent="0.3">
      <c r="A607" s="11"/>
      <c r="B607" s="11"/>
      <c r="C607" s="11"/>
      <c r="D607" s="11"/>
      <c r="E607" s="12"/>
      <c r="F607" s="12"/>
      <c r="G607" s="12"/>
      <c r="H607" s="12"/>
      <c r="I607" s="12"/>
      <c r="J607" s="12"/>
      <c r="K607" s="12"/>
      <c r="L607" s="12"/>
      <c r="M607" s="11"/>
      <c r="Q607" s="1" t="s">
        <v>861</v>
      </c>
    </row>
    <row r="608" spans="1:48" ht="30" customHeight="1" x14ac:dyDescent="0.3">
      <c r="A608" s="11"/>
      <c r="B608" s="11"/>
      <c r="C608" s="11"/>
      <c r="D608" s="11"/>
      <c r="E608" s="12"/>
      <c r="F608" s="12"/>
      <c r="G608" s="12"/>
      <c r="H608" s="12"/>
      <c r="I608" s="12"/>
      <c r="J608" s="12"/>
      <c r="K608" s="12"/>
      <c r="L608" s="12"/>
      <c r="M608" s="11"/>
      <c r="Q608" s="1" t="s">
        <v>861</v>
      </c>
    </row>
    <row r="609" spans="1:17" ht="30" customHeight="1" x14ac:dyDescent="0.3">
      <c r="A609" s="11"/>
      <c r="B609" s="11"/>
      <c r="C609" s="11"/>
      <c r="D609" s="11"/>
      <c r="E609" s="12"/>
      <c r="F609" s="12"/>
      <c r="G609" s="12"/>
      <c r="H609" s="12"/>
      <c r="I609" s="12"/>
      <c r="J609" s="12"/>
      <c r="K609" s="12"/>
      <c r="L609" s="12"/>
      <c r="M609" s="11"/>
      <c r="Q609" s="1" t="s">
        <v>861</v>
      </c>
    </row>
    <row r="610" spans="1:17" ht="30" customHeight="1" x14ac:dyDescent="0.3">
      <c r="A610" s="11"/>
      <c r="B610" s="11"/>
      <c r="C610" s="11"/>
      <c r="D610" s="11"/>
      <c r="E610" s="12"/>
      <c r="F610" s="12"/>
      <c r="G610" s="12"/>
      <c r="H610" s="12"/>
      <c r="I610" s="12"/>
      <c r="J610" s="12"/>
      <c r="K610" s="12"/>
      <c r="L610" s="12"/>
      <c r="M610" s="11"/>
      <c r="Q610" s="1" t="s">
        <v>861</v>
      </c>
    </row>
    <row r="611" spans="1:17" ht="30" customHeight="1" x14ac:dyDescent="0.3">
      <c r="A611" s="11"/>
      <c r="B611" s="11"/>
      <c r="C611" s="11"/>
      <c r="D611" s="11"/>
      <c r="E611" s="12"/>
      <c r="F611" s="12"/>
      <c r="G611" s="12"/>
      <c r="H611" s="12"/>
      <c r="I611" s="12"/>
      <c r="J611" s="12"/>
      <c r="K611" s="12"/>
      <c r="L611" s="12"/>
      <c r="M611" s="11"/>
      <c r="Q611" s="1" t="s">
        <v>861</v>
      </c>
    </row>
    <row r="612" spans="1:17" ht="30" customHeight="1" x14ac:dyDescent="0.3">
      <c r="A612" s="11"/>
      <c r="B612" s="11"/>
      <c r="C612" s="11"/>
      <c r="D612" s="11"/>
      <c r="E612" s="12"/>
      <c r="F612" s="12"/>
      <c r="G612" s="12"/>
      <c r="H612" s="12"/>
      <c r="I612" s="12"/>
      <c r="J612" s="12"/>
      <c r="K612" s="12"/>
      <c r="L612" s="12"/>
      <c r="M612" s="11"/>
      <c r="Q612" s="1" t="s">
        <v>861</v>
      </c>
    </row>
    <row r="613" spans="1:17" ht="30" customHeight="1" x14ac:dyDescent="0.3">
      <c r="A613" s="11"/>
      <c r="B613" s="11"/>
      <c r="C613" s="11"/>
      <c r="D613" s="11"/>
      <c r="E613" s="12"/>
      <c r="F613" s="12"/>
      <c r="G613" s="12"/>
      <c r="H613" s="12"/>
      <c r="I613" s="12"/>
      <c r="J613" s="12"/>
      <c r="K613" s="12"/>
      <c r="L613" s="12"/>
      <c r="M613" s="11"/>
      <c r="Q613" s="1" t="s">
        <v>861</v>
      </c>
    </row>
    <row r="614" spans="1:17" ht="30" customHeight="1" x14ac:dyDescent="0.3">
      <c r="A614" s="11"/>
      <c r="B614" s="11"/>
      <c r="C614" s="11"/>
      <c r="D614" s="11"/>
      <c r="E614" s="12"/>
      <c r="F614" s="12"/>
      <c r="G614" s="12"/>
      <c r="H614" s="12"/>
      <c r="I614" s="12"/>
      <c r="J614" s="12"/>
      <c r="K614" s="12"/>
      <c r="L614" s="12"/>
      <c r="M614" s="11"/>
      <c r="Q614" s="1" t="s">
        <v>861</v>
      </c>
    </row>
    <row r="615" spans="1:17" ht="30" customHeight="1" x14ac:dyDescent="0.3">
      <c r="A615" s="11"/>
      <c r="B615" s="11"/>
      <c r="C615" s="11"/>
      <c r="D615" s="11"/>
      <c r="E615" s="12"/>
      <c r="F615" s="12"/>
      <c r="G615" s="12"/>
      <c r="H615" s="12"/>
      <c r="I615" s="12"/>
      <c r="J615" s="12"/>
      <c r="K615" s="12"/>
      <c r="L615" s="12"/>
      <c r="M615" s="11"/>
      <c r="Q615" s="1" t="s">
        <v>861</v>
      </c>
    </row>
    <row r="616" spans="1:17" ht="30" customHeight="1" x14ac:dyDescent="0.3">
      <c r="A616" s="11"/>
      <c r="B616" s="11"/>
      <c r="C616" s="11"/>
      <c r="D616" s="11"/>
      <c r="E616" s="12"/>
      <c r="F616" s="12"/>
      <c r="G616" s="12"/>
      <c r="H616" s="12"/>
      <c r="I616" s="12"/>
      <c r="J616" s="12"/>
      <c r="K616" s="12"/>
      <c r="L616" s="12"/>
      <c r="M616" s="11"/>
      <c r="Q616" s="1" t="s">
        <v>861</v>
      </c>
    </row>
    <row r="617" spans="1:17" ht="30" customHeight="1" x14ac:dyDescent="0.3">
      <c r="A617" s="11"/>
      <c r="B617" s="11"/>
      <c r="C617" s="11"/>
      <c r="D617" s="11"/>
      <c r="E617" s="12"/>
      <c r="F617" s="12"/>
      <c r="G617" s="12"/>
      <c r="H617" s="12"/>
      <c r="I617" s="12"/>
      <c r="J617" s="12"/>
      <c r="K617" s="12"/>
      <c r="L617" s="12"/>
      <c r="M617" s="11"/>
      <c r="Q617" s="1" t="s">
        <v>861</v>
      </c>
    </row>
    <row r="618" spans="1:17" ht="30" customHeight="1" x14ac:dyDescent="0.3">
      <c r="A618" s="11"/>
      <c r="B618" s="11"/>
      <c r="C618" s="11"/>
      <c r="D618" s="11"/>
      <c r="E618" s="12"/>
      <c r="F618" s="12"/>
      <c r="G618" s="12"/>
      <c r="H618" s="12"/>
      <c r="I618" s="12"/>
      <c r="J618" s="12"/>
      <c r="K618" s="12"/>
      <c r="L618" s="12"/>
      <c r="M618" s="11"/>
      <c r="Q618" s="1" t="s">
        <v>861</v>
      </c>
    </row>
    <row r="619" spans="1:17" ht="30" customHeight="1" x14ac:dyDescent="0.3">
      <c r="A619" s="11"/>
      <c r="B619" s="11"/>
      <c r="C619" s="11"/>
      <c r="D619" s="11"/>
      <c r="E619" s="12"/>
      <c r="F619" s="12"/>
      <c r="G619" s="12"/>
      <c r="H619" s="12"/>
      <c r="I619" s="12"/>
      <c r="J619" s="12"/>
      <c r="K619" s="12"/>
      <c r="L619" s="12"/>
      <c r="M619" s="11"/>
      <c r="Q619" s="1" t="s">
        <v>861</v>
      </c>
    </row>
    <row r="620" spans="1:17" ht="30" customHeight="1" x14ac:dyDescent="0.3">
      <c r="A620" s="11"/>
      <c r="B620" s="11"/>
      <c r="C620" s="11"/>
      <c r="D620" s="11"/>
      <c r="E620" s="12"/>
      <c r="F620" s="12"/>
      <c r="G620" s="12"/>
      <c r="H620" s="12"/>
      <c r="I620" s="12"/>
      <c r="J620" s="12"/>
      <c r="K620" s="12"/>
      <c r="L620" s="12"/>
      <c r="M620" s="11"/>
      <c r="Q620" s="1" t="s">
        <v>861</v>
      </c>
    </row>
    <row r="621" spans="1:17" ht="30" customHeight="1" x14ac:dyDescent="0.3">
      <c r="A621" s="11"/>
      <c r="B621" s="11"/>
      <c r="C621" s="11"/>
      <c r="D621" s="11"/>
      <c r="E621" s="12"/>
      <c r="F621" s="12"/>
      <c r="G621" s="12"/>
      <c r="H621" s="12"/>
      <c r="I621" s="12"/>
      <c r="J621" s="12"/>
      <c r="K621" s="12"/>
      <c r="L621" s="12"/>
      <c r="M621" s="11"/>
      <c r="Q621" s="1" t="s">
        <v>861</v>
      </c>
    </row>
    <row r="622" spans="1:17" ht="30" customHeight="1" x14ac:dyDescent="0.3">
      <c r="A622" s="11"/>
      <c r="B622" s="11"/>
      <c r="C622" s="11"/>
      <c r="D622" s="11"/>
      <c r="E622" s="12"/>
      <c r="F622" s="12"/>
      <c r="G622" s="12"/>
      <c r="H622" s="12"/>
      <c r="I622" s="12"/>
      <c r="J622" s="12"/>
      <c r="K622" s="12"/>
      <c r="L622" s="12"/>
      <c r="M622" s="11"/>
      <c r="Q622" s="1" t="s">
        <v>861</v>
      </c>
    </row>
    <row r="623" spans="1:17" ht="30" customHeight="1" x14ac:dyDescent="0.3">
      <c r="A623" s="11"/>
      <c r="B623" s="11"/>
      <c r="C623" s="11"/>
      <c r="D623" s="11"/>
      <c r="E623" s="12"/>
      <c r="F623" s="12"/>
      <c r="G623" s="12"/>
      <c r="H623" s="12"/>
      <c r="I623" s="12"/>
      <c r="J623" s="12"/>
      <c r="K623" s="12"/>
      <c r="L623" s="12"/>
      <c r="M623" s="11"/>
      <c r="Q623" s="1" t="s">
        <v>861</v>
      </c>
    </row>
    <row r="624" spans="1:17" ht="30" customHeight="1" x14ac:dyDescent="0.3">
      <c r="A624" s="11"/>
      <c r="B624" s="11"/>
      <c r="C624" s="11"/>
      <c r="D624" s="11"/>
      <c r="E624" s="12"/>
      <c r="F624" s="12"/>
      <c r="G624" s="12"/>
      <c r="H624" s="12"/>
      <c r="I624" s="12"/>
      <c r="J624" s="12"/>
      <c r="K624" s="12"/>
      <c r="L624" s="12"/>
      <c r="M624" s="11"/>
      <c r="Q624" s="1" t="s">
        <v>861</v>
      </c>
    </row>
    <row r="625" spans="1:48" ht="30" customHeight="1" x14ac:dyDescent="0.3">
      <c r="A625" s="11"/>
      <c r="B625" s="11"/>
      <c r="C625" s="11"/>
      <c r="D625" s="11"/>
      <c r="E625" s="12"/>
      <c r="F625" s="12"/>
      <c r="G625" s="12"/>
      <c r="H625" s="12"/>
      <c r="I625" s="12"/>
      <c r="J625" s="12"/>
      <c r="K625" s="12"/>
      <c r="L625" s="12"/>
      <c r="M625" s="11"/>
      <c r="Q625" s="1" t="s">
        <v>861</v>
      </c>
    </row>
    <row r="626" spans="1:48" ht="30" customHeight="1" x14ac:dyDescent="0.3">
      <c r="A626" s="11"/>
      <c r="B626" s="11"/>
      <c r="C626" s="11"/>
      <c r="D626" s="11"/>
      <c r="E626" s="12"/>
      <c r="F626" s="12"/>
      <c r="G626" s="12"/>
      <c r="H626" s="12"/>
      <c r="I626" s="12"/>
      <c r="J626" s="12"/>
      <c r="K626" s="12"/>
      <c r="L626" s="12"/>
      <c r="M626" s="11"/>
      <c r="Q626" s="1" t="s">
        <v>861</v>
      </c>
    </row>
    <row r="627" spans="1:48" ht="30" customHeight="1" x14ac:dyDescent="0.3">
      <c r="A627" s="10" t="s">
        <v>151</v>
      </c>
      <c r="B627" s="11"/>
      <c r="C627" s="11"/>
      <c r="D627" s="11"/>
      <c r="E627" s="12"/>
      <c r="F627" s="12">
        <f>SUMIF(Q604:Q626,"01030102",F604:F626)</f>
        <v>9983000</v>
      </c>
      <c r="G627" s="12"/>
      <c r="H627" s="12">
        <f>SUMIF(Q604:Q626,"01030102",H604:H626)</f>
        <v>9983000</v>
      </c>
      <c r="I627" s="12"/>
      <c r="J627" s="12">
        <f>SUMIF(Q604:Q626,"01030102",J604:J626)</f>
        <v>0</v>
      </c>
      <c r="K627" s="12"/>
      <c r="L627" s="12">
        <f>SUMIF(Q604:Q626,"01030102",L604:L626)</f>
        <v>0</v>
      </c>
      <c r="M627" s="11"/>
      <c r="N627" t="s">
        <v>152</v>
      </c>
    </row>
    <row r="628" spans="1:48" ht="30" customHeight="1" x14ac:dyDescent="0.3">
      <c r="A628" s="10" t="s">
        <v>865</v>
      </c>
      <c r="B628" s="10" t="s">
        <v>854</v>
      </c>
      <c r="C628" s="11"/>
      <c r="D628" s="11"/>
      <c r="E628" s="12"/>
      <c r="F628" s="12"/>
      <c r="G628" s="12"/>
      <c r="H628" s="12"/>
      <c r="I628" s="12"/>
      <c r="J628" s="12"/>
      <c r="K628" s="12"/>
      <c r="L628" s="12"/>
      <c r="M628" s="11"/>
      <c r="Q628" s="1" t="s">
        <v>866</v>
      </c>
    </row>
    <row r="629" spans="1:48" ht="30" customHeight="1" x14ac:dyDescent="0.3">
      <c r="A629" s="10" t="s">
        <v>855</v>
      </c>
      <c r="B629" s="10" t="s">
        <v>867</v>
      </c>
      <c r="C629" s="10" t="s">
        <v>147</v>
      </c>
      <c r="D629" s="11">
        <v>1</v>
      </c>
      <c r="E629" s="12">
        <f t="shared" ref="E629:F631" si="76">TRUNC(G629+I629+K629, 0)</f>
        <v>306000</v>
      </c>
      <c r="F629" s="12">
        <f t="shared" si="76"/>
        <v>306000</v>
      </c>
      <c r="G629" s="12">
        <f>TRUNC(단가대비표!O10,0)</f>
        <v>306000</v>
      </c>
      <c r="H629" s="12">
        <f>TRUNC(G629*D629, 0)</f>
        <v>306000</v>
      </c>
      <c r="I629" s="12">
        <f>TRUNC(단가대비표!P10,0)</f>
        <v>0</v>
      </c>
      <c r="J629" s="12">
        <f>TRUNC(I629*D629, 0)</f>
        <v>0</v>
      </c>
      <c r="K629" s="12">
        <f>TRUNC(단가대비표!V10,0)</f>
        <v>0</v>
      </c>
      <c r="L629" s="12">
        <f>TRUNC(K629*D629, 0)</f>
        <v>0</v>
      </c>
      <c r="M629" s="10" t="s">
        <v>52</v>
      </c>
      <c r="N629" s="1" t="s">
        <v>868</v>
      </c>
      <c r="O629" s="1" t="s">
        <v>52</v>
      </c>
      <c r="P629" s="1" t="s">
        <v>52</v>
      </c>
      <c r="Q629" s="1" t="s">
        <v>866</v>
      </c>
      <c r="R629" s="1" t="s">
        <v>69</v>
      </c>
      <c r="S629" s="1" t="s">
        <v>69</v>
      </c>
      <c r="T629" s="1" t="s">
        <v>68</v>
      </c>
      <c r="X629">
        <v>1</v>
      </c>
      <c r="AR629" s="1" t="s">
        <v>52</v>
      </c>
      <c r="AS629" s="1" t="s">
        <v>52</v>
      </c>
      <c r="AU629" s="1" t="s">
        <v>869</v>
      </c>
      <c r="AV629">
        <v>446</v>
      </c>
    </row>
    <row r="630" spans="1:48" ht="30" customHeight="1" x14ac:dyDescent="0.3">
      <c r="A630" s="10" t="s">
        <v>855</v>
      </c>
      <c r="B630" s="10" t="s">
        <v>856</v>
      </c>
      <c r="C630" s="10" t="s">
        <v>147</v>
      </c>
      <c r="D630" s="11">
        <v>3</v>
      </c>
      <c r="E630" s="12">
        <f t="shared" si="76"/>
        <v>121000</v>
      </c>
      <c r="F630" s="12">
        <f t="shared" si="76"/>
        <v>363000</v>
      </c>
      <c r="G630" s="12">
        <f>TRUNC(단가대비표!O11,0)</f>
        <v>121000</v>
      </c>
      <c r="H630" s="12">
        <f>TRUNC(G630*D630, 0)</f>
        <v>363000</v>
      </c>
      <c r="I630" s="12">
        <f>TRUNC(단가대비표!P11,0)</f>
        <v>0</v>
      </c>
      <c r="J630" s="12">
        <f>TRUNC(I630*D630, 0)</f>
        <v>0</v>
      </c>
      <c r="K630" s="12">
        <f>TRUNC(단가대비표!V11,0)</f>
        <v>0</v>
      </c>
      <c r="L630" s="12">
        <f>TRUNC(K630*D630, 0)</f>
        <v>0</v>
      </c>
      <c r="M630" s="10" t="s">
        <v>52</v>
      </c>
      <c r="N630" s="1" t="s">
        <v>857</v>
      </c>
      <c r="O630" s="1" t="s">
        <v>52</v>
      </c>
      <c r="P630" s="1" t="s">
        <v>52</v>
      </c>
      <c r="Q630" s="1" t="s">
        <v>866</v>
      </c>
      <c r="R630" s="1" t="s">
        <v>69</v>
      </c>
      <c r="S630" s="1" t="s">
        <v>69</v>
      </c>
      <c r="T630" s="1" t="s">
        <v>68</v>
      </c>
      <c r="X630">
        <v>1</v>
      </c>
      <c r="AR630" s="1" t="s">
        <v>52</v>
      </c>
      <c r="AS630" s="1" t="s">
        <v>52</v>
      </c>
      <c r="AU630" s="1" t="s">
        <v>870</v>
      </c>
      <c r="AV630">
        <v>568</v>
      </c>
    </row>
    <row r="631" spans="1:48" ht="30" customHeight="1" x14ac:dyDescent="0.3">
      <c r="A631" s="10" t="s">
        <v>781</v>
      </c>
      <c r="B631" s="10" t="s">
        <v>782</v>
      </c>
      <c r="C631" s="10" t="s">
        <v>147</v>
      </c>
      <c r="D631" s="11">
        <v>1</v>
      </c>
      <c r="E631" s="12">
        <f t="shared" si="76"/>
        <v>66900</v>
      </c>
      <c r="F631" s="12">
        <f t="shared" si="76"/>
        <v>66900</v>
      </c>
      <c r="G631" s="12">
        <f>ROUNDDOWN(SUMIF(X629:X631, RIGHTB(N631, 1), H629:H631)*W631, 0)</f>
        <v>66900</v>
      </c>
      <c r="H631" s="12">
        <f>TRUNC(G631*D631, 0)</f>
        <v>66900</v>
      </c>
      <c r="I631" s="12">
        <v>0</v>
      </c>
      <c r="J631" s="12">
        <f>TRUNC(I631*D631, 0)</f>
        <v>0</v>
      </c>
      <c r="K631" s="12">
        <v>0</v>
      </c>
      <c r="L631" s="12">
        <f>TRUNC(K631*D631, 0)</f>
        <v>0</v>
      </c>
      <c r="M631" s="10" t="s">
        <v>52</v>
      </c>
      <c r="N631" s="1" t="s">
        <v>766</v>
      </c>
      <c r="O631" s="1" t="s">
        <v>52</v>
      </c>
      <c r="P631" s="1" t="s">
        <v>52</v>
      </c>
      <c r="Q631" s="1" t="s">
        <v>866</v>
      </c>
      <c r="R631" s="1" t="s">
        <v>69</v>
      </c>
      <c r="S631" s="1" t="s">
        <v>69</v>
      </c>
      <c r="T631" s="1" t="s">
        <v>69</v>
      </c>
      <c r="U631">
        <v>0</v>
      </c>
      <c r="V631">
        <v>0</v>
      </c>
      <c r="W631">
        <v>0.1</v>
      </c>
      <c r="AR631" s="1" t="s">
        <v>52</v>
      </c>
      <c r="AS631" s="1" t="s">
        <v>52</v>
      </c>
      <c r="AU631" s="1" t="s">
        <v>871</v>
      </c>
      <c r="AV631">
        <v>623</v>
      </c>
    </row>
    <row r="632" spans="1:48" ht="30" customHeight="1" x14ac:dyDescent="0.3">
      <c r="A632" s="10" t="s">
        <v>2394</v>
      </c>
      <c r="B632" s="10"/>
      <c r="C632" s="10" t="s">
        <v>147</v>
      </c>
      <c r="D632" s="11">
        <v>1</v>
      </c>
      <c r="E632" s="12">
        <f t="shared" ref="E632" si="77">TRUNC(G632+I632+K632, 0)</f>
        <v>100</v>
      </c>
      <c r="F632" s="12">
        <f t="shared" ref="F632" si="78">TRUNC(H632+J632+L632, 0)</f>
        <v>100</v>
      </c>
      <c r="G632" s="12">
        <v>100</v>
      </c>
      <c r="H632" s="12">
        <f>TRUNC(G632*D632, 0)</f>
        <v>100</v>
      </c>
      <c r="I632" s="12">
        <v>0</v>
      </c>
      <c r="J632" s="12">
        <f>TRUNC(I632*D632, 0)</f>
        <v>0</v>
      </c>
      <c r="K632" s="12">
        <v>0</v>
      </c>
      <c r="L632" s="12">
        <f>TRUNC(K632*D632, 0)</f>
        <v>0</v>
      </c>
      <c r="M632" s="10" t="s">
        <v>52</v>
      </c>
      <c r="N632" s="1" t="s">
        <v>766</v>
      </c>
      <c r="O632" s="1" t="s">
        <v>52</v>
      </c>
      <c r="P632" s="1" t="s">
        <v>52</v>
      </c>
      <c r="Q632" s="1" t="s">
        <v>866</v>
      </c>
      <c r="R632" s="1" t="s">
        <v>69</v>
      </c>
      <c r="S632" s="1" t="s">
        <v>69</v>
      </c>
      <c r="T632" s="1" t="s">
        <v>69</v>
      </c>
      <c r="U632">
        <v>0</v>
      </c>
      <c r="V632">
        <v>0</v>
      </c>
      <c r="W632">
        <v>0.1</v>
      </c>
      <c r="AR632" s="1" t="s">
        <v>52</v>
      </c>
      <c r="AS632" s="1" t="s">
        <v>52</v>
      </c>
      <c r="AU632" s="1" t="s">
        <v>871</v>
      </c>
      <c r="AV632">
        <v>623</v>
      </c>
    </row>
    <row r="633" spans="1:48" ht="30" customHeight="1" x14ac:dyDescent="0.3">
      <c r="A633" s="11"/>
      <c r="B633" s="11"/>
      <c r="C633" s="11"/>
      <c r="D633" s="11"/>
      <c r="E633" s="12"/>
      <c r="F633" s="12"/>
      <c r="G633" s="12"/>
      <c r="H633" s="12"/>
      <c r="I633" s="12"/>
      <c r="J633" s="12"/>
      <c r="K633" s="12"/>
      <c r="L633" s="12"/>
      <c r="M633" s="11"/>
      <c r="Q633" s="1" t="s">
        <v>866</v>
      </c>
    </row>
    <row r="634" spans="1:48" ht="30" customHeight="1" x14ac:dyDescent="0.3">
      <c r="A634" s="11"/>
      <c r="B634" s="11"/>
      <c r="C634" s="11"/>
      <c r="D634" s="11"/>
      <c r="E634" s="12"/>
      <c r="F634" s="12"/>
      <c r="G634" s="12"/>
      <c r="H634" s="12"/>
      <c r="I634" s="12"/>
      <c r="J634" s="12"/>
      <c r="K634" s="12"/>
      <c r="L634" s="12"/>
      <c r="M634" s="11"/>
      <c r="Q634" s="1" t="s">
        <v>866</v>
      </c>
    </row>
    <row r="635" spans="1:48" ht="30" customHeight="1" x14ac:dyDescent="0.3">
      <c r="A635" s="11"/>
      <c r="B635" s="11"/>
      <c r="C635" s="11"/>
      <c r="D635" s="11"/>
      <c r="E635" s="12"/>
      <c r="F635" s="12"/>
      <c r="G635" s="12"/>
      <c r="H635" s="12"/>
      <c r="I635" s="12"/>
      <c r="J635" s="12"/>
      <c r="K635" s="12"/>
      <c r="L635" s="12"/>
      <c r="M635" s="11"/>
      <c r="Q635" s="1" t="s">
        <v>866</v>
      </c>
    </row>
    <row r="636" spans="1:48" ht="30" customHeight="1" x14ac:dyDescent="0.3">
      <c r="A636" s="11"/>
      <c r="B636" s="11"/>
      <c r="C636" s="11"/>
      <c r="D636" s="11"/>
      <c r="E636" s="12"/>
      <c r="F636" s="12"/>
      <c r="G636" s="12"/>
      <c r="H636" s="12"/>
      <c r="I636" s="12"/>
      <c r="J636" s="12"/>
      <c r="K636" s="12"/>
      <c r="L636" s="12"/>
      <c r="M636" s="11"/>
      <c r="Q636" s="1" t="s">
        <v>866</v>
      </c>
    </row>
    <row r="637" spans="1:48" ht="30" customHeight="1" x14ac:dyDescent="0.3">
      <c r="A637" s="11"/>
      <c r="B637" s="11"/>
      <c r="C637" s="11"/>
      <c r="D637" s="11"/>
      <c r="E637" s="12"/>
      <c r="F637" s="12"/>
      <c r="G637" s="12"/>
      <c r="H637" s="12"/>
      <c r="I637" s="12"/>
      <c r="J637" s="12"/>
      <c r="K637" s="12"/>
      <c r="L637" s="12"/>
      <c r="M637" s="11"/>
      <c r="Q637" s="1" t="s">
        <v>866</v>
      </c>
    </row>
    <row r="638" spans="1:48" ht="30" customHeight="1" x14ac:dyDescent="0.3">
      <c r="A638" s="11"/>
      <c r="B638" s="11"/>
      <c r="C638" s="11"/>
      <c r="D638" s="11"/>
      <c r="E638" s="12"/>
      <c r="F638" s="12"/>
      <c r="G638" s="12"/>
      <c r="H638" s="12"/>
      <c r="I638" s="12"/>
      <c r="J638" s="12"/>
      <c r="K638" s="12"/>
      <c r="L638" s="12"/>
      <c r="M638" s="11"/>
      <c r="Q638" s="1" t="s">
        <v>866</v>
      </c>
    </row>
    <row r="639" spans="1:48" ht="30" customHeight="1" x14ac:dyDescent="0.3">
      <c r="A639" s="11"/>
      <c r="B639" s="11"/>
      <c r="C639" s="11"/>
      <c r="D639" s="11"/>
      <c r="E639" s="12"/>
      <c r="F639" s="12"/>
      <c r="G639" s="12"/>
      <c r="H639" s="12"/>
      <c r="I639" s="12"/>
      <c r="J639" s="12"/>
      <c r="K639" s="12"/>
      <c r="L639" s="12"/>
      <c r="M639" s="11"/>
      <c r="Q639" s="1" t="s">
        <v>866</v>
      </c>
    </row>
    <row r="640" spans="1:48" ht="30" customHeight="1" x14ac:dyDescent="0.3">
      <c r="A640" s="11"/>
      <c r="B640" s="11"/>
      <c r="C640" s="11"/>
      <c r="D640" s="11"/>
      <c r="E640" s="12"/>
      <c r="F640" s="12"/>
      <c r="G640" s="12"/>
      <c r="H640" s="12"/>
      <c r="I640" s="12"/>
      <c r="J640" s="12"/>
      <c r="K640" s="12"/>
      <c r="L640" s="12"/>
      <c r="M640" s="11"/>
      <c r="Q640" s="1" t="s">
        <v>866</v>
      </c>
    </row>
    <row r="641" spans="1:48" ht="30" customHeight="1" x14ac:dyDescent="0.3">
      <c r="A641" s="11"/>
      <c r="B641" s="11"/>
      <c r="C641" s="11"/>
      <c r="D641" s="11"/>
      <c r="E641" s="12"/>
      <c r="F641" s="12"/>
      <c r="G641" s="12"/>
      <c r="H641" s="12"/>
      <c r="I641" s="12"/>
      <c r="J641" s="12"/>
      <c r="K641" s="12"/>
      <c r="L641" s="12"/>
      <c r="M641" s="11"/>
      <c r="Q641" s="1" t="s">
        <v>866</v>
      </c>
    </row>
    <row r="642" spans="1:48" ht="30" customHeight="1" x14ac:dyDescent="0.3">
      <c r="A642" s="11"/>
      <c r="B642" s="11"/>
      <c r="C642" s="11"/>
      <c r="D642" s="11"/>
      <c r="E642" s="12"/>
      <c r="F642" s="12"/>
      <c r="G642" s="12"/>
      <c r="H642" s="12"/>
      <c r="I642" s="12"/>
      <c r="J642" s="12"/>
      <c r="K642" s="12"/>
      <c r="L642" s="12"/>
      <c r="M642" s="11"/>
      <c r="Q642" s="1" t="s">
        <v>866</v>
      </c>
    </row>
    <row r="643" spans="1:48" ht="30" customHeight="1" x14ac:dyDescent="0.3">
      <c r="A643" s="11"/>
      <c r="B643" s="11"/>
      <c r="C643" s="11"/>
      <c r="D643" s="11"/>
      <c r="E643" s="12"/>
      <c r="F643" s="12"/>
      <c r="G643" s="12"/>
      <c r="H643" s="12"/>
      <c r="I643" s="12"/>
      <c r="J643" s="12"/>
      <c r="K643" s="12"/>
      <c r="L643" s="12"/>
      <c r="M643" s="11"/>
      <c r="Q643" s="1" t="s">
        <v>866</v>
      </c>
    </row>
    <row r="644" spans="1:48" ht="30" customHeight="1" x14ac:dyDescent="0.3">
      <c r="A644" s="11"/>
      <c r="B644" s="11"/>
      <c r="C644" s="11"/>
      <c r="D644" s="11"/>
      <c r="E644" s="12"/>
      <c r="F644" s="12"/>
      <c r="G644" s="12"/>
      <c r="H644" s="12"/>
      <c r="I644" s="12"/>
      <c r="J644" s="12"/>
      <c r="K644" s="12"/>
      <c r="L644" s="12"/>
      <c r="M644" s="11"/>
      <c r="Q644" s="1" t="s">
        <v>866</v>
      </c>
    </row>
    <row r="645" spans="1:48" ht="30" customHeight="1" x14ac:dyDescent="0.3">
      <c r="A645" s="11"/>
      <c r="B645" s="11"/>
      <c r="C645" s="11"/>
      <c r="D645" s="11"/>
      <c r="E645" s="12"/>
      <c r="F645" s="12"/>
      <c r="G645" s="12"/>
      <c r="H645" s="12"/>
      <c r="I645" s="12"/>
      <c r="J645" s="12"/>
      <c r="K645" s="12"/>
      <c r="L645" s="12"/>
      <c r="M645" s="11"/>
      <c r="Q645" s="1" t="s">
        <v>866</v>
      </c>
    </row>
    <row r="646" spans="1:48" ht="30" customHeight="1" x14ac:dyDescent="0.3">
      <c r="A646" s="11"/>
      <c r="B646" s="11"/>
      <c r="C646" s="11"/>
      <c r="D646" s="11"/>
      <c r="E646" s="12"/>
      <c r="F646" s="12"/>
      <c r="G646" s="12"/>
      <c r="H646" s="12"/>
      <c r="I646" s="12"/>
      <c r="J646" s="12"/>
      <c r="K646" s="12"/>
      <c r="L646" s="12"/>
      <c r="M646" s="11"/>
      <c r="Q646" s="1" t="s">
        <v>866</v>
      </c>
    </row>
    <row r="647" spans="1:48" ht="30" customHeight="1" x14ac:dyDescent="0.3">
      <c r="A647" s="11"/>
      <c r="B647" s="11"/>
      <c r="C647" s="11"/>
      <c r="D647" s="11"/>
      <c r="E647" s="12"/>
      <c r="F647" s="12"/>
      <c r="G647" s="12"/>
      <c r="H647" s="12"/>
      <c r="I647" s="12"/>
      <c r="J647" s="12"/>
      <c r="K647" s="12"/>
      <c r="L647" s="12"/>
      <c r="M647" s="11"/>
      <c r="Q647" s="1" t="s">
        <v>866</v>
      </c>
    </row>
    <row r="648" spans="1:48" ht="30" customHeight="1" x14ac:dyDescent="0.3">
      <c r="A648" s="11"/>
      <c r="B648" s="11"/>
      <c r="C648" s="11"/>
      <c r="D648" s="11"/>
      <c r="E648" s="12"/>
      <c r="F648" s="12"/>
      <c r="G648" s="12"/>
      <c r="H648" s="12"/>
      <c r="I648" s="12"/>
      <c r="J648" s="12"/>
      <c r="K648" s="12"/>
      <c r="L648" s="12"/>
      <c r="M648" s="11"/>
      <c r="Q648" s="1" t="s">
        <v>866</v>
      </c>
    </row>
    <row r="649" spans="1:48" ht="30" customHeight="1" x14ac:dyDescent="0.3">
      <c r="A649" s="11"/>
      <c r="B649" s="11"/>
      <c r="C649" s="11"/>
      <c r="D649" s="11"/>
      <c r="E649" s="12"/>
      <c r="F649" s="12"/>
      <c r="G649" s="12"/>
      <c r="H649" s="12"/>
      <c r="I649" s="12"/>
      <c r="J649" s="12"/>
      <c r="K649" s="12"/>
      <c r="L649" s="12"/>
      <c r="M649" s="11"/>
      <c r="Q649" s="1" t="s">
        <v>866</v>
      </c>
    </row>
    <row r="650" spans="1:48" ht="30" customHeight="1" x14ac:dyDescent="0.3">
      <c r="A650" s="11"/>
      <c r="B650" s="11"/>
      <c r="C650" s="11"/>
      <c r="D650" s="11"/>
      <c r="E650" s="12"/>
      <c r="F650" s="12"/>
      <c r="G650" s="12"/>
      <c r="H650" s="12"/>
      <c r="I650" s="12"/>
      <c r="J650" s="12"/>
      <c r="K650" s="12"/>
      <c r="L650" s="12"/>
      <c r="M650" s="11"/>
      <c r="Q650" s="1" t="s">
        <v>866</v>
      </c>
    </row>
    <row r="651" spans="1:48" ht="30" customHeight="1" x14ac:dyDescent="0.3">
      <c r="A651" s="11"/>
      <c r="B651" s="11"/>
      <c r="C651" s="11"/>
      <c r="D651" s="11"/>
      <c r="E651" s="12"/>
      <c r="F651" s="12"/>
      <c r="G651" s="12"/>
      <c r="H651" s="12"/>
      <c r="I651" s="12"/>
      <c r="J651" s="12"/>
      <c r="K651" s="12"/>
      <c r="L651" s="12"/>
      <c r="M651" s="11"/>
      <c r="Q651" s="1" t="s">
        <v>866</v>
      </c>
    </row>
    <row r="652" spans="1:48" ht="30" customHeight="1" x14ac:dyDescent="0.3">
      <c r="A652" s="10" t="s">
        <v>151</v>
      </c>
      <c r="B652" s="11"/>
      <c r="C652" s="11"/>
      <c r="D652" s="11"/>
      <c r="E652" s="12"/>
      <c r="F652" s="12">
        <f>SUMIF(Q629:Q651,"01030103",F629:F651)</f>
        <v>736000</v>
      </c>
      <c r="G652" s="12"/>
      <c r="H652" s="12">
        <f>SUMIF(Q629:Q651,"01030103",H629:H651)</f>
        <v>736000</v>
      </c>
      <c r="I652" s="12"/>
      <c r="J652" s="12">
        <f>SUMIF(Q629:Q651,"01030103",J629:J651)</f>
        <v>0</v>
      </c>
      <c r="K652" s="12"/>
      <c r="L652" s="12">
        <f>SUMIF(Q629:Q651,"01030103",L629:L651)</f>
        <v>0</v>
      </c>
      <c r="M652" s="11"/>
      <c r="N652" t="s">
        <v>152</v>
      </c>
    </row>
    <row r="653" spans="1:48" ht="30" customHeight="1" x14ac:dyDescent="0.3">
      <c r="A653" s="10" t="s">
        <v>872</v>
      </c>
      <c r="B653" s="10" t="s">
        <v>854</v>
      </c>
      <c r="C653" s="11"/>
      <c r="D653" s="11"/>
      <c r="E653" s="12"/>
      <c r="F653" s="12"/>
      <c r="G653" s="12"/>
      <c r="H653" s="12"/>
      <c r="I653" s="12"/>
      <c r="J653" s="12"/>
      <c r="K653" s="12"/>
      <c r="L653" s="12"/>
      <c r="M653" s="11"/>
      <c r="Q653" s="1" t="s">
        <v>873</v>
      </c>
    </row>
    <row r="654" spans="1:48" ht="30" customHeight="1" x14ac:dyDescent="0.3">
      <c r="A654" s="10" t="s">
        <v>855</v>
      </c>
      <c r="B654" s="10" t="s">
        <v>867</v>
      </c>
      <c r="C654" s="10" t="s">
        <v>147</v>
      </c>
      <c r="D654" s="11">
        <v>1</v>
      </c>
      <c r="E654" s="12">
        <f t="shared" ref="E654:F656" si="79">TRUNC(G654+I654+K654, 0)</f>
        <v>306000</v>
      </c>
      <c r="F654" s="12">
        <f t="shared" si="79"/>
        <v>306000</v>
      </c>
      <c r="G654" s="12">
        <f>TRUNC(단가대비표!O10,0)</f>
        <v>306000</v>
      </c>
      <c r="H654" s="12">
        <f>TRUNC(G654*D654, 0)</f>
        <v>306000</v>
      </c>
      <c r="I654" s="12">
        <f>TRUNC(단가대비표!P10,0)</f>
        <v>0</v>
      </c>
      <c r="J654" s="12">
        <f>TRUNC(I654*D654, 0)</f>
        <v>0</v>
      </c>
      <c r="K654" s="12">
        <f>TRUNC(단가대비표!V10,0)</f>
        <v>0</v>
      </c>
      <c r="L654" s="12">
        <f>TRUNC(K654*D654, 0)</f>
        <v>0</v>
      </c>
      <c r="M654" s="10" t="s">
        <v>52</v>
      </c>
      <c r="N654" s="1" t="s">
        <v>868</v>
      </c>
      <c r="O654" s="1" t="s">
        <v>52</v>
      </c>
      <c r="P654" s="1" t="s">
        <v>52</v>
      </c>
      <c r="Q654" s="1" t="s">
        <v>873</v>
      </c>
      <c r="R654" s="1" t="s">
        <v>69</v>
      </c>
      <c r="S654" s="1" t="s">
        <v>69</v>
      </c>
      <c r="T654" s="1" t="s">
        <v>68</v>
      </c>
      <c r="X654">
        <v>1</v>
      </c>
      <c r="AR654" s="1" t="s">
        <v>52</v>
      </c>
      <c r="AS654" s="1" t="s">
        <v>52</v>
      </c>
      <c r="AU654" s="1" t="s">
        <v>874</v>
      </c>
      <c r="AV654">
        <v>448</v>
      </c>
    </row>
    <row r="655" spans="1:48" ht="30" customHeight="1" x14ac:dyDescent="0.3">
      <c r="A655" s="10" t="s">
        <v>855</v>
      </c>
      <c r="B655" s="10" t="s">
        <v>856</v>
      </c>
      <c r="C655" s="10" t="s">
        <v>147</v>
      </c>
      <c r="D655" s="11">
        <v>3</v>
      </c>
      <c r="E655" s="12">
        <f t="shared" si="79"/>
        <v>121000</v>
      </c>
      <c r="F655" s="12">
        <f t="shared" si="79"/>
        <v>363000</v>
      </c>
      <c r="G655" s="12">
        <f>TRUNC(단가대비표!O11,0)</f>
        <v>121000</v>
      </c>
      <c r="H655" s="12">
        <f>TRUNC(G655*D655, 0)</f>
        <v>363000</v>
      </c>
      <c r="I655" s="12">
        <f>TRUNC(단가대비표!P11,0)</f>
        <v>0</v>
      </c>
      <c r="J655" s="12">
        <f>TRUNC(I655*D655, 0)</f>
        <v>0</v>
      </c>
      <c r="K655" s="12">
        <f>TRUNC(단가대비표!V11,0)</f>
        <v>0</v>
      </c>
      <c r="L655" s="12">
        <f>TRUNC(K655*D655, 0)</f>
        <v>0</v>
      </c>
      <c r="M655" s="10" t="s">
        <v>52</v>
      </c>
      <c r="N655" s="1" t="s">
        <v>857</v>
      </c>
      <c r="O655" s="1" t="s">
        <v>52</v>
      </c>
      <c r="P655" s="1" t="s">
        <v>52</v>
      </c>
      <c r="Q655" s="1" t="s">
        <v>873</v>
      </c>
      <c r="R655" s="1" t="s">
        <v>69</v>
      </c>
      <c r="S655" s="1" t="s">
        <v>69</v>
      </c>
      <c r="T655" s="1" t="s">
        <v>68</v>
      </c>
      <c r="X655">
        <v>1</v>
      </c>
      <c r="AR655" s="1" t="s">
        <v>52</v>
      </c>
      <c r="AS655" s="1" t="s">
        <v>52</v>
      </c>
      <c r="AU655" s="1" t="s">
        <v>875</v>
      </c>
      <c r="AV655">
        <v>569</v>
      </c>
    </row>
    <row r="656" spans="1:48" ht="30" customHeight="1" x14ac:dyDescent="0.3">
      <c r="A656" s="10" t="s">
        <v>781</v>
      </c>
      <c r="B656" s="10" t="s">
        <v>782</v>
      </c>
      <c r="C656" s="10" t="s">
        <v>147</v>
      </c>
      <c r="D656" s="11">
        <v>1</v>
      </c>
      <c r="E656" s="12">
        <f t="shared" si="79"/>
        <v>66900</v>
      </c>
      <c r="F656" s="12">
        <f t="shared" si="79"/>
        <v>66900</v>
      </c>
      <c r="G656" s="12">
        <f>ROUNDDOWN(SUMIF(X654:X656, RIGHTB(N656, 1), H654:H656)*W656, 0)</f>
        <v>66900</v>
      </c>
      <c r="H656" s="12">
        <f>TRUNC(G656*D656, 0)</f>
        <v>66900</v>
      </c>
      <c r="I656" s="12">
        <v>0</v>
      </c>
      <c r="J656" s="12">
        <f>TRUNC(I656*D656, 0)</f>
        <v>0</v>
      </c>
      <c r="K656" s="12">
        <v>0</v>
      </c>
      <c r="L656" s="12">
        <f>TRUNC(K656*D656, 0)</f>
        <v>0</v>
      </c>
      <c r="M656" s="10" t="s">
        <v>52</v>
      </c>
      <c r="N656" s="1" t="s">
        <v>766</v>
      </c>
      <c r="O656" s="1" t="s">
        <v>52</v>
      </c>
      <c r="P656" s="1" t="s">
        <v>52</v>
      </c>
      <c r="Q656" s="1" t="s">
        <v>873</v>
      </c>
      <c r="R656" s="1" t="s">
        <v>69</v>
      </c>
      <c r="S656" s="1" t="s">
        <v>69</v>
      </c>
      <c r="T656" s="1" t="s">
        <v>69</v>
      </c>
      <c r="U656">
        <v>0</v>
      </c>
      <c r="V656">
        <v>0</v>
      </c>
      <c r="W656">
        <v>0.1</v>
      </c>
      <c r="AR656" s="1" t="s">
        <v>52</v>
      </c>
      <c r="AS656" s="1" t="s">
        <v>52</v>
      </c>
      <c r="AU656" s="1" t="s">
        <v>876</v>
      </c>
      <c r="AV656">
        <v>624</v>
      </c>
    </row>
    <row r="657" spans="1:48" ht="30" customHeight="1" x14ac:dyDescent="0.3">
      <c r="A657" s="10" t="s">
        <v>2394</v>
      </c>
      <c r="B657" s="10"/>
      <c r="C657" s="10" t="s">
        <v>147</v>
      </c>
      <c r="D657" s="11">
        <v>1</v>
      </c>
      <c r="E657" s="12">
        <f t="shared" ref="E657" si="80">TRUNC(G657+I657+K657, 0)</f>
        <v>100</v>
      </c>
      <c r="F657" s="12">
        <f t="shared" ref="F657" si="81">TRUNC(H657+J657+L657, 0)</f>
        <v>100</v>
      </c>
      <c r="G657" s="12">
        <v>100</v>
      </c>
      <c r="H657" s="12">
        <f>TRUNC(G657*D657, 0)</f>
        <v>100</v>
      </c>
      <c r="I657" s="12">
        <v>0</v>
      </c>
      <c r="J657" s="12">
        <f>TRUNC(I657*D657, 0)</f>
        <v>0</v>
      </c>
      <c r="K657" s="12">
        <v>0</v>
      </c>
      <c r="L657" s="12">
        <f>TRUNC(K657*D657, 0)</f>
        <v>0</v>
      </c>
      <c r="M657" s="10" t="s">
        <v>52</v>
      </c>
      <c r="N657" s="1" t="s">
        <v>766</v>
      </c>
      <c r="O657" s="1" t="s">
        <v>52</v>
      </c>
      <c r="P657" s="1" t="s">
        <v>52</v>
      </c>
      <c r="Q657" s="1" t="s">
        <v>873</v>
      </c>
      <c r="R657" s="1" t="s">
        <v>69</v>
      </c>
      <c r="S657" s="1" t="s">
        <v>69</v>
      </c>
      <c r="T657" s="1" t="s">
        <v>69</v>
      </c>
      <c r="U657">
        <v>0</v>
      </c>
      <c r="V657">
        <v>0</v>
      </c>
      <c r="W657">
        <v>0.1</v>
      </c>
      <c r="AR657" s="1" t="s">
        <v>52</v>
      </c>
      <c r="AS657" s="1" t="s">
        <v>52</v>
      </c>
      <c r="AU657" s="1" t="s">
        <v>876</v>
      </c>
      <c r="AV657">
        <v>624</v>
      </c>
    </row>
    <row r="658" spans="1:48" ht="30" customHeight="1" x14ac:dyDescent="0.3">
      <c r="A658" s="11"/>
      <c r="B658" s="11"/>
      <c r="C658" s="11"/>
      <c r="D658" s="11"/>
      <c r="E658" s="12"/>
      <c r="F658" s="12"/>
      <c r="G658" s="12"/>
      <c r="H658" s="12"/>
      <c r="I658" s="12"/>
      <c r="J658" s="12"/>
      <c r="K658" s="12"/>
      <c r="L658" s="12"/>
      <c r="M658" s="11"/>
      <c r="Q658" s="1" t="s">
        <v>873</v>
      </c>
    </row>
    <row r="659" spans="1:48" ht="30" customHeight="1" x14ac:dyDescent="0.3">
      <c r="A659" s="11"/>
      <c r="B659" s="11"/>
      <c r="C659" s="11"/>
      <c r="D659" s="11"/>
      <c r="E659" s="12"/>
      <c r="F659" s="12"/>
      <c r="G659" s="12"/>
      <c r="H659" s="12"/>
      <c r="I659" s="12"/>
      <c r="J659" s="12"/>
      <c r="K659" s="12"/>
      <c r="L659" s="12"/>
      <c r="M659" s="11"/>
      <c r="Q659" s="1" t="s">
        <v>873</v>
      </c>
    </row>
    <row r="660" spans="1:48" ht="30" customHeight="1" x14ac:dyDescent="0.3">
      <c r="A660" s="11"/>
      <c r="B660" s="11"/>
      <c r="C660" s="11"/>
      <c r="D660" s="11"/>
      <c r="E660" s="12"/>
      <c r="F660" s="12"/>
      <c r="G660" s="12"/>
      <c r="H660" s="12"/>
      <c r="I660" s="12"/>
      <c r="J660" s="12"/>
      <c r="K660" s="12"/>
      <c r="L660" s="12"/>
      <c r="M660" s="11"/>
      <c r="Q660" s="1" t="s">
        <v>873</v>
      </c>
    </row>
    <row r="661" spans="1:48" ht="30" customHeight="1" x14ac:dyDescent="0.3">
      <c r="A661" s="11"/>
      <c r="B661" s="11"/>
      <c r="C661" s="11"/>
      <c r="D661" s="11"/>
      <c r="E661" s="12"/>
      <c r="F661" s="12"/>
      <c r="G661" s="12"/>
      <c r="H661" s="12"/>
      <c r="I661" s="12"/>
      <c r="J661" s="12"/>
      <c r="K661" s="12"/>
      <c r="L661" s="12"/>
      <c r="M661" s="11"/>
      <c r="Q661" s="1" t="s">
        <v>873</v>
      </c>
    </row>
    <row r="662" spans="1:48" ht="30" customHeight="1" x14ac:dyDescent="0.3">
      <c r="A662" s="11"/>
      <c r="B662" s="11"/>
      <c r="C662" s="11"/>
      <c r="D662" s="11"/>
      <c r="E662" s="12"/>
      <c r="F662" s="12"/>
      <c r="G662" s="12"/>
      <c r="H662" s="12"/>
      <c r="I662" s="12"/>
      <c r="J662" s="12"/>
      <c r="K662" s="12"/>
      <c r="L662" s="12"/>
      <c r="M662" s="11"/>
      <c r="Q662" s="1" t="s">
        <v>873</v>
      </c>
    </row>
    <row r="663" spans="1:48" ht="30" customHeight="1" x14ac:dyDescent="0.3">
      <c r="A663" s="11"/>
      <c r="B663" s="11"/>
      <c r="C663" s="11"/>
      <c r="D663" s="11"/>
      <c r="E663" s="12"/>
      <c r="F663" s="12"/>
      <c r="G663" s="12"/>
      <c r="H663" s="12"/>
      <c r="I663" s="12"/>
      <c r="J663" s="12"/>
      <c r="K663" s="12"/>
      <c r="L663" s="12"/>
      <c r="M663" s="11"/>
      <c r="Q663" s="1" t="s">
        <v>873</v>
      </c>
    </row>
    <row r="664" spans="1:48" ht="30" customHeight="1" x14ac:dyDescent="0.3">
      <c r="A664" s="11"/>
      <c r="B664" s="11"/>
      <c r="C664" s="11"/>
      <c r="D664" s="11"/>
      <c r="E664" s="12"/>
      <c r="F664" s="12"/>
      <c r="G664" s="12"/>
      <c r="H664" s="12"/>
      <c r="I664" s="12"/>
      <c r="J664" s="12"/>
      <c r="K664" s="12"/>
      <c r="L664" s="12"/>
      <c r="M664" s="11"/>
      <c r="Q664" s="1" t="s">
        <v>873</v>
      </c>
    </row>
    <row r="665" spans="1:48" ht="30" customHeight="1" x14ac:dyDescent="0.3">
      <c r="A665" s="11"/>
      <c r="B665" s="11"/>
      <c r="C665" s="11"/>
      <c r="D665" s="11"/>
      <c r="E665" s="12"/>
      <c r="F665" s="12"/>
      <c r="G665" s="12"/>
      <c r="H665" s="12"/>
      <c r="I665" s="12"/>
      <c r="J665" s="12"/>
      <c r="K665" s="12"/>
      <c r="L665" s="12"/>
      <c r="M665" s="11"/>
      <c r="Q665" s="1" t="s">
        <v>873</v>
      </c>
    </row>
    <row r="666" spans="1:48" ht="30" customHeight="1" x14ac:dyDescent="0.3">
      <c r="A666" s="11"/>
      <c r="B666" s="11"/>
      <c r="C666" s="11"/>
      <c r="D666" s="11"/>
      <c r="E666" s="12"/>
      <c r="F666" s="12"/>
      <c r="G666" s="12"/>
      <c r="H666" s="12"/>
      <c r="I666" s="12"/>
      <c r="J666" s="12"/>
      <c r="K666" s="12"/>
      <c r="L666" s="12"/>
      <c r="M666" s="11"/>
      <c r="Q666" s="1" t="s">
        <v>873</v>
      </c>
    </row>
    <row r="667" spans="1:48" ht="30" customHeight="1" x14ac:dyDescent="0.3">
      <c r="A667" s="11"/>
      <c r="B667" s="11"/>
      <c r="C667" s="11"/>
      <c r="D667" s="11"/>
      <c r="E667" s="12"/>
      <c r="F667" s="12"/>
      <c r="G667" s="12"/>
      <c r="H667" s="12"/>
      <c r="I667" s="12"/>
      <c r="J667" s="12"/>
      <c r="K667" s="12"/>
      <c r="L667" s="12"/>
      <c r="M667" s="11"/>
      <c r="Q667" s="1" t="s">
        <v>873</v>
      </c>
    </row>
    <row r="668" spans="1:48" ht="30" customHeight="1" x14ac:dyDescent="0.3">
      <c r="A668" s="11"/>
      <c r="B668" s="11"/>
      <c r="C668" s="11"/>
      <c r="D668" s="11"/>
      <c r="E668" s="12"/>
      <c r="F668" s="12"/>
      <c r="G668" s="12"/>
      <c r="H668" s="12"/>
      <c r="I668" s="12"/>
      <c r="J668" s="12"/>
      <c r="K668" s="12"/>
      <c r="L668" s="12"/>
      <c r="M668" s="11"/>
      <c r="Q668" s="1" t="s">
        <v>873</v>
      </c>
    </row>
    <row r="669" spans="1:48" ht="30" customHeight="1" x14ac:dyDescent="0.3">
      <c r="A669" s="11"/>
      <c r="B669" s="11"/>
      <c r="C669" s="11"/>
      <c r="D669" s="11"/>
      <c r="E669" s="12"/>
      <c r="F669" s="12"/>
      <c r="G669" s="12"/>
      <c r="H669" s="12"/>
      <c r="I669" s="12"/>
      <c r="J669" s="12"/>
      <c r="K669" s="12"/>
      <c r="L669" s="12"/>
      <c r="M669" s="11"/>
      <c r="Q669" s="1" t="s">
        <v>873</v>
      </c>
    </row>
    <row r="670" spans="1:48" ht="30" customHeight="1" x14ac:dyDescent="0.3">
      <c r="A670" s="11"/>
      <c r="B670" s="11"/>
      <c r="C670" s="11"/>
      <c r="D670" s="11"/>
      <c r="E670" s="12"/>
      <c r="F670" s="12"/>
      <c r="G670" s="12"/>
      <c r="H670" s="12"/>
      <c r="I670" s="12"/>
      <c r="J670" s="12"/>
      <c r="K670" s="12"/>
      <c r="L670" s="12"/>
      <c r="M670" s="11"/>
      <c r="Q670" s="1" t="s">
        <v>873</v>
      </c>
    </row>
    <row r="671" spans="1:48" ht="30" customHeight="1" x14ac:dyDescent="0.3">
      <c r="A671" s="11"/>
      <c r="B671" s="11"/>
      <c r="C671" s="11"/>
      <c r="D671" s="11"/>
      <c r="E671" s="12"/>
      <c r="F671" s="12"/>
      <c r="G671" s="12"/>
      <c r="H671" s="12"/>
      <c r="I671" s="12"/>
      <c r="J671" s="12"/>
      <c r="K671" s="12"/>
      <c r="L671" s="12"/>
      <c r="M671" s="11"/>
      <c r="Q671" s="1" t="s">
        <v>873</v>
      </c>
    </row>
    <row r="672" spans="1:48" ht="30" customHeight="1" x14ac:dyDescent="0.3">
      <c r="A672" s="11"/>
      <c r="B672" s="11"/>
      <c r="C672" s="11"/>
      <c r="D672" s="11"/>
      <c r="E672" s="12"/>
      <c r="F672" s="12"/>
      <c r="G672" s="12"/>
      <c r="H672" s="12"/>
      <c r="I672" s="12"/>
      <c r="J672" s="12"/>
      <c r="K672" s="12"/>
      <c r="L672" s="12"/>
      <c r="M672" s="11"/>
      <c r="Q672" s="1" t="s">
        <v>873</v>
      </c>
    </row>
    <row r="673" spans="1:48" ht="30" customHeight="1" x14ac:dyDescent="0.3">
      <c r="A673" s="11"/>
      <c r="B673" s="11"/>
      <c r="C673" s="11"/>
      <c r="D673" s="11"/>
      <c r="E673" s="12"/>
      <c r="F673" s="12"/>
      <c r="G673" s="12"/>
      <c r="H673" s="12"/>
      <c r="I673" s="12"/>
      <c r="J673" s="12"/>
      <c r="K673" s="12"/>
      <c r="L673" s="12"/>
      <c r="M673" s="11"/>
      <c r="Q673" s="1" t="s">
        <v>873</v>
      </c>
    </row>
    <row r="674" spans="1:48" ht="30" customHeight="1" x14ac:dyDescent="0.3">
      <c r="A674" s="11"/>
      <c r="B674" s="11"/>
      <c r="C674" s="11"/>
      <c r="D674" s="11"/>
      <c r="E674" s="12"/>
      <c r="F674" s="12"/>
      <c r="G674" s="12"/>
      <c r="H674" s="12"/>
      <c r="I674" s="12"/>
      <c r="J674" s="12"/>
      <c r="K674" s="12"/>
      <c r="L674" s="12"/>
      <c r="M674" s="11"/>
      <c r="Q674" s="1" t="s">
        <v>873</v>
      </c>
    </row>
    <row r="675" spans="1:48" ht="30" customHeight="1" x14ac:dyDescent="0.3">
      <c r="A675" s="11"/>
      <c r="B675" s="11"/>
      <c r="C675" s="11"/>
      <c r="D675" s="11"/>
      <c r="E675" s="12"/>
      <c r="F675" s="12"/>
      <c r="G675" s="12"/>
      <c r="H675" s="12"/>
      <c r="I675" s="12"/>
      <c r="J675" s="12"/>
      <c r="K675" s="12"/>
      <c r="L675" s="12"/>
      <c r="M675" s="11"/>
      <c r="Q675" s="1" t="s">
        <v>873</v>
      </c>
    </row>
    <row r="676" spans="1:48" ht="30" customHeight="1" x14ac:dyDescent="0.3">
      <c r="A676" s="11"/>
      <c r="B676" s="11"/>
      <c r="C676" s="11"/>
      <c r="D676" s="11"/>
      <c r="E676" s="12"/>
      <c r="F676" s="12"/>
      <c r="G676" s="12"/>
      <c r="H676" s="12"/>
      <c r="I676" s="12"/>
      <c r="J676" s="12"/>
      <c r="K676" s="12"/>
      <c r="L676" s="12"/>
      <c r="M676" s="11"/>
      <c r="Q676" s="1" t="s">
        <v>873</v>
      </c>
    </row>
    <row r="677" spans="1:48" ht="30" customHeight="1" x14ac:dyDescent="0.3">
      <c r="A677" s="10" t="s">
        <v>151</v>
      </c>
      <c r="B677" s="11"/>
      <c r="C677" s="11"/>
      <c r="D677" s="11"/>
      <c r="E677" s="12"/>
      <c r="F677" s="12">
        <f>SUMIF(Q654:Q676,"01030104",F654:F676)</f>
        <v>736000</v>
      </c>
      <c r="G677" s="12"/>
      <c r="H677" s="12">
        <f>SUMIF(Q654:Q676,"01030104",H654:H676)</f>
        <v>736000</v>
      </c>
      <c r="I677" s="12"/>
      <c r="J677" s="12">
        <f>SUMIF(Q654:Q676,"01030104",J654:J676)</f>
        <v>0</v>
      </c>
      <c r="K677" s="12"/>
      <c r="L677" s="12">
        <f>SUMIF(Q654:Q676,"01030104",L654:L676)</f>
        <v>0</v>
      </c>
      <c r="M677" s="11"/>
      <c r="N677" t="s">
        <v>152</v>
      </c>
    </row>
    <row r="678" spans="1:48" ht="30" customHeight="1" x14ac:dyDescent="0.3">
      <c r="A678" s="10" t="s">
        <v>879</v>
      </c>
      <c r="B678" s="10" t="s">
        <v>881</v>
      </c>
      <c r="C678" s="11"/>
      <c r="D678" s="11"/>
      <c r="E678" s="12"/>
      <c r="F678" s="12"/>
      <c r="G678" s="12"/>
      <c r="H678" s="12"/>
      <c r="I678" s="12"/>
      <c r="J678" s="12"/>
      <c r="K678" s="12"/>
      <c r="L678" s="12"/>
      <c r="M678" s="11"/>
      <c r="Q678" s="1" t="s">
        <v>880</v>
      </c>
    </row>
    <row r="679" spans="1:48" ht="30" customHeight="1" x14ac:dyDescent="0.3">
      <c r="A679" s="10" t="s">
        <v>882</v>
      </c>
      <c r="B679" s="10" t="s">
        <v>883</v>
      </c>
      <c r="C679" s="10" t="s">
        <v>147</v>
      </c>
      <c r="D679" s="11">
        <v>1</v>
      </c>
      <c r="E679" s="12">
        <f t="shared" ref="E679:F681" si="82">TRUNC(G679+I679+K679, 0)</f>
        <v>94000</v>
      </c>
      <c r="F679" s="12">
        <f t="shared" si="82"/>
        <v>94000</v>
      </c>
      <c r="G679" s="12">
        <f>TRUNC(단가대비표!O8,0)</f>
        <v>94000</v>
      </c>
      <c r="H679" s="12">
        <f>TRUNC(G679*D679, 0)</f>
        <v>94000</v>
      </c>
      <c r="I679" s="12">
        <f>TRUNC(단가대비표!P8,0)</f>
        <v>0</v>
      </c>
      <c r="J679" s="12">
        <f>TRUNC(I679*D679, 0)</f>
        <v>0</v>
      </c>
      <c r="K679" s="12">
        <f>TRUNC(단가대비표!V8,0)</f>
        <v>0</v>
      </c>
      <c r="L679" s="12">
        <f>TRUNC(K679*D679, 0)</f>
        <v>0</v>
      </c>
      <c r="M679" s="10" t="s">
        <v>52</v>
      </c>
      <c r="N679" s="1" t="s">
        <v>884</v>
      </c>
      <c r="O679" s="1" t="s">
        <v>52</v>
      </c>
      <c r="P679" s="1" t="s">
        <v>52</v>
      </c>
      <c r="Q679" s="1" t="s">
        <v>880</v>
      </c>
      <c r="R679" s="1" t="s">
        <v>69</v>
      </c>
      <c r="S679" s="1" t="s">
        <v>69</v>
      </c>
      <c r="T679" s="1" t="s">
        <v>68</v>
      </c>
      <c r="X679">
        <v>1</v>
      </c>
      <c r="AR679" s="1" t="s">
        <v>52</v>
      </c>
      <c r="AS679" s="1" t="s">
        <v>52</v>
      </c>
      <c r="AU679" s="1" t="s">
        <v>885</v>
      </c>
      <c r="AV679">
        <v>193</v>
      </c>
    </row>
    <row r="680" spans="1:48" ht="30" customHeight="1" x14ac:dyDescent="0.3">
      <c r="A680" s="10" t="s">
        <v>882</v>
      </c>
      <c r="B680" s="10" t="s">
        <v>886</v>
      </c>
      <c r="C680" s="10" t="s">
        <v>147</v>
      </c>
      <c r="D680" s="11">
        <v>275</v>
      </c>
      <c r="E680" s="12">
        <f t="shared" si="82"/>
        <v>391</v>
      </c>
      <c r="F680" s="12">
        <f t="shared" si="82"/>
        <v>107525</v>
      </c>
      <c r="G680" s="12">
        <f>TRUNC(단가대비표!O9,0)</f>
        <v>391</v>
      </c>
      <c r="H680" s="12">
        <f>TRUNC(G680*D680, 0)</f>
        <v>107525</v>
      </c>
      <c r="I680" s="12">
        <f>TRUNC(단가대비표!P9,0)</f>
        <v>0</v>
      </c>
      <c r="J680" s="12">
        <f>TRUNC(I680*D680, 0)</f>
        <v>0</v>
      </c>
      <c r="K680" s="12">
        <f>TRUNC(단가대비표!V9,0)</f>
        <v>0</v>
      </c>
      <c r="L680" s="12">
        <f>TRUNC(K680*D680, 0)</f>
        <v>0</v>
      </c>
      <c r="M680" s="10" t="s">
        <v>52</v>
      </c>
      <c r="N680" s="1" t="s">
        <v>887</v>
      </c>
      <c r="O680" s="1" t="s">
        <v>52</v>
      </c>
      <c r="P680" s="1" t="s">
        <v>52</v>
      </c>
      <c r="Q680" s="1" t="s">
        <v>880</v>
      </c>
      <c r="R680" s="1" t="s">
        <v>69</v>
      </c>
      <c r="S680" s="1" t="s">
        <v>69</v>
      </c>
      <c r="T680" s="1" t="s">
        <v>68</v>
      </c>
      <c r="X680">
        <v>1</v>
      </c>
      <c r="AR680" s="1" t="s">
        <v>52</v>
      </c>
      <c r="AS680" s="1" t="s">
        <v>52</v>
      </c>
      <c r="AU680" s="1" t="s">
        <v>888</v>
      </c>
      <c r="AV680">
        <v>194</v>
      </c>
    </row>
    <row r="681" spans="1:48" ht="30" customHeight="1" x14ac:dyDescent="0.3">
      <c r="A681" s="10" t="s">
        <v>781</v>
      </c>
      <c r="B681" s="10" t="s">
        <v>782</v>
      </c>
      <c r="C681" s="10" t="s">
        <v>147</v>
      </c>
      <c r="D681" s="11">
        <v>1</v>
      </c>
      <c r="E681" s="12">
        <f t="shared" si="82"/>
        <v>20152</v>
      </c>
      <c r="F681" s="12">
        <f t="shared" si="82"/>
        <v>20152</v>
      </c>
      <c r="G681" s="12">
        <f>ROUNDDOWN(SUMIF(X679:X681, RIGHTB(N681, 1), H679:H681)*W681, 0)</f>
        <v>20152</v>
      </c>
      <c r="H681" s="12">
        <f>TRUNC(G681*D681, 0)</f>
        <v>20152</v>
      </c>
      <c r="I681" s="12">
        <v>0</v>
      </c>
      <c r="J681" s="12">
        <f>TRUNC(I681*D681, 0)</f>
        <v>0</v>
      </c>
      <c r="K681" s="12">
        <v>0</v>
      </c>
      <c r="L681" s="12">
        <f>TRUNC(K681*D681, 0)</f>
        <v>0</v>
      </c>
      <c r="M681" s="10" t="s">
        <v>52</v>
      </c>
      <c r="N681" s="1" t="s">
        <v>766</v>
      </c>
      <c r="O681" s="1" t="s">
        <v>52</v>
      </c>
      <c r="P681" s="1" t="s">
        <v>52</v>
      </c>
      <c r="Q681" s="1" t="s">
        <v>880</v>
      </c>
      <c r="R681" s="1" t="s">
        <v>69</v>
      </c>
      <c r="S681" s="1" t="s">
        <v>69</v>
      </c>
      <c r="T681" s="1" t="s">
        <v>69</v>
      </c>
      <c r="U681">
        <v>0</v>
      </c>
      <c r="V681">
        <v>0</v>
      </c>
      <c r="W681">
        <v>0.1</v>
      </c>
      <c r="AR681" s="1" t="s">
        <v>52</v>
      </c>
      <c r="AS681" s="1" t="s">
        <v>52</v>
      </c>
      <c r="AU681" s="1" t="s">
        <v>889</v>
      </c>
      <c r="AV681">
        <v>198</v>
      </c>
    </row>
    <row r="682" spans="1:48" ht="30" customHeight="1" x14ac:dyDescent="0.3">
      <c r="A682" s="10" t="s">
        <v>2394</v>
      </c>
      <c r="B682" s="10"/>
      <c r="C682" s="10" t="s">
        <v>147</v>
      </c>
      <c r="D682" s="11">
        <v>1</v>
      </c>
      <c r="E682" s="12">
        <f t="shared" ref="E682" si="83">TRUNC(G682+I682+K682, 0)</f>
        <v>323</v>
      </c>
      <c r="F682" s="12">
        <f t="shared" ref="F682" si="84">TRUNC(H682+J682+L682, 0)</f>
        <v>323</v>
      </c>
      <c r="G682" s="12">
        <v>323</v>
      </c>
      <c r="H682" s="12">
        <f>TRUNC(G682*D682, 0)</f>
        <v>323</v>
      </c>
      <c r="I682" s="12">
        <v>0</v>
      </c>
      <c r="J682" s="12">
        <f>TRUNC(I682*D682, 0)</f>
        <v>0</v>
      </c>
      <c r="K682" s="12">
        <v>0</v>
      </c>
      <c r="L682" s="12">
        <f>TRUNC(K682*D682, 0)</f>
        <v>0</v>
      </c>
      <c r="M682" s="10" t="s">
        <v>52</v>
      </c>
      <c r="N682" s="1" t="s">
        <v>766</v>
      </c>
      <c r="O682" s="1" t="s">
        <v>52</v>
      </c>
      <c r="P682" s="1" t="s">
        <v>52</v>
      </c>
      <c r="Q682" s="1" t="s">
        <v>880</v>
      </c>
      <c r="R682" s="1" t="s">
        <v>69</v>
      </c>
      <c r="S682" s="1" t="s">
        <v>69</v>
      </c>
      <c r="T682" s="1" t="s">
        <v>69</v>
      </c>
      <c r="U682">
        <v>0</v>
      </c>
      <c r="V682">
        <v>0</v>
      </c>
      <c r="W682">
        <v>0.1</v>
      </c>
      <c r="AR682" s="1" t="s">
        <v>52</v>
      </c>
      <c r="AS682" s="1" t="s">
        <v>52</v>
      </c>
      <c r="AU682" s="1" t="s">
        <v>889</v>
      </c>
      <c r="AV682">
        <v>198</v>
      </c>
    </row>
    <row r="683" spans="1:48" ht="30" customHeight="1" x14ac:dyDescent="0.3">
      <c r="A683" s="11"/>
      <c r="B683" s="11"/>
      <c r="C683" s="11"/>
      <c r="D683" s="11"/>
      <c r="E683" s="12"/>
      <c r="F683" s="12"/>
      <c r="G683" s="12"/>
      <c r="H683" s="12"/>
      <c r="I683" s="12"/>
      <c r="J683" s="12"/>
      <c r="K683" s="12"/>
      <c r="L683" s="12"/>
      <c r="M683" s="11"/>
      <c r="Q683" s="1" t="s">
        <v>880</v>
      </c>
    </row>
    <row r="684" spans="1:48" ht="30" customHeight="1" x14ac:dyDescent="0.3">
      <c r="A684" s="11"/>
      <c r="B684" s="11"/>
      <c r="C684" s="11"/>
      <c r="D684" s="11"/>
      <c r="E684" s="12"/>
      <c r="F684" s="12"/>
      <c r="G684" s="12"/>
      <c r="H684" s="12"/>
      <c r="I684" s="12"/>
      <c r="J684" s="12"/>
      <c r="K684" s="12"/>
      <c r="L684" s="12"/>
      <c r="M684" s="11"/>
      <c r="Q684" s="1" t="s">
        <v>880</v>
      </c>
    </row>
    <row r="685" spans="1:48" ht="30" customHeight="1" x14ac:dyDescent="0.3">
      <c r="A685" s="11"/>
      <c r="B685" s="11"/>
      <c r="C685" s="11"/>
      <c r="D685" s="11"/>
      <c r="E685" s="12"/>
      <c r="F685" s="12"/>
      <c r="G685" s="12"/>
      <c r="H685" s="12"/>
      <c r="I685" s="12"/>
      <c r="J685" s="12"/>
      <c r="K685" s="12"/>
      <c r="L685" s="12"/>
      <c r="M685" s="11"/>
      <c r="Q685" s="1" t="s">
        <v>880</v>
      </c>
    </row>
    <row r="686" spans="1:48" ht="30" customHeight="1" x14ac:dyDescent="0.3">
      <c r="A686" s="11"/>
      <c r="B686" s="11"/>
      <c r="C686" s="11"/>
      <c r="D686" s="11"/>
      <c r="E686" s="12"/>
      <c r="F686" s="12"/>
      <c r="G686" s="12"/>
      <c r="H686" s="12"/>
      <c r="I686" s="12"/>
      <c r="J686" s="12"/>
      <c r="K686" s="12"/>
      <c r="L686" s="12"/>
      <c r="M686" s="11"/>
      <c r="Q686" s="1" t="s">
        <v>880</v>
      </c>
    </row>
    <row r="687" spans="1:48" ht="30" customHeight="1" x14ac:dyDescent="0.3">
      <c r="A687" s="11"/>
      <c r="B687" s="11"/>
      <c r="C687" s="11"/>
      <c r="D687" s="11"/>
      <c r="E687" s="12"/>
      <c r="F687" s="12"/>
      <c r="G687" s="12"/>
      <c r="H687" s="12"/>
      <c r="I687" s="12"/>
      <c r="J687" s="12"/>
      <c r="K687" s="12"/>
      <c r="L687" s="12"/>
      <c r="M687" s="11"/>
      <c r="Q687" s="1" t="s">
        <v>880</v>
      </c>
    </row>
    <row r="688" spans="1:48" ht="30" customHeight="1" x14ac:dyDescent="0.3">
      <c r="A688" s="11"/>
      <c r="B688" s="11"/>
      <c r="C688" s="11"/>
      <c r="D688" s="11"/>
      <c r="E688" s="12"/>
      <c r="F688" s="12"/>
      <c r="G688" s="12"/>
      <c r="H688" s="12"/>
      <c r="I688" s="12"/>
      <c r="J688" s="12"/>
      <c r="K688" s="12"/>
      <c r="L688" s="12"/>
      <c r="M688" s="11"/>
      <c r="Q688" s="1" t="s">
        <v>880</v>
      </c>
    </row>
    <row r="689" spans="1:17" ht="30" customHeight="1" x14ac:dyDescent="0.3">
      <c r="A689" s="11"/>
      <c r="B689" s="11"/>
      <c r="C689" s="11"/>
      <c r="D689" s="11"/>
      <c r="E689" s="12"/>
      <c r="F689" s="12"/>
      <c r="G689" s="12"/>
      <c r="H689" s="12"/>
      <c r="I689" s="12"/>
      <c r="J689" s="12"/>
      <c r="K689" s="12"/>
      <c r="L689" s="12"/>
      <c r="M689" s="11"/>
      <c r="Q689" s="1" t="s">
        <v>880</v>
      </c>
    </row>
    <row r="690" spans="1:17" ht="30" customHeight="1" x14ac:dyDescent="0.3">
      <c r="A690" s="11"/>
      <c r="B690" s="11"/>
      <c r="C690" s="11"/>
      <c r="D690" s="11"/>
      <c r="E690" s="12"/>
      <c r="F690" s="12"/>
      <c r="G690" s="12"/>
      <c r="H690" s="12"/>
      <c r="I690" s="12"/>
      <c r="J690" s="12"/>
      <c r="K690" s="12"/>
      <c r="L690" s="12"/>
      <c r="M690" s="11"/>
      <c r="Q690" s="1" t="s">
        <v>880</v>
      </c>
    </row>
    <row r="691" spans="1:17" ht="30" customHeight="1" x14ac:dyDescent="0.3">
      <c r="A691" s="11"/>
      <c r="B691" s="11"/>
      <c r="C691" s="11"/>
      <c r="D691" s="11"/>
      <c r="E691" s="12"/>
      <c r="F691" s="12"/>
      <c r="G691" s="12"/>
      <c r="H691" s="12"/>
      <c r="I691" s="12"/>
      <c r="J691" s="12"/>
      <c r="K691" s="12"/>
      <c r="L691" s="12"/>
      <c r="M691" s="11"/>
      <c r="Q691" s="1" t="s">
        <v>880</v>
      </c>
    </row>
    <row r="692" spans="1:17" ht="30" customHeight="1" x14ac:dyDescent="0.3">
      <c r="A692" s="11"/>
      <c r="B692" s="11"/>
      <c r="C692" s="11"/>
      <c r="D692" s="11"/>
      <c r="E692" s="12"/>
      <c r="F692" s="12"/>
      <c r="G692" s="12"/>
      <c r="H692" s="12"/>
      <c r="I692" s="12"/>
      <c r="J692" s="12"/>
      <c r="K692" s="12"/>
      <c r="L692" s="12"/>
      <c r="M692" s="11"/>
      <c r="Q692" s="1" t="s">
        <v>880</v>
      </c>
    </row>
    <row r="693" spans="1:17" ht="30" customHeight="1" x14ac:dyDescent="0.3">
      <c r="A693" s="11"/>
      <c r="B693" s="11"/>
      <c r="C693" s="11"/>
      <c r="D693" s="11"/>
      <c r="E693" s="12"/>
      <c r="F693" s="12"/>
      <c r="G693" s="12"/>
      <c r="H693" s="12"/>
      <c r="I693" s="12"/>
      <c r="J693" s="12"/>
      <c r="K693" s="12"/>
      <c r="L693" s="12"/>
      <c r="M693" s="11"/>
      <c r="Q693" s="1" t="s">
        <v>880</v>
      </c>
    </row>
    <row r="694" spans="1:17" ht="30" customHeight="1" x14ac:dyDescent="0.3">
      <c r="A694" s="11"/>
      <c r="B694" s="11"/>
      <c r="C694" s="11"/>
      <c r="D694" s="11"/>
      <c r="E694" s="12"/>
      <c r="F694" s="12"/>
      <c r="G694" s="12"/>
      <c r="H694" s="12"/>
      <c r="I694" s="12"/>
      <c r="J694" s="12"/>
      <c r="K694" s="12"/>
      <c r="L694" s="12"/>
      <c r="M694" s="11"/>
      <c r="Q694" s="1" t="s">
        <v>880</v>
      </c>
    </row>
    <row r="695" spans="1:17" ht="30" customHeight="1" x14ac:dyDescent="0.3">
      <c r="A695" s="11"/>
      <c r="B695" s="11"/>
      <c r="C695" s="11"/>
      <c r="D695" s="11"/>
      <c r="E695" s="12"/>
      <c r="F695" s="12"/>
      <c r="G695" s="12"/>
      <c r="H695" s="12"/>
      <c r="I695" s="12"/>
      <c r="J695" s="12"/>
      <c r="K695" s="12"/>
      <c r="L695" s="12"/>
      <c r="M695" s="11"/>
      <c r="Q695" s="1" t="s">
        <v>880</v>
      </c>
    </row>
    <row r="696" spans="1:17" ht="30" customHeight="1" x14ac:dyDescent="0.3">
      <c r="A696" s="11"/>
      <c r="B696" s="11"/>
      <c r="C696" s="11"/>
      <c r="D696" s="11"/>
      <c r="E696" s="12"/>
      <c r="F696" s="12"/>
      <c r="G696" s="12"/>
      <c r="H696" s="12"/>
      <c r="I696" s="12"/>
      <c r="J696" s="12"/>
      <c r="K696" s="12"/>
      <c r="L696" s="12"/>
      <c r="M696" s="11"/>
      <c r="Q696" s="1" t="s">
        <v>880</v>
      </c>
    </row>
    <row r="697" spans="1:17" ht="30" customHeight="1" x14ac:dyDescent="0.3">
      <c r="A697" s="11"/>
      <c r="B697" s="11"/>
      <c r="C697" s="11"/>
      <c r="D697" s="11"/>
      <c r="E697" s="12"/>
      <c r="F697" s="12"/>
      <c r="G697" s="12"/>
      <c r="H697" s="12"/>
      <c r="I697" s="12"/>
      <c r="J697" s="12"/>
      <c r="K697" s="12"/>
      <c r="L697" s="12"/>
      <c r="M697" s="11"/>
      <c r="Q697" s="1" t="s">
        <v>880</v>
      </c>
    </row>
    <row r="698" spans="1:17" ht="30" customHeight="1" x14ac:dyDescent="0.3">
      <c r="A698" s="11"/>
      <c r="B698" s="11"/>
      <c r="C698" s="11"/>
      <c r="D698" s="11"/>
      <c r="E698" s="12"/>
      <c r="F698" s="12"/>
      <c r="G698" s="12"/>
      <c r="H698" s="12"/>
      <c r="I698" s="12"/>
      <c r="J698" s="12"/>
      <c r="K698" s="12"/>
      <c r="L698" s="12"/>
      <c r="M698" s="11"/>
      <c r="Q698" s="1" t="s">
        <v>880</v>
      </c>
    </row>
    <row r="699" spans="1:17" ht="30" customHeight="1" x14ac:dyDescent="0.3">
      <c r="A699" s="11"/>
      <c r="B699" s="11"/>
      <c r="C699" s="11"/>
      <c r="D699" s="11"/>
      <c r="E699" s="12"/>
      <c r="F699" s="12"/>
      <c r="G699" s="12"/>
      <c r="H699" s="12"/>
      <c r="I699" s="12"/>
      <c r="J699" s="12"/>
      <c r="K699" s="12"/>
      <c r="L699" s="12"/>
      <c r="M699" s="11"/>
      <c r="Q699" s="1" t="s">
        <v>880</v>
      </c>
    </row>
    <row r="700" spans="1:17" ht="30" customHeight="1" x14ac:dyDescent="0.3">
      <c r="A700" s="11"/>
      <c r="B700" s="11"/>
      <c r="C700" s="11"/>
      <c r="D700" s="11"/>
      <c r="E700" s="12"/>
      <c r="F700" s="12"/>
      <c r="G700" s="12"/>
      <c r="H700" s="12"/>
      <c r="I700" s="12"/>
      <c r="J700" s="12"/>
      <c r="K700" s="12"/>
      <c r="L700" s="12"/>
      <c r="M700" s="11"/>
      <c r="Q700" s="1" t="s">
        <v>880</v>
      </c>
    </row>
    <row r="701" spans="1:17" ht="30" customHeight="1" x14ac:dyDescent="0.3">
      <c r="A701" s="11"/>
      <c r="B701" s="11"/>
      <c r="C701" s="11"/>
      <c r="D701" s="11"/>
      <c r="E701" s="12"/>
      <c r="F701" s="12"/>
      <c r="G701" s="12"/>
      <c r="H701" s="12"/>
      <c r="I701" s="12"/>
      <c r="J701" s="12"/>
      <c r="K701" s="12"/>
      <c r="L701" s="12"/>
      <c r="M701" s="11"/>
      <c r="Q701" s="1" t="s">
        <v>880</v>
      </c>
    </row>
    <row r="702" spans="1:17" ht="30" customHeight="1" x14ac:dyDescent="0.3">
      <c r="A702" s="10" t="s">
        <v>151</v>
      </c>
      <c r="B702" s="11"/>
      <c r="C702" s="11"/>
      <c r="D702" s="11"/>
      <c r="E702" s="12"/>
      <c r="F702" s="12">
        <f>SUMIF(Q679:Q701,"01030201",F679:F701)</f>
        <v>222000</v>
      </c>
      <c r="G702" s="12"/>
      <c r="H702" s="12">
        <f>SUMIF(Q679:Q701,"01030201",H679:H701)</f>
        <v>222000</v>
      </c>
      <c r="I702" s="12"/>
      <c r="J702" s="12">
        <f>SUMIF(Q679:Q701,"01030201",J679:J701)</f>
        <v>0</v>
      </c>
      <c r="K702" s="12"/>
      <c r="L702" s="12">
        <f>SUMIF(Q679:Q701,"01030201",L679:L701)</f>
        <v>0</v>
      </c>
      <c r="M702" s="11"/>
      <c r="N702" t="s">
        <v>152</v>
      </c>
    </row>
  </sheetData>
  <mergeCells count="44">
    <mergeCell ref="AU3:AU4"/>
    <mergeCell ref="AV3:AV4"/>
    <mergeCell ref="AO3:AO4"/>
    <mergeCell ref="AP3:AP4"/>
    <mergeCell ref="AQ3:AQ4"/>
    <mergeCell ref="AR3:AR4"/>
    <mergeCell ref="AS3:AS4"/>
    <mergeCell ref="AT3:AT4"/>
    <mergeCell ref="AN3:AN4"/>
    <mergeCell ref="AC3:AC4"/>
    <mergeCell ref="AD3:AD4"/>
    <mergeCell ref="AE3:AE4"/>
    <mergeCell ref="AF3:AF4"/>
    <mergeCell ref="AG3:AG4"/>
    <mergeCell ref="AH3:AH4"/>
    <mergeCell ref="AI3:AI4"/>
    <mergeCell ref="AJ3:AJ4"/>
    <mergeCell ref="AK3:AK4"/>
    <mergeCell ref="AL3:AL4"/>
    <mergeCell ref="AM3:AM4"/>
    <mergeCell ref="AB3:AB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P3:P4"/>
    <mergeCell ref="A3:A4"/>
    <mergeCell ref="B3:B4"/>
    <mergeCell ref="C3:C4"/>
    <mergeCell ref="D3:D4"/>
    <mergeCell ref="G3:H3"/>
    <mergeCell ref="I3:J3"/>
    <mergeCell ref="K3:L3"/>
    <mergeCell ref="E3:F3"/>
    <mergeCell ref="M3:M4"/>
    <mergeCell ref="N3:N4"/>
    <mergeCell ref="O3:O4"/>
  </mergeCells>
  <phoneticPr fontId="1" type="noConversion"/>
  <pageMargins left="0.78740157480314965" right="0" top="0.39370078740157483" bottom="0.39370078740157483" header="0" footer="0"/>
  <pageSetup paperSize="9" scale="61" fitToHeight="0" orientation="landscape" r:id="rId1"/>
  <rowBreaks count="25" manualBreakCount="25">
    <brk id="29" max="16383" man="1"/>
    <brk id="54" max="16383" man="1"/>
    <brk id="79" max="16383" man="1"/>
    <brk id="129" max="16383" man="1"/>
    <brk id="154" max="16383" man="1"/>
    <brk id="179" max="16383" man="1"/>
    <brk id="204" max="16383" man="1"/>
    <brk id="229" max="16383" man="1"/>
    <brk id="279" max="16383" man="1"/>
    <brk id="329" max="16383" man="1"/>
    <brk id="354" max="16383" man="1"/>
    <brk id="379" max="16383" man="1"/>
    <brk id="404" max="16383" man="1"/>
    <brk id="427" max="16383" man="1"/>
    <brk id="452" max="16383" man="1"/>
    <brk id="477" max="16383" man="1"/>
    <brk id="502" max="16383" man="1"/>
    <brk id="527" max="16383" man="1"/>
    <brk id="552" max="16383" man="1"/>
    <brk id="577" max="16383" man="1"/>
    <brk id="602" max="16383" man="1"/>
    <brk id="627" max="16383" man="1"/>
    <brk id="652" max="16383" man="1"/>
    <brk id="677" max="16383" man="1"/>
    <brk id="70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1"/>
  <sheetViews>
    <sheetView view="pageBreakPreview" zoomScale="85" zoomScaleSheetLayoutView="85" workbookViewId="0">
      <selection activeCell="A6" sqref="A6"/>
    </sheetView>
  </sheetViews>
  <sheetFormatPr defaultRowHeight="16.5" x14ac:dyDescent="0.3"/>
  <cols>
    <col min="1" max="2" width="30.625" style="54" customWidth="1"/>
    <col min="3" max="3" width="4.625" style="55" customWidth="1"/>
    <col min="4" max="4" width="8.625" style="55" customWidth="1"/>
    <col min="5" max="12" width="13.625" style="54" customWidth="1"/>
    <col min="13" max="13" width="12.625" style="54" customWidth="1"/>
    <col min="14" max="43" width="2.625" style="54" hidden="1" customWidth="1"/>
    <col min="44" max="44" width="10.625" style="54" hidden="1" customWidth="1"/>
    <col min="45" max="46" width="1.625" style="54" hidden="1" customWidth="1"/>
    <col min="47" max="47" width="24.625" style="54" hidden="1" customWidth="1"/>
    <col min="48" max="48" width="10.625" style="54" hidden="1" customWidth="1"/>
    <col min="49" max="16384" width="9" style="54"/>
  </cols>
  <sheetData>
    <row r="1" spans="1:48" customFormat="1" ht="30" customHeight="1" x14ac:dyDescent="0.3">
      <c r="A1" s="199" t="s">
        <v>2387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</row>
    <row r="2" spans="1:48" customFormat="1" ht="30" customHeight="1" x14ac:dyDescent="0.3">
      <c r="A2" s="1" t="s">
        <v>2408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</row>
    <row r="3" spans="1:48" ht="30" customHeight="1" x14ac:dyDescent="0.3">
      <c r="A3" s="200" t="s">
        <v>1</v>
      </c>
      <c r="B3" s="200" t="s">
        <v>2</v>
      </c>
      <c r="C3" s="200" t="s">
        <v>3</v>
      </c>
      <c r="D3" s="200" t="s">
        <v>4</v>
      </c>
      <c r="E3" s="200" t="s">
        <v>10</v>
      </c>
      <c r="F3" s="200"/>
      <c r="G3" s="200" t="s">
        <v>5</v>
      </c>
      <c r="H3" s="200"/>
      <c r="I3" s="201" t="s">
        <v>2386</v>
      </c>
      <c r="J3" s="200"/>
      <c r="K3" s="200" t="s">
        <v>9</v>
      </c>
      <c r="L3" s="200"/>
      <c r="M3" s="200" t="s">
        <v>11</v>
      </c>
      <c r="N3" s="198" t="s">
        <v>20</v>
      </c>
      <c r="O3" s="198" t="s">
        <v>13</v>
      </c>
      <c r="P3" s="198" t="s">
        <v>21</v>
      </c>
      <c r="Q3" s="198" t="s">
        <v>12</v>
      </c>
      <c r="R3" s="198" t="s">
        <v>22</v>
      </c>
      <c r="S3" s="198" t="s">
        <v>23</v>
      </c>
      <c r="T3" s="198" t="s">
        <v>2385</v>
      </c>
      <c r="U3" s="198" t="s">
        <v>25</v>
      </c>
      <c r="V3" s="198" t="s">
        <v>26</v>
      </c>
      <c r="W3" s="198" t="s">
        <v>27</v>
      </c>
      <c r="X3" s="198" t="s">
        <v>28</v>
      </c>
      <c r="Y3" s="198" t="s">
        <v>29</v>
      </c>
      <c r="Z3" s="198" t="s">
        <v>30</v>
      </c>
      <c r="AA3" s="198" t="s">
        <v>31</v>
      </c>
      <c r="AB3" s="198" t="s">
        <v>32</v>
      </c>
      <c r="AC3" s="198" t="s">
        <v>33</v>
      </c>
      <c r="AD3" s="198" t="s">
        <v>34</v>
      </c>
      <c r="AE3" s="198" t="s">
        <v>35</v>
      </c>
      <c r="AF3" s="198" t="s">
        <v>36</v>
      </c>
      <c r="AG3" s="198" t="s">
        <v>37</v>
      </c>
      <c r="AH3" s="198" t="s">
        <v>38</v>
      </c>
      <c r="AI3" s="198" t="s">
        <v>39</v>
      </c>
      <c r="AJ3" s="198" t="s">
        <v>40</v>
      </c>
      <c r="AK3" s="198" t="s">
        <v>41</v>
      </c>
      <c r="AL3" s="198" t="s">
        <v>42</v>
      </c>
      <c r="AM3" s="198" t="s">
        <v>43</v>
      </c>
      <c r="AN3" s="198" t="s">
        <v>44</v>
      </c>
      <c r="AO3" s="198" t="s">
        <v>45</v>
      </c>
      <c r="AP3" s="198" t="s">
        <v>46</v>
      </c>
      <c r="AQ3" s="198" t="s">
        <v>47</v>
      </c>
      <c r="AR3" s="198" t="s">
        <v>48</v>
      </c>
      <c r="AS3" s="198" t="s">
        <v>15</v>
      </c>
      <c r="AT3" s="198" t="s">
        <v>16</v>
      </c>
      <c r="AU3" s="198" t="s">
        <v>49</v>
      </c>
      <c r="AV3" s="198" t="s">
        <v>50</v>
      </c>
    </row>
    <row r="4" spans="1:48" ht="30" customHeight="1" x14ac:dyDescent="0.3">
      <c r="A4" s="200"/>
      <c r="B4" s="200"/>
      <c r="C4" s="200"/>
      <c r="D4" s="200"/>
      <c r="E4" s="76" t="s">
        <v>6</v>
      </c>
      <c r="F4" s="76" t="s">
        <v>7</v>
      </c>
      <c r="G4" s="76" t="s">
        <v>6</v>
      </c>
      <c r="H4" s="76" t="s">
        <v>7</v>
      </c>
      <c r="I4" s="76" t="s">
        <v>6</v>
      </c>
      <c r="J4" s="76" t="s">
        <v>7</v>
      </c>
      <c r="K4" s="76" t="s">
        <v>6</v>
      </c>
      <c r="L4" s="76" t="s">
        <v>7</v>
      </c>
      <c r="M4" s="200"/>
      <c r="N4" s="198"/>
      <c r="O4" s="198"/>
      <c r="P4" s="198"/>
      <c r="Q4" s="198"/>
      <c r="R4" s="198"/>
      <c r="S4" s="198"/>
      <c r="T4" s="198"/>
      <c r="U4" s="198"/>
      <c r="V4" s="198"/>
      <c r="W4" s="198"/>
      <c r="X4" s="198"/>
      <c r="Y4" s="198"/>
      <c r="Z4" s="198"/>
      <c r="AA4" s="198"/>
      <c r="AB4" s="198"/>
      <c r="AC4" s="198"/>
      <c r="AD4" s="198"/>
      <c r="AE4" s="198"/>
      <c r="AF4" s="198"/>
      <c r="AG4" s="198"/>
      <c r="AH4" s="198"/>
      <c r="AI4" s="198"/>
      <c r="AJ4" s="198"/>
      <c r="AK4" s="198"/>
      <c r="AL4" s="198"/>
      <c r="AM4" s="198"/>
      <c r="AN4" s="198"/>
      <c r="AO4" s="198"/>
      <c r="AP4" s="198"/>
      <c r="AQ4" s="198"/>
      <c r="AR4" s="198"/>
      <c r="AS4" s="198"/>
      <c r="AT4" s="198"/>
      <c r="AU4" s="198"/>
      <c r="AV4" s="198"/>
    </row>
    <row r="5" spans="1:48" s="57" customFormat="1" ht="30" customHeight="1" x14ac:dyDescent="0.3">
      <c r="A5" s="59" t="s">
        <v>2430</v>
      </c>
      <c r="B5" s="59"/>
      <c r="C5" s="75"/>
      <c r="D5" s="75"/>
      <c r="E5" s="74"/>
      <c r="F5" s="74"/>
      <c r="G5" s="74"/>
      <c r="H5" s="74"/>
      <c r="I5" s="74"/>
      <c r="J5" s="74"/>
      <c r="K5" s="74"/>
      <c r="L5" s="74"/>
      <c r="M5" s="74"/>
      <c r="N5" s="72"/>
      <c r="O5" s="72"/>
      <c r="P5" s="72"/>
      <c r="Q5" s="73" t="s">
        <v>57</v>
      </c>
      <c r="R5" s="72"/>
      <c r="S5" s="72"/>
      <c r="T5" s="72"/>
      <c r="U5" s="72"/>
      <c r="V5" s="72"/>
      <c r="W5" s="72"/>
      <c r="X5" s="72"/>
      <c r="Y5" s="72"/>
      <c r="Z5" s="72"/>
      <c r="AA5" s="72"/>
      <c r="AB5" s="72"/>
      <c r="AC5" s="72"/>
      <c r="AD5" s="72"/>
      <c r="AE5" s="72"/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2"/>
      <c r="AQ5" s="72"/>
      <c r="AR5" s="72"/>
      <c r="AS5" s="72"/>
      <c r="AT5" s="72"/>
      <c r="AU5" s="72"/>
      <c r="AV5" s="72"/>
    </row>
    <row r="6" spans="1:48" s="57" customFormat="1" ht="30" customHeight="1" x14ac:dyDescent="0.3">
      <c r="A6" s="59" t="s">
        <v>2384</v>
      </c>
      <c r="B6" s="71"/>
      <c r="C6" s="59" t="s">
        <v>2359</v>
      </c>
      <c r="D6" s="71">
        <v>1</v>
      </c>
      <c r="E6" s="60">
        <f>ROUND(G6+I6+K6, 0)</f>
        <v>-381054</v>
      </c>
      <c r="F6" s="60">
        <f>ROUND(H6+J6+L6, 0)</f>
        <v>-381054</v>
      </c>
      <c r="G6" s="60"/>
      <c r="H6" s="60"/>
      <c r="I6" s="60"/>
      <c r="J6" s="60"/>
      <c r="K6" s="60">
        <f>단가대비표!O143</f>
        <v>-381054</v>
      </c>
      <c r="L6" s="60">
        <f>ROUND(K6*D6, 0)</f>
        <v>-381054</v>
      </c>
      <c r="M6" s="63"/>
      <c r="N6" s="58" t="s">
        <v>2383</v>
      </c>
      <c r="O6" s="58" t="s">
        <v>52</v>
      </c>
      <c r="P6" s="58" t="s">
        <v>52</v>
      </c>
      <c r="Q6" s="58" t="s">
        <v>57</v>
      </c>
      <c r="R6" s="58" t="s">
        <v>68</v>
      </c>
      <c r="S6" s="58" t="s">
        <v>69</v>
      </c>
      <c r="T6" s="58" t="s">
        <v>69</v>
      </c>
      <c r="AR6" s="58" t="s">
        <v>52</v>
      </c>
      <c r="AS6" s="58" t="s">
        <v>52</v>
      </c>
      <c r="AU6" s="58" t="s">
        <v>2382</v>
      </c>
      <c r="AV6" s="57">
        <v>4039</v>
      </c>
    </row>
    <row r="7" spans="1:48" s="57" customFormat="1" ht="30" customHeight="1" x14ac:dyDescent="0.3">
      <c r="A7" s="59"/>
      <c r="B7" s="71"/>
      <c r="C7" s="62"/>
      <c r="D7" s="61"/>
      <c r="E7" s="60"/>
      <c r="F7" s="60"/>
      <c r="G7" s="60"/>
      <c r="H7" s="60"/>
      <c r="I7" s="60"/>
      <c r="J7" s="60"/>
      <c r="K7" s="60"/>
      <c r="L7" s="60"/>
      <c r="M7" s="60"/>
      <c r="N7" s="58" t="s">
        <v>2381</v>
      </c>
      <c r="O7" s="58" t="s">
        <v>52</v>
      </c>
      <c r="P7" s="58" t="s">
        <v>52</v>
      </c>
      <c r="Q7" s="58" t="s">
        <v>57</v>
      </c>
      <c r="R7" s="58" t="s">
        <v>68</v>
      </c>
      <c r="S7" s="58" t="s">
        <v>69</v>
      </c>
      <c r="T7" s="58" t="s">
        <v>69</v>
      </c>
      <c r="AR7" s="58" t="s">
        <v>52</v>
      </c>
      <c r="AS7" s="58" t="s">
        <v>52</v>
      </c>
      <c r="AU7" s="58" t="s">
        <v>2380</v>
      </c>
      <c r="AV7" s="57">
        <v>4125</v>
      </c>
    </row>
    <row r="8" spans="1:48" s="64" customFormat="1" ht="30" customHeight="1" x14ac:dyDescent="0.3">
      <c r="A8" s="70"/>
      <c r="B8" s="69"/>
      <c r="C8" s="68"/>
      <c r="D8" s="67"/>
      <c r="E8" s="66"/>
      <c r="F8" s="66"/>
      <c r="G8" s="66"/>
      <c r="H8" s="66"/>
      <c r="I8" s="66"/>
      <c r="J8" s="66"/>
      <c r="K8" s="66"/>
      <c r="L8" s="66"/>
      <c r="M8" s="66"/>
      <c r="N8" s="65"/>
      <c r="O8" s="65"/>
      <c r="P8" s="65"/>
      <c r="Q8" s="65"/>
      <c r="R8" s="65"/>
      <c r="S8" s="65"/>
      <c r="T8" s="65"/>
      <c r="AR8" s="65"/>
      <c r="AS8" s="65"/>
      <c r="AU8" s="65"/>
    </row>
    <row r="9" spans="1:48" s="57" customFormat="1" ht="30" customHeight="1" x14ac:dyDescent="0.3">
      <c r="A9" s="59"/>
      <c r="B9" s="59"/>
      <c r="C9" s="62"/>
      <c r="D9" s="61"/>
      <c r="E9" s="60"/>
      <c r="F9" s="60"/>
      <c r="G9" s="60"/>
      <c r="H9" s="60"/>
      <c r="I9" s="60"/>
      <c r="J9" s="60"/>
      <c r="K9" s="60"/>
      <c r="L9" s="60"/>
      <c r="M9" s="60"/>
      <c r="N9" s="58"/>
      <c r="O9" s="58"/>
      <c r="P9" s="58"/>
      <c r="Q9" s="58"/>
      <c r="R9" s="58"/>
      <c r="S9" s="58"/>
      <c r="T9" s="58"/>
      <c r="AR9" s="58"/>
      <c r="AS9" s="58"/>
      <c r="AU9" s="58"/>
    </row>
    <row r="10" spans="1:48" s="57" customFormat="1" ht="30" customHeight="1" x14ac:dyDescent="0.3">
      <c r="A10" s="59"/>
      <c r="B10" s="63"/>
      <c r="C10" s="62"/>
      <c r="D10" s="61"/>
      <c r="E10" s="60"/>
      <c r="F10" s="60">
        <f t="shared" ref="F10:F16" si="0">ROUND(H10+J10+L10, 0)</f>
        <v>0</v>
      </c>
      <c r="G10" s="60"/>
      <c r="H10" s="60">
        <f t="shared" ref="H10:H16" si="1">ROUND(G10*D10, 0)</f>
        <v>0</v>
      </c>
      <c r="I10" s="60"/>
      <c r="J10" s="60"/>
      <c r="K10" s="60"/>
      <c r="L10" s="60">
        <f t="shared" ref="L10:L16" si="2">ROUND(K10*D10, 0)</f>
        <v>0</v>
      </c>
      <c r="M10" s="59"/>
      <c r="N10" s="58" t="s">
        <v>2379</v>
      </c>
      <c r="O10" s="58" t="s">
        <v>52</v>
      </c>
      <c r="P10" s="58" t="s">
        <v>52</v>
      </c>
      <c r="Q10" s="58" t="s">
        <v>57</v>
      </c>
      <c r="R10" s="58" t="s">
        <v>68</v>
      </c>
      <c r="S10" s="58" t="s">
        <v>69</v>
      </c>
      <c r="T10" s="58" t="s">
        <v>69</v>
      </c>
      <c r="AR10" s="58" t="s">
        <v>52</v>
      </c>
      <c r="AS10" s="58" t="s">
        <v>52</v>
      </c>
      <c r="AU10" s="58" t="s">
        <v>2378</v>
      </c>
      <c r="AV10" s="57">
        <v>4041</v>
      </c>
    </row>
    <row r="11" spans="1:48" s="57" customFormat="1" ht="30" customHeight="1" x14ac:dyDescent="0.3">
      <c r="A11" s="59"/>
      <c r="B11" s="59"/>
      <c r="C11" s="62"/>
      <c r="D11" s="61"/>
      <c r="E11" s="60"/>
      <c r="F11" s="60">
        <f t="shared" si="0"/>
        <v>0</v>
      </c>
      <c r="G11" s="60"/>
      <c r="H11" s="60">
        <f t="shared" si="1"/>
        <v>0</v>
      </c>
      <c r="I11" s="60"/>
      <c r="J11" s="60"/>
      <c r="K11" s="60"/>
      <c r="L11" s="60">
        <f t="shared" si="2"/>
        <v>0</v>
      </c>
      <c r="M11" s="59"/>
      <c r="N11" s="58" t="s">
        <v>2377</v>
      </c>
      <c r="O11" s="58" t="s">
        <v>52</v>
      </c>
      <c r="P11" s="58" t="s">
        <v>52</v>
      </c>
      <c r="Q11" s="58" t="s">
        <v>57</v>
      </c>
      <c r="R11" s="58" t="s">
        <v>68</v>
      </c>
      <c r="S11" s="58" t="s">
        <v>69</v>
      </c>
      <c r="T11" s="58" t="s">
        <v>69</v>
      </c>
      <c r="AR11" s="58" t="s">
        <v>52</v>
      </c>
      <c r="AS11" s="58" t="s">
        <v>52</v>
      </c>
      <c r="AU11" s="58" t="s">
        <v>2376</v>
      </c>
      <c r="AV11" s="57">
        <v>4042</v>
      </c>
    </row>
    <row r="12" spans="1:48" s="57" customFormat="1" ht="30" customHeight="1" x14ac:dyDescent="0.3">
      <c r="A12" s="59"/>
      <c r="B12" s="59"/>
      <c r="C12" s="62"/>
      <c r="D12" s="61"/>
      <c r="E12" s="60"/>
      <c r="F12" s="60">
        <f t="shared" si="0"/>
        <v>0</v>
      </c>
      <c r="G12" s="60"/>
      <c r="H12" s="60">
        <f t="shared" si="1"/>
        <v>0</v>
      </c>
      <c r="I12" s="60"/>
      <c r="J12" s="60"/>
      <c r="K12" s="60"/>
      <c r="L12" s="60">
        <f t="shared" si="2"/>
        <v>0</v>
      </c>
      <c r="M12" s="59"/>
      <c r="N12" s="58" t="s">
        <v>2375</v>
      </c>
      <c r="O12" s="58" t="s">
        <v>52</v>
      </c>
      <c r="P12" s="58" t="s">
        <v>52</v>
      </c>
      <c r="Q12" s="58" t="s">
        <v>57</v>
      </c>
      <c r="R12" s="58" t="s">
        <v>68</v>
      </c>
      <c r="S12" s="58" t="s">
        <v>69</v>
      </c>
      <c r="T12" s="58" t="s">
        <v>69</v>
      </c>
      <c r="AR12" s="58" t="s">
        <v>52</v>
      </c>
      <c r="AS12" s="58" t="s">
        <v>52</v>
      </c>
      <c r="AU12" s="58" t="s">
        <v>2374</v>
      </c>
      <c r="AV12" s="57">
        <v>3973</v>
      </c>
    </row>
    <row r="13" spans="1:48" s="57" customFormat="1" ht="30" customHeight="1" x14ac:dyDescent="0.3">
      <c r="A13" s="59"/>
      <c r="B13" s="59"/>
      <c r="C13" s="62"/>
      <c r="D13" s="61"/>
      <c r="E13" s="60"/>
      <c r="F13" s="60">
        <f t="shared" si="0"/>
        <v>0</v>
      </c>
      <c r="G13" s="60"/>
      <c r="H13" s="60">
        <f t="shared" si="1"/>
        <v>0</v>
      </c>
      <c r="I13" s="60"/>
      <c r="J13" s="60"/>
      <c r="K13" s="60"/>
      <c r="L13" s="60">
        <f t="shared" si="2"/>
        <v>0</v>
      </c>
      <c r="M13" s="59"/>
      <c r="N13" s="58" t="s">
        <v>2373</v>
      </c>
      <c r="O13" s="58" t="s">
        <v>52</v>
      </c>
      <c r="P13" s="58" t="s">
        <v>52</v>
      </c>
      <c r="Q13" s="58" t="s">
        <v>57</v>
      </c>
      <c r="R13" s="58" t="s">
        <v>68</v>
      </c>
      <c r="S13" s="58" t="s">
        <v>69</v>
      </c>
      <c r="T13" s="58" t="s">
        <v>69</v>
      </c>
      <c r="AR13" s="58" t="s">
        <v>52</v>
      </c>
      <c r="AS13" s="58" t="s">
        <v>52</v>
      </c>
      <c r="AU13" s="58" t="s">
        <v>2372</v>
      </c>
      <c r="AV13" s="57">
        <v>4126</v>
      </c>
    </row>
    <row r="14" spans="1:48" s="57" customFormat="1" ht="30" customHeight="1" x14ac:dyDescent="0.3">
      <c r="A14" s="59"/>
      <c r="B14" s="59"/>
      <c r="C14" s="62"/>
      <c r="D14" s="61"/>
      <c r="E14" s="60"/>
      <c r="F14" s="60">
        <f t="shared" si="0"/>
        <v>0</v>
      </c>
      <c r="G14" s="60"/>
      <c r="H14" s="60">
        <f t="shared" si="1"/>
        <v>0</v>
      </c>
      <c r="I14" s="60"/>
      <c r="J14" s="60"/>
      <c r="K14" s="60"/>
      <c r="L14" s="60">
        <f t="shared" si="2"/>
        <v>0</v>
      </c>
      <c r="M14" s="59"/>
      <c r="N14" s="58" t="s">
        <v>2371</v>
      </c>
      <c r="O14" s="58" t="s">
        <v>52</v>
      </c>
      <c r="P14" s="58" t="s">
        <v>52</v>
      </c>
      <c r="Q14" s="58" t="s">
        <v>57</v>
      </c>
      <c r="R14" s="58" t="s">
        <v>69</v>
      </c>
      <c r="S14" s="58" t="s">
        <v>69</v>
      </c>
      <c r="T14" s="58" t="s">
        <v>68</v>
      </c>
      <c r="AR14" s="58" t="s">
        <v>52</v>
      </c>
      <c r="AS14" s="58" t="s">
        <v>52</v>
      </c>
      <c r="AU14" s="58" t="s">
        <v>2370</v>
      </c>
      <c r="AV14" s="57">
        <v>4043</v>
      </c>
    </row>
    <row r="15" spans="1:48" s="57" customFormat="1" ht="30" customHeight="1" x14ac:dyDescent="0.3">
      <c r="A15" s="59"/>
      <c r="B15" s="59"/>
      <c r="C15" s="62"/>
      <c r="D15" s="61"/>
      <c r="E15" s="60"/>
      <c r="F15" s="60">
        <f t="shared" si="0"/>
        <v>0</v>
      </c>
      <c r="G15" s="60"/>
      <c r="H15" s="60">
        <f t="shared" si="1"/>
        <v>0</v>
      </c>
      <c r="I15" s="60"/>
      <c r="J15" s="60"/>
      <c r="K15" s="60"/>
      <c r="L15" s="60">
        <f t="shared" si="2"/>
        <v>0</v>
      </c>
      <c r="M15" s="59"/>
      <c r="N15" s="58" t="s">
        <v>2369</v>
      </c>
      <c r="O15" s="58" t="s">
        <v>52</v>
      </c>
      <c r="P15" s="58" t="s">
        <v>52</v>
      </c>
      <c r="Q15" s="58" t="s">
        <v>57</v>
      </c>
      <c r="R15" s="58" t="s">
        <v>69</v>
      </c>
      <c r="S15" s="58" t="s">
        <v>69</v>
      </c>
      <c r="T15" s="58" t="s">
        <v>68</v>
      </c>
      <c r="AR15" s="58" t="s">
        <v>52</v>
      </c>
      <c r="AS15" s="58" t="s">
        <v>52</v>
      </c>
      <c r="AU15" s="58" t="s">
        <v>2368</v>
      </c>
      <c r="AV15" s="57">
        <v>4049</v>
      </c>
    </row>
    <row r="16" spans="1:48" s="57" customFormat="1" ht="30" customHeight="1" x14ac:dyDescent="0.3">
      <c r="A16" s="59"/>
      <c r="B16" s="59"/>
      <c r="C16" s="62"/>
      <c r="D16" s="61"/>
      <c r="E16" s="60"/>
      <c r="F16" s="60">
        <f t="shared" si="0"/>
        <v>0</v>
      </c>
      <c r="G16" s="60"/>
      <c r="H16" s="60">
        <f t="shared" si="1"/>
        <v>0</v>
      </c>
      <c r="I16" s="60"/>
      <c r="J16" s="60"/>
      <c r="K16" s="60"/>
      <c r="L16" s="60">
        <f t="shared" si="2"/>
        <v>0</v>
      </c>
      <c r="M16" s="59"/>
      <c r="N16" s="58" t="s">
        <v>2367</v>
      </c>
      <c r="O16" s="58" t="s">
        <v>52</v>
      </c>
      <c r="P16" s="58" t="s">
        <v>52</v>
      </c>
      <c r="Q16" s="58" t="s">
        <v>57</v>
      </c>
      <c r="R16" s="58" t="s">
        <v>69</v>
      </c>
      <c r="S16" s="58" t="s">
        <v>69</v>
      </c>
      <c r="T16" s="58" t="s">
        <v>68</v>
      </c>
      <c r="AR16" s="58" t="s">
        <v>52</v>
      </c>
      <c r="AS16" s="58" t="s">
        <v>52</v>
      </c>
      <c r="AU16" s="58" t="s">
        <v>2366</v>
      </c>
      <c r="AV16" s="57">
        <v>4048</v>
      </c>
    </row>
    <row r="17" spans="1:48" s="57" customFormat="1" ht="30" customHeight="1" x14ac:dyDescent="0.3">
      <c r="A17" s="59"/>
      <c r="B17" s="59"/>
      <c r="C17" s="62"/>
      <c r="D17" s="61"/>
      <c r="E17" s="60"/>
      <c r="F17" s="60"/>
      <c r="G17" s="60"/>
      <c r="H17" s="60"/>
      <c r="I17" s="60"/>
      <c r="J17" s="60"/>
      <c r="K17" s="60"/>
      <c r="L17" s="60"/>
      <c r="M17" s="59"/>
      <c r="N17" s="58"/>
      <c r="O17" s="58"/>
      <c r="P17" s="58"/>
      <c r="Q17" s="58"/>
      <c r="R17" s="58"/>
      <c r="S17" s="58"/>
      <c r="T17" s="58"/>
      <c r="AR17" s="58"/>
      <c r="AS17" s="58"/>
      <c r="AU17" s="58"/>
    </row>
    <row r="18" spans="1:48" s="57" customFormat="1" ht="30" customHeight="1" x14ac:dyDescent="0.3">
      <c r="A18" s="59"/>
      <c r="B18" s="59"/>
      <c r="C18" s="62"/>
      <c r="D18" s="61"/>
      <c r="E18" s="60"/>
      <c r="F18" s="60"/>
      <c r="G18" s="60"/>
      <c r="H18" s="60"/>
      <c r="I18" s="60"/>
      <c r="J18" s="60"/>
      <c r="K18" s="60"/>
      <c r="L18" s="60"/>
      <c r="M18" s="59"/>
      <c r="N18" s="58"/>
      <c r="O18" s="58"/>
      <c r="P18" s="58"/>
      <c r="Q18" s="58"/>
      <c r="R18" s="58"/>
      <c r="S18" s="58"/>
      <c r="T18" s="58"/>
      <c r="AR18" s="58"/>
      <c r="AS18" s="58"/>
      <c r="AU18" s="58"/>
    </row>
    <row r="19" spans="1:48" s="57" customFormat="1" ht="30" customHeight="1" x14ac:dyDescent="0.3">
      <c r="A19" s="59"/>
      <c r="B19" s="59"/>
      <c r="C19" s="62"/>
      <c r="D19" s="61"/>
      <c r="E19" s="60"/>
      <c r="F19" s="60"/>
      <c r="G19" s="60"/>
      <c r="H19" s="60"/>
      <c r="I19" s="60"/>
      <c r="J19" s="60"/>
      <c r="K19" s="60"/>
      <c r="L19" s="60"/>
      <c r="M19" s="59"/>
      <c r="N19" s="58"/>
      <c r="O19" s="58"/>
      <c r="P19" s="58"/>
      <c r="Q19" s="58"/>
      <c r="R19" s="58"/>
      <c r="S19" s="58"/>
      <c r="T19" s="58"/>
      <c r="AR19" s="58"/>
      <c r="AS19" s="58"/>
      <c r="AU19" s="58"/>
    </row>
    <row r="20" spans="1:48" s="57" customFormat="1" ht="30" customHeight="1" x14ac:dyDescent="0.3">
      <c r="A20" s="59"/>
      <c r="B20" s="59"/>
      <c r="C20" s="62"/>
      <c r="D20" s="61"/>
      <c r="E20" s="60"/>
      <c r="F20" s="60"/>
      <c r="G20" s="60"/>
      <c r="H20" s="60"/>
      <c r="I20" s="60"/>
      <c r="J20" s="60"/>
      <c r="K20" s="60"/>
      <c r="L20" s="60"/>
      <c r="M20" s="59"/>
      <c r="N20" s="58"/>
      <c r="O20" s="58"/>
      <c r="P20" s="58"/>
      <c r="Q20" s="58"/>
      <c r="R20" s="58"/>
      <c r="S20" s="58"/>
      <c r="T20" s="58"/>
      <c r="AR20" s="58"/>
      <c r="AS20" s="58"/>
      <c r="AU20" s="58"/>
    </row>
    <row r="21" spans="1:48" s="57" customFormat="1" ht="30" customHeight="1" x14ac:dyDescent="0.3">
      <c r="A21" s="59"/>
      <c r="B21" s="59"/>
      <c r="C21" s="62"/>
      <c r="D21" s="61"/>
      <c r="E21" s="60"/>
      <c r="F21" s="60">
        <f t="shared" ref="F21:F28" si="3">ROUND(H21+J21+L21, 0)</f>
        <v>0</v>
      </c>
      <c r="G21" s="60"/>
      <c r="H21" s="60">
        <f t="shared" ref="H21:H28" si="4">ROUND(G21*D21, 0)</f>
        <v>0</v>
      </c>
      <c r="I21" s="60"/>
      <c r="J21" s="60"/>
      <c r="K21" s="60"/>
      <c r="L21" s="60">
        <f t="shared" ref="L21:L28" si="5">ROUND(K21*D21, 0)</f>
        <v>0</v>
      </c>
      <c r="M21" s="59"/>
      <c r="N21" s="58" t="s">
        <v>2369</v>
      </c>
      <c r="O21" s="58" t="s">
        <v>52</v>
      </c>
      <c r="P21" s="58" t="s">
        <v>52</v>
      </c>
      <c r="Q21" s="58" t="s">
        <v>57</v>
      </c>
      <c r="R21" s="58" t="s">
        <v>69</v>
      </c>
      <c r="S21" s="58" t="s">
        <v>69</v>
      </c>
      <c r="T21" s="58" t="s">
        <v>68</v>
      </c>
      <c r="AR21" s="58" t="s">
        <v>52</v>
      </c>
      <c r="AS21" s="58" t="s">
        <v>52</v>
      </c>
      <c r="AU21" s="58" t="s">
        <v>2368</v>
      </c>
      <c r="AV21" s="57">
        <v>4049</v>
      </c>
    </row>
    <row r="22" spans="1:48" s="57" customFormat="1" ht="30" customHeight="1" x14ac:dyDescent="0.3">
      <c r="A22" s="59"/>
      <c r="B22" s="59"/>
      <c r="C22" s="62"/>
      <c r="D22" s="61"/>
      <c r="E22" s="60"/>
      <c r="F22" s="60">
        <f t="shared" si="3"/>
        <v>0</v>
      </c>
      <c r="G22" s="60"/>
      <c r="H22" s="60">
        <f t="shared" si="4"/>
        <v>0</v>
      </c>
      <c r="I22" s="60"/>
      <c r="J22" s="60"/>
      <c r="K22" s="60"/>
      <c r="L22" s="60">
        <f t="shared" si="5"/>
        <v>0</v>
      </c>
      <c r="M22" s="59"/>
      <c r="N22" s="58" t="s">
        <v>2365</v>
      </c>
      <c r="O22" s="58" t="s">
        <v>52</v>
      </c>
      <c r="P22" s="58" t="s">
        <v>52</v>
      </c>
      <c r="Q22" s="58" t="s">
        <v>57</v>
      </c>
      <c r="R22" s="58" t="s">
        <v>68</v>
      </c>
      <c r="S22" s="58" t="s">
        <v>69</v>
      </c>
      <c r="T22" s="58" t="s">
        <v>69</v>
      </c>
      <c r="AR22" s="58" t="s">
        <v>52</v>
      </c>
      <c r="AS22" s="58" t="s">
        <v>52</v>
      </c>
      <c r="AU22" s="58" t="s">
        <v>2364</v>
      </c>
      <c r="AV22" s="57">
        <v>4050</v>
      </c>
    </row>
    <row r="23" spans="1:48" s="57" customFormat="1" ht="30" customHeight="1" x14ac:dyDescent="0.3">
      <c r="A23" s="59"/>
      <c r="B23" s="59"/>
      <c r="C23" s="62"/>
      <c r="D23" s="61"/>
      <c r="E23" s="60"/>
      <c r="F23" s="60">
        <f t="shared" si="3"/>
        <v>0</v>
      </c>
      <c r="G23" s="60"/>
      <c r="H23" s="60">
        <f t="shared" si="4"/>
        <v>0</v>
      </c>
      <c r="I23" s="60"/>
      <c r="J23" s="60"/>
      <c r="K23" s="60"/>
      <c r="L23" s="60">
        <f t="shared" si="5"/>
        <v>0</v>
      </c>
      <c r="M23" s="59"/>
      <c r="N23" s="58" t="s">
        <v>2371</v>
      </c>
      <c r="O23" s="58" t="s">
        <v>52</v>
      </c>
      <c r="P23" s="58" t="s">
        <v>52</v>
      </c>
      <c r="Q23" s="58" t="s">
        <v>57</v>
      </c>
      <c r="R23" s="58" t="s">
        <v>69</v>
      </c>
      <c r="S23" s="58" t="s">
        <v>69</v>
      </c>
      <c r="T23" s="58" t="s">
        <v>68</v>
      </c>
      <c r="AR23" s="58" t="s">
        <v>52</v>
      </c>
      <c r="AS23" s="58" t="s">
        <v>52</v>
      </c>
      <c r="AU23" s="58" t="s">
        <v>2370</v>
      </c>
      <c r="AV23" s="57">
        <v>4043</v>
      </c>
    </row>
    <row r="24" spans="1:48" s="57" customFormat="1" ht="30" customHeight="1" x14ac:dyDescent="0.3">
      <c r="A24" s="59"/>
      <c r="B24" s="59"/>
      <c r="C24" s="62"/>
      <c r="D24" s="61"/>
      <c r="E24" s="60"/>
      <c r="F24" s="60">
        <f t="shared" si="3"/>
        <v>0</v>
      </c>
      <c r="G24" s="60"/>
      <c r="H24" s="60">
        <f t="shared" si="4"/>
        <v>0</v>
      </c>
      <c r="I24" s="60"/>
      <c r="J24" s="60"/>
      <c r="K24" s="60"/>
      <c r="L24" s="60">
        <f t="shared" si="5"/>
        <v>0</v>
      </c>
      <c r="M24" s="59"/>
      <c r="N24" s="58" t="s">
        <v>2369</v>
      </c>
      <c r="O24" s="58" t="s">
        <v>52</v>
      </c>
      <c r="P24" s="58" t="s">
        <v>52</v>
      </c>
      <c r="Q24" s="58" t="s">
        <v>57</v>
      </c>
      <c r="R24" s="58" t="s">
        <v>69</v>
      </c>
      <c r="S24" s="58" t="s">
        <v>69</v>
      </c>
      <c r="T24" s="58" t="s">
        <v>68</v>
      </c>
      <c r="AR24" s="58" t="s">
        <v>52</v>
      </c>
      <c r="AS24" s="58" t="s">
        <v>52</v>
      </c>
      <c r="AU24" s="58" t="s">
        <v>2368</v>
      </c>
      <c r="AV24" s="57">
        <v>4049</v>
      </c>
    </row>
    <row r="25" spans="1:48" s="57" customFormat="1" ht="30" customHeight="1" x14ac:dyDescent="0.3">
      <c r="A25" s="59"/>
      <c r="B25" s="59"/>
      <c r="C25" s="62"/>
      <c r="D25" s="61"/>
      <c r="E25" s="60"/>
      <c r="F25" s="60">
        <f t="shared" si="3"/>
        <v>0</v>
      </c>
      <c r="G25" s="60"/>
      <c r="H25" s="60">
        <f t="shared" si="4"/>
        <v>0</v>
      </c>
      <c r="I25" s="60"/>
      <c r="J25" s="60"/>
      <c r="K25" s="60"/>
      <c r="L25" s="60">
        <f t="shared" si="5"/>
        <v>0</v>
      </c>
      <c r="M25" s="59"/>
      <c r="N25" s="58" t="s">
        <v>2367</v>
      </c>
      <c r="O25" s="58" t="s">
        <v>52</v>
      </c>
      <c r="P25" s="58" t="s">
        <v>52</v>
      </c>
      <c r="Q25" s="58" t="s">
        <v>57</v>
      </c>
      <c r="R25" s="58" t="s">
        <v>69</v>
      </c>
      <c r="S25" s="58" t="s">
        <v>69</v>
      </c>
      <c r="T25" s="58" t="s">
        <v>68</v>
      </c>
      <c r="AR25" s="58" t="s">
        <v>52</v>
      </c>
      <c r="AS25" s="58" t="s">
        <v>52</v>
      </c>
      <c r="AU25" s="58" t="s">
        <v>2366</v>
      </c>
      <c r="AV25" s="57">
        <v>4048</v>
      </c>
    </row>
    <row r="26" spans="1:48" s="57" customFormat="1" ht="30" customHeight="1" x14ac:dyDescent="0.3">
      <c r="A26" s="59"/>
      <c r="B26" s="59"/>
      <c r="C26" s="62"/>
      <c r="D26" s="61"/>
      <c r="E26" s="60"/>
      <c r="F26" s="60">
        <f t="shared" si="3"/>
        <v>0</v>
      </c>
      <c r="G26" s="60"/>
      <c r="H26" s="60">
        <f t="shared" si="4"/>
        <v>0</v>
      </c>
      <c r="I26" s="60"/>
      <c r="J26" s="60"/>
      <c r="K26" s="60"/>
      <c r="L26" s="60">
        <f t="shared" si="5"/>
        <v>0</v>
      </c>
      <c r="M26" s="59"/>
      <c r="N26" s="58" t="s">
        <v>2365</v>
      </c>
      <c r="O26" s="58" t="s">
        <v>52</v>
      </c>
      <c r="P26" s="58" t="s">
        <v>52</v>
      </c>
      <c r="Q26" s="58" t="s">
        <v>57</v>
      </c>
      <c r="R26" s="58" t="s">
        <v>68</v>
      </c>
      <c r="S26" s="58" t="s">
        <v>69</v>
      </c>
      <c r="T26" s="58" t="s">
        <v>69</v>
      </c>
      <c r="AR26" s="58" t="s">
        <v>52</v>
      </c>
      <c r="AS26" s="58" t="s">
        <v>52</v>
      </c>
      <c r="AU26" s="58" t="s">
        <v>2364</v>
      </c>
      <c r="AV26" s="57">
        <v>4050</v>
      </c>
    </row>
    <row r="27" spans="1:48" s="57" customFormat="1" ht="30" customHeight="1" x14ac:dyDescent="0.3">
      <c r="A27" s="59"/>
      <c r="B27" s="59"/>
      <c r="C27" s="62"/>
      <c r="D27" s="61"/>
      <c r="E27" s="60"/>
      <c r="F27" s="60">
        <f t="shared" si="3"/>
        <v>0</v>
      </c>
      <c r="G27" s="60"/>
      <c r="H27" s="60">
        <f t="shared" si="4"/>
        <v>0</v>
      </c>
      <c r="I27" s="60"/>
      <c r="J27" s="60"/>
      <c r="K27" s="60"/>
      <c r="L27" s="60">
        <f t="shared" si="5"/>
        <v>0</v>
      </c>
      <c r="M27" s="59"/>
      <c r="N27" s="58" t="s">
        <v>2363</v>
      </c>
      <c r="O27" s="58" t="s">
        <v>52</v>
      </c>
      <c r="P27" s="58" t="s">
        <v>52</v>
      </c>
      <c r="Q27" s="58" t="s">
        <v>57</v>
      </c>
      <c r="R27" s="58" t="s">
        <v>68</v>
      </c>
      <c r="S27" s="58" t="s">
        <v>69</v>
      </c>
      <c r="T27" s="58" t="s">
        <v>69</v>
      </c>
      <c r="AR27" s="58" t="s">
        <v>52</v>
      </c>
      <c r="AS27" s="58" t="s">
        <v>52</v>
      </c>
      <c r="AU27" s="58" t="s">
        <v>2362</v>
      </c>
      <c r="AV27" s="57">
        <v>4051</v>
      </c>
    </row>
    <row r="28" spans="1:48" s="57" customFormat="1" ht="30" customHeight="1" x14ac:dyDescent="0.3">
      <c r="A28" s="59"/>
      <c r="B28" s="59"/>
      <c r="C28" s="62"/>
      <c r="D28" s="61"/>
      <c r="E28" s="60"/>
      <c r="F28" s="60">
        <f t="shared" si="3"/>
        <v>0</v>
      </c>
      <c r="G28" s="60"/>
      <c r="H28" s="60">
        <f t="shared" si="4"/>
        <v>0</v>
      </c>
      <c r="I28" s="60"/>
      <c r="J28" s="60"/>
      <c r="K28" s="60"/>
      <c r="L28" s="60">
        <f t="shared" si="5"/>
        <v>0</v>
      </c>
      <c r="M28" s="59"/>
      <c r="N28" s="58" t="s">
        <v>2361</v>
      </c>
      <c r="O28" s="58" t="s">
        <v>52</v>
      </c>
      <c r="P28" s="58" t="s">
        <v>52</v>
      </c>
      <c r="Q28" s="58" t="s">
        <v>57</v>
      </c>
      <c r="R28" s="58" t="s">
        <v>68</v>
      </c>
      <c r="S28" s="58" t="s">
        <v>69</v>
      </c>
      <c r="T28" s="58" t="s">
        <v>69</v>
      </c>
      <c r="AR28" s="58" t="s">
        <v>52</v>
      </c>
      <c r="AS28" s="58" t="s">
        <v>52</v>
      </c>
      <c r="AU28" s="58" t="s">
        <v>2360</v>
      </c>
      <c r="AV28" s="57">
        <v>4129</v>
      </c>
    </row>
    <row r="29" spans="1:48" s="57" customFormat="1" ht="30" customHeight="1" x14ac:dyDescent="0.3">
      <c r="A29" s="52"/>
      <c r="B29" s="50"/>
      <c r="C29" s="50"/>
      <c r="D29" s="50"/>
      <c r="E29" s="50"/>
      <c r="F29" s="51"/>
      <c r="G29" s="50"/>
      <c r="H29" s="51"/>
      <c r="I29" s="50"/>
      <c r="J29" s="51"/>
      <c r="K29" s="50"/>
      <c r="L29" s="51"/>
      <c r="M29" s="52"/>
      <c r="N29" s="58"/>
      <c r="O29" s="58"/>
      <c r="P29" s="58"/>
      <c r="Q29" s="58"/>
      <c r="R29" s="58"/>
      <c r="S29" s="58"/>
      <c r="T29" s="58"/>
      <c r="AR29" s="58"/>
      <c r="AS29" s="58"/>
      <c r="AU29" s="58"/>
    </row>
    <row r="31" spans="1:48" x14ac:dyDescent="0.3">
      <c r="F31" s="56"/>
      <c r="G31" s="56"/>
      <c r="H31" s="56"/>
      <c r="I31" s="56"/>
      <c r="J31" s="56"/>
      <c r="K31" s="56"/>
      <c r="L31" s="56"/>
    </row>
  </sheetData>
  <mergeCells count="45">
    <mergeCell ref="AT3:AT4"/>
    <mergeCell ref="AU3:AU4"/>
    <mergeCell ref="AV3:AV4"/>
    <mergeCell ref="AM3:AM4"/>
    <mergeCell ref="AN3:AN4"/>
    <mergeCell ref="AO3:AO4"/>
    <mergeCell ref="AP3:AP4"/>
    <mergeCell ref="AR3:AR4"/>
    <mergeCell ref="AS3:AS4"/>
    <mergeCell ref="AQ3:AQ4"/>
    <mergeCell ref="AF3:AF4"/>
    <mergeCell ref="AG3:AG4"/>
    <mergeCell ref="AH3:AH4"/>
    <mergeCell ref="AI3:AI4"/>
    <mergeCell ref="AJ3:AJ4"/>
    <mergeCell ref="AK3:AK4"/>
    <mergeCell ref="AL3:AL4"/>
    <mergeCell ref="M3:M4"/>
    <mergeCell ref="N3:N4"/>
    <mergeCell ref="O3:O4"/>
    <mergeCell ref="P3:P4"/>
    <mergeCell ref="Q3:Q4"/>
    <mergeCell ref="AE3:AE4"/>
    <mergeCell ref="Y3:Y4"/>
    <mergeCell ref="Z3:Z4"/>
    <mergeCell ref="AA3:AA4"/>
    <mergeCell ref="AB3:AB4"/>
    <mergeCell ref="AC3:AC4"/>
    <mergeCell ref="AD3:AD4"/>
    <mergeCell ref="X3:X4"/>
    <mergeCell ref="R3:R4"/>
    <mergeCell ref="A1:M1"/>
    <mergeCell ref="A3:A4"/>
    <mergeCell ref="B3:B4"/>
    <mergeCell ref="C3:C4"/>
    <mergeCell ref="D3:D4"/>
    <mergeCell ref="E3:F3"/>
    <mergeCell ref="G3:H3"/>
    <mergeCell ref="I3:J3"/>
    <mergeCell ref="K3:L3"/>
    <mergeCell ref="S3:S4"/>
    <mergeCell ref="T3:T4"/>
    <mergeCell ref="U3:U4"/>
    <mergeCell ref="V3:V4"/>
    <mergeCell ref="W3:W4"/>
  </mergeCells>
  <phoneticPr fontId="1" type="noConversion"/>
  <pageMargins left="0.78740157480314965" right="0" top="0.39370078740157483" bottom="0.39370078740157483" header="0" footer="0"/>
  <pageSetup paperSize="9" scale="61" fitToHeight="0" orientation="landscape" r:id="rId1"/>
  <headerFooter scaleWithDoc="0"/>
  <rowBreaks count="1" manualBreakCount="1">
    <brk id="2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0"/>
  <sheetViews>
    <sheetView view="pageBreakPreview" topLeftCell="B1" zoomScale="60" zoomScaleNormal="100" workbookViewId="0">
      <selection activeCell="O9" sqref="O9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3" width="2.625" hidden="1" customWidth="1"/>
  </cols>
  <sheetData>
    <row r="1" spans="1:13" ht="30" customHeight="1" x14ac:dyDescent="0.3">
      <c r="A1" s="3"/>
      <c r="B1" s="2" t="s">
        <v>890</v>
      </c>
      <c r="C1" s="3"/>
      <c r="D1" s="3"/>
      <c r="E1" s="3"/>
      <c r="F1" s="3"/>
      <c r="G1" s="3"/>
      <c r="H1" s="3"/>
      <c r="I1" s="3"/>
      <c r="J1" s="3"/>
      <c r="K1" s="3"/>
      <c r="L1" s="3"/>
    </row>
    <row r="2" spans="1:13" ht="30" customHeight="1" x14ac:dyDescent="0.3">
      <c r="A2" s="14"/>
      <c r="B2" s="15" t="s">
        <v>2408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1:13" ht="30" customHeight="1" x14ac:dyDescent="0.3">
      <c r="A3" s="7" t="s">
        <v>891</v>
      </c>
      <c r="B3" s="7" t="s">
        <v>1</v>
      </c>
      <c r="C3" s="7" t="s">
        <v>2</v>
      </c>
      <c r="D3" s="7" t="s">
        <v>3</v>
      </c>
      <c r="E3" s="7" t="s">
        <v>895</v>
      </c>
      <c r="F3" s="7" t="s">
        <v>892</v>
      </c>
      <c r="G3" s="7" t="s">
        <v>893</v>
      </c>
      <c r="H3" s="7" t="s">
        <v>894</v>
      </c>
      <c r="I3" s="7" t="s">
        <v>896</v>
      </c>
      <c r="J3" s="7" t="s">
        <v>897</v>
      </c>
      <c r="K3" s="7" t="s">
        <v>898</v>
      </c>
      <c r="L3" s="7" t="s">
        <v>899</v>
      </c>
      <c r="M3" s="1" t="s">
        <v>900</v>
      </c>
    </row>
    <row r="4" spans="1:13" ht="30" customHeight="1" x14ac:dyDescent="0.3">
      <c r="A4" s="16" t="s">
        <v>67</v>
      </c>
      <c r="B4" s="16" t="s">
        <v>63</v>
      </c>
      <c r="C4" s="16" t="s">
        <v>64</v>
      </c>
      <c r="D4" s="16" t="s">
        <v>65</v>
      </c>
      <c r="E4" s="24">
        <f t="shared" ref="E4:E35" si="0">F4+G4+H4</f>
        <v>31859</v>
      </c>
      <c r="F4" s="24">
        <f>일위대가!H10</f>
        <v>3144</v>
      </c>
      <c r="G4" s="24">
        <f>일위대가!J10</f>
        <v>28715</v>
      </c>
      <c r="H4" s="24">
        <f>일위대가!L10</f>
        <v>0</v>
      </c>
      <c r="I4" s="16" t="s">
        <v>66</v>
      </c>
      <c r="J4" s="16" t="s">
        <v>912</v>
      </c>
      <c r="K4" s="16" t="s">
        <v>52</v>
      </c>
      <c r="L4" s="16" t="s">
        <v>52</v>
      </c>
      <c r="M4" s="1" t="s">
        <v>52</v>
      </c>
    </row>
    <row r="5" spans="1:13" ht="30" customHeight="1" x14ac:dyDescent="0.3">
      <c r="A5" s="16" t="s">
        <v>73</v>
      </c>
      <c r="B5" s="16" t="s">
        <v>63</v>
      </c>
      <c r="C5" s="16" t="s">
        <v>71</v>
      </c>
      <c r="D5" s="16" t="s">
        <v>65</v>
      </c>
      <c r="E5" s="24">
        <f t="shared" si="0"/>
        <v>25691</v>
      </c>
      <c r="F5" s="24">
        <f>일위대가!H17</f>
        <v>1946</v>
      </c>
      <c r="G5" s="24">
        <f>일위대가!J17</f>
        <v>23745</v>
      </c>
      <c r="H5" s="24">
        <f>일위대가!L17</f>
        <v>0</v>
      </c>
      <c r="I5" s="16" t="s">
        <v>72</v>
      </c>
      <c r="J5" s="16" t="s">
        <v>912</v>
      </c>
      <c r="K5" s="16" t="s">
        <v>52</v>
      </c>
      <c r="L5" s="16" t="s">
        <v>52</v>
      </c>
      <c r="M5" s="1" t="s">
        <v>52</v>
      </c>
    </row>
    <row r="6" spans="1:13" ht="30" customHeight="1" x14ac:dyDescent="0.3">
      <c r="A6" s="16" t="s">
        <v>77</v>
      </c>
      <c r="B6" s="16" t="s">
        <v>63</v>
      </c>
      <c r="C6" s="16" t="s">
        <v>75</v>
      </c>
      <c r="D6" s="16" t="s">
        <v>65</v>
      </c>
      <c r="E6" s="24">
        <f t="shared" si="0"/>
        <v>20860</v>
      </c>
      <c r="F6" s="24">
        <f>일위대가!H24</f>
        <v>1533</v>
      </c>
      <c r="G6" s="24">
        <f>일위대가!J24</f>
        <v>19327</v>
      </c>
      <c r="H6" s="24">
        <f>일위대가!L24</f>
        <v>0</v>
      </c>
      <c r="I6" s="16" t="s">
        <v>76</v>
      </c>
      <c r="J6" s="16" t="s">
        <v>912</v>
      </c>
      <c r="K6" s="16" t="s">
        <v>52</v>
      </c>
      <c r="L6" s="16" t="s">
        <v>52</v>
      </c>
      <c r="M6" s="1" t="s">
        <v>52</v>
      </c>
    </row>
    <row r="7" spans="1:13" ht="30" customHeight="1" x14ac:dyDescent="0.3">
      <c r="A7" s="16" t="s">
        <v>93</v>
      </c>
      <c r="B7" s="16" t="s">
        <v>90</v>
      </c>
      <c r="C7" s="16" t="s">
        <v>91</v>
      </c>
      <c r="D7" s="16" t="s">
        <v>65</v>
      </c>
      <c r="E7" s="24">
        <f t="shared" si="0"/>
        <v>12288</v>
      </c>
      <c r="F7" s="24">
        <f>일위대가!H31</f>
        <v>4325</v>
      </c>
      <c r="G7" s="24">
        <f>일위대가!J31</f>
        <v>7963</v>
      </c>
      <c r="H7" s="24">
        <f>일위대가!L31</f>
        <v>0</v>
      </c>
      <c r="I7" s="16" t="s">
        <v>92</v>
      </c>
      <c r="J7" s="16" t="s">
        <v>943</v>
      </c>
      <c r="K7" s="16" t="s">
        <v>52</v>
      </c>
      <c r="L7" s="16" t="s">
        <v>52</v>
      </c>
      <c r="M7" s="1" t="s">
        <v>52</v>
      </c>
    </row>
    <row r="8" spans="1:13" ht="30" customHeight="1" x14ac:dyDescent="0.3">
      <c r="A8" s="16" t="s">
        <v>98</v>
      </c>
      <c r="B8" s="16" t="s">
        <v>95</v>
      </c>
      <c r="C8" s="16" t="s">
        <v>96</v>
      </c>
      <c r="D8" s="16" t="s">
        <v>65</v>
      </c>
      <c r="E8" s="24">
        <f t="shared" si="0"/>
        <v>18128</v>
      </c>
      <c r="F8" s="24">
        <f>일위대가!H39</f>
        <v>11553</v>
      </c>
      <c r="G8" s="24">
        <f>일위대가!J39</f>
        <v>6575</v>
      </c>
      <c r="H8" s="24">
        <f>일위대가!L39</f>
        <v>0</v>
      </c>
      <c r="I8" s="16" t="s">
        <v>97</v>
      </c>
      <c r="J8" s="16" t="s">
        <v>954</v>
      </c>
      <c r="K8" s="16" t="s">
        <v>52</v>
      </c>
      <c r="L8" s="16" t="s">
        <v>52</v>
      </c>
      <c r="M8" s="1" t="s">
        <v>52</v>
      </c>
    </row>
    <row r="9" spans="1:13" ht="30" customHeight="1" x14ac:dyDescent="0.3">
      <c r="A9" s="16" t="s">
        <v>102</v>
      </c>
      <c r="B9" s="16" t="s">
        <v>90</v>
      </c>
      <c r="C9" s="16" t="s">
        <v>100</v>
      </c>
      <c r="D9" s="16" t="s">
        <v>65</v>
      </c>
      <c r="E9" s="24">
        <f t="shared" si="0"/>
        <v>12805</v>
      </c>
      <c r="F9" s="24">
        <f>일위대가!H46</f>
        <v>3924</v>
      </c>
      <c r="G9" s="24">
        <f>일위대가!J46</f>
        <v>8881</v>
      </c>
      <c r="H9" s="24">
        <f>일위대가!L46</f>
        <v>0</v>
      </c>
      <c r="I9" s="16" t="s">
        <v>101</v>
      </c>
      <c r="J9" s="16" t="s">
        <v>943</v>
      </c>
      <c r="K9" s="16" t="s">
        <v>52</v>
      </c>
      <c r="L9" s="16" t="s">
        <v>52</v>
      </c>
      <c r="M9" s="1" t="s">
        <v>52</v>
      </c>
    </row>
    <row r="10" spans="1:13" ht="30" customHeight="1" x14ac:dyDescent="0.3">
      <c r="A10" s="16" t="s">
        <v>107</v>
      </c>
      <c r="B10" s="16" t="s">
        <v>104</v>
      </c>
      <c r="C10" s="16" t="s">
        <v>105</v>
      </c>
      <c r="D10" s="16" t="s">
        <v>65</v>
      </c>
      <c r="E10" s="24">
        <f t="shared" si="0"/>
        <v>5932</v>
      </c>
      <c r="F10" s="24">
        <f>일위대가!H53</f>
        <v>1645</v>
      </c>
      <c r="G10" s="24">
        <f>일위대가!J53</f>
        <v>4287</v>
      </c>
      <c r="H10" s="24">
        <f>일위대가!L53</f>
        <v>0</v>
      </c>
      <c r="I10" s="16" t="s">
        <v>106</v>
      </c>
      <c r="J10" s="16" t="s">
        <v>943</v>
      </c>
      <c r="K10" s="16" t="s">
        <v>52</v>
      </c>
      <c r="L10" s="16" t="s">
        <v>52</v>
      </c>
      <c r="M10" s="1" t="s">
        <v>52</v>
      </c>
    </row>
    <row r="11" spans="1:13" ht="30" customHeight="1" x14ac:dyDescent="0.3">
      <c r="A11" s="16" t="s">
        <v>111</v>
      </c>
      <c r="B11" s="16" t="s">
        <v>104</v>
      </c>
      <c r="C11" s="16" t="s">
        <v>109</v>
      </c>
      <c r="D11" s="16" t="s">
        <v>65</v>
      </c>
      <c r="E11" s="24">
        <f t="shared" si="0"/>
        <v>7852</v>
      </c>
      <c r="F11" s="24">
        <f>일위대가!H60</f>
        <v>2033</v>
      </c>
      <c r="G11" s="24">
        <f>일위대가!J60</f>
        <v>5819</v>
      </c>
      <c r="H11" s="24">
        <f>일위대가!L60</f>
        <v>0</v>
      </c>
      <c r="I11" s="16" t="s">
        <v>110</v>
      </c>
      <c r="J11" s="16" t="s">
        <v>943</v>
      </c>
      <c r="K11" s="16" t="s">
        <v>52</v>
      </c>
      <c r="L11" s="16" t="s">
        <v>52</v>
      </c>
      <c r="M11" s="1" t="s">
        <v>52</v>
      </c>
    </row>
    <row r="12" spans="1:13" ht="30" customHeight="1" x14ac:dyDescent="0.3">
      <c r="A12" s="16" t="s">
        <v>115</v>
      </c>
      <c r="B12" s="16" t="s">
        <v>104</v>
      </c>
      <c r="C12" s="16" t="s">
        <v>113</v>
      </c>
      <c r="D12" s="16" t="s">
        <v>65</v>
      </c>
      <c r="E12" s="24">
        <f t="shared" si="0"/>
        <v>26225</v>
      </c>
      <c r="F12" s="24">
        <f>일위대가!H67</f>
        <v>7237</v>
      </c>
      <c r="G12" s="24">
        <f>일위대가!J67</f>
        <v>18988</v>
      </c>
      <c r="H12" s="24">
        <f>일위대가!L67</f>
        <v>0</v>
      </c>
      <c r="I12" s="16" t="s">
        <v>114</v>
      </c>
      <c r="J12" s="16" t="s">
        <v>943</v>
      </c>
      <c r="K12" s="16" t="s">
        <v>52</v>
      </c>
      <c r="L12" s="16" t="s">
        <v>52</v>
      </c>
      <c r="M12" s="1" t="s">
        <v>52</v>
      </c>
    </row>
    <row r="13" spans="1:13" ht="30" customHeight="1" x14ac:dyDescent="0.3">
      <c r="A13" s="16" t="s">
        <v>119</v>
      </c>
      <c r="B13" s="16" t="s">
        <v>104</v>
      </c>
      <c r="C13" s="16" t="s">
        <v>117</v>
      </c>
      <c r="D13" s="16" t="s">
        <v>65</v>
      </c>
      <c r="E13" s="24">
        <f t="shared" si="0"/>
        <v>42903</v>
      </c>
      <c r="F13" s="24">
        <f>일위대가!H74</f>
        <v>12889</v>
      </c>
      <c r="G13" s="24">
        <f>일위대가!J74</f>
        <v>30014</v>
      </c>
      <c r="H13" s="24">
        <f>일위대가!L74</f>
        <v>0</v>
      </c>
      <c r="I13" s="16" t="s">
        <v>118</v>
      </c>
      <c r="J13" s="16" t="s">
        <v>943</v>
      </c>
      <c r="K13" s="16" t="s">
        <v>52</v>
      </c>
      <c r="L13" s="16" t="s">
        <v>52</v>
      </c>
      <c r="M13" s="1" t="s">
        <v>52</v>
      </c>
    </row>
    <row r="14" spans="1:13" ht="30" customHeight="1" x14ac:dyDescent="0.3">
      <c r="A14" s="16" t="s">
        <v>124</v>
      </c>
      <c r="B14" s="16" t="s">
        <v>121</v>
      </c>
      <c r="C14" s="16" t="s">
        <v>122</v>
      </c>
      <c r="D14" s="16" t="s">
        <v>65</v>
      </c>
      <c r="E14" s="24">
        <f t="shared" si="0"/>
        <v>6904</v>
      </c>
      <c r="F14" s="24">
        <f>일위대가!H81</f>
        <v>1759</v>
      </c>
      <c r="G14" s="24">
        <f>일위대가!J81</f>
        <v>5145</v>
      </c>
      <c r="H14" s="24">
        <f>일위대가!L81</f>
        <v>0</v>
      </c>
      <c r="I14" s="16" t="s">
        <v>123</v>
      </c>
      <c r="J14" s="16" t="s">
        <v>943</v>
      </c>
      <c r="K14" s="16" t="s">
        <v>52</v>
      </c>
      <c r="L14" s="16" t="s">
        <v>52</v>
      </c>
      <c r="M14" s="1" t="s">
        <v>52</v>
      </c>
    </row>
    <row r="15" spans="1:13" ht="30" customHeight="1" x14ac:dyDescent="0.3">
      <c r="A15" s="16" t="s">
        <v>129</v>
      </c>
      <c r="B15" s="16" t="s">
        <v>126</v>
      </c>
      <c r="C15" s="16" t="s">
        <v>127</v>
      </c>
      <c r="D15" s="16" t="s">
        <v>65</v>
      </c>
      <c r="E15" s="24">
        <f t="shared" si="0"/>
        <v>5841</v>
      </c>
      <c r="F15" s="24">
        <f>일위대가!H88</f>
        <v>2942</v>
      </c>
      <c r="G15" s="24">
        <f>일위대가!J88</f>
        <v>2899</v>
      </c>
      <c r="H15" s="24">
        <f>일위대가!L88</f>
        <v>0</v>
      </c>
      <c r="I15" s="16" t="s">
        <v>128</v>
      </c>
      <c r="J15" s="16" t="s">
        <v>1011</v>
      </c>
      <c r="K15" s="16" t="s">
        <v>52</v>
      </c>
      <c r="L15" s="16" t="s">
        <v>52</v>
      </c>
      <c r="M15" s="1" t="s">
        <v>52</v>
      </c>
    </row>
    <row r="16" spans="1:13" ht="30" customHeight="1" x14ac:dyDescent="0.3">
      <c r="A16" s="16" t="s">
        <v>133</v>
      </c>
      <c r="B16" s="16" t="s">
        <v>126</v>
      </c>
      <c r="C16" s="16" t="s">
        <v>131</v>
      </c>
      <c r="D16" s="16" t="s">
        <v>65</v>
      </c>
      <c r="E16" s="24">
        <f t="shared" si="0"/>
        <v>3799</v>
      </c>
      <c r="F16" s="24">
        <f>일위대가!H95</f>
        <v>1315</v>
      </c>
      <c r="G16" s="24">
        <f>일위대가!J95</f>
        <v>2484</v>
      </c>
      <c r="H16" s="24">
        <f>일위대가!L95</f>
        <v>0</v>
      </c>
      <c r="I16" s="16" t="s">
        <v>132</v>
      </c>
      <c r="J16" s="16" t="s">
        <v>1011</v>
      </c>
      <c r="K16" s="16" t="s">
        <v>52</v>
      </c>
      <c r="L16" s="16" t="s">
        <v>52</v>
      </c>
      <c r="M16" s="1" t="s">
        <v>52</v>
      </c>
    </row>
    <row r="17" spans="1:13" ht="30" customHeight="1" x14ac:dyDescent="0.3">
      <c r="A17" s="16" t="s">
        <v>137</v>
      </c>
      <c r="B17" s="16" t="s">
        <v>126</v>
      </c>
      <c r="C17" s="16" t="s">
        <v>135</v>
      </c>
      <c r="D17" s="16" t="s">
        <v>65</v>
      </c>
      <c r="E17" s="24">
        <f t="shared" si="0"/>
        <v>3649</v>
      </c>
      <c r="F17" s="24">
        <f>일위대가!H102</f>
        <v>1165</v>
      </c>
      <c r="G17" s="24">
        <f>일위대가!J102</f>
        <v>2484</v>
      </c>
      <c r="H17" s="24">
        <f>일위대가!L102</f>
        <v>0</v>
      </c>
      <c r="I17" s="16" t="s">
        <v>136</v>
      </c>
      <c r="J17" s="16" t="s">
        <v>1011</v>
      </c>
      <c r="K17" s="16" t="s">
        <v>52</v>
      </c>
      <c r="L17" s="16" t="s">
        <v>52</v>
      </c>
      <c r="M17" s="1" t="s">
        <v>52</v>
      </c>
    </row>
    <row r="18" spans="1:13" ht="30" customHeight="1" x14ac:dyDescent="0.3">
      <c r="A18" s="16" t="s">
        <v>143</v>
      </c>
      <c r="B18" s="16" t="s">
        <v>139</v>
      </c>
      <c r="C18" s="16" t="s">
        <v>140</v>
      </c>
      <c r="D18" s="16" t="s">
        <v>141</v>
      </c>
      <c r="E18" s="24">
        <f t="shared" si="0"/>
        <v>25678</v>
      </c>
      <c r="F18" s="24">
        <f>일위대가!H108</f>
        <v>870</v>
      </c>
      <c r="G18" s="24">
        <f>일위대가!J108</f>
        <v>24808</v>
      </c>
      <c r="H18" s="24">
        <f>일위대가!L108</f>
        <v>0</v>
      </c>
      <c r="I18" s="16" t="s">
        <v>142</v>
      </c>
      <c r="J18" s="16" t="s">
        <v>1036</v>
      </c>
      <c r="K18" s="16" t="s">
        <v>52</v>
      </c>
      <c r="L18" s="16" t="s">
        <v>52</v>
      </c>
      <c r="M18" s="1" t="s">
        <v>52</v>
      </c>
    </row>
    <row r="19" spans="1:13" ht="30" customHeight="1" x14ac:dyDescent="0.3">
      <c r="A19" s="16" t="s">
        <v>149</v>
      </c>
      <c r="B19" s="16" t="s">
        <v>145</v>
      </c>
      <c r="C19" s="16" t="s">
        <v>146</v>
      </c>
      <c r="D19" s="16" t="s">
        <v>147</v>
      </c>
      <c r="E19" s="24">
        <f t="shared" si="0"/>
        <v>770625</v>
      </c>
      <c r="F19" s="24">
        <f>일위대가!H115</f>
        <v>99686</v>
      </c>
      <c r="G19" s="24">
        <f>일위대가!J115</f>
        <v>670939</v>
      </c>
      <c r="H19" s="24">
        <f>일위대가!L115</f>
        <v>0</v>
      </c>
      <c r="I19" s="16" t="s">
        <v>148</v>
      </c>
      <c r="J19" s="16" t="s">
        <v>1045</v>
      </c>
      <c r="K19" s="16" t="s">
        <v>52</v>
      </c>
      <c r="L19" s="16" t="s">
        <v>52</v>
      </c>
      <c r="M19" s="1" t="s">
        <v>52</v>
      </c>
    </row>
    <row r="20" spans="1:13" ht="30" customHeight="1" x14ac:dyDescent="0.3">
      <c r="A20" s="16" t="s">
        <v>158</v>
      </c>
      <c r="B20" s="16" t="s">
        <v>155</v>
      </c>
      <c r="C20" s="16" t="s">
        <v>156</v>
      </c>
      <c r="D20" s="16" t="s">
        <v>65</v>
      </c>
      <c r="E20" s="24">
        <f t="shared" si="0"/>
        <v>11261</v>
      </c>
      <c r="F20" s="24">
        <f>일위대가!H120</f>
        <v>328</v>
      </c>
      <c r="G20" s="24">
        <f>일위대가!J120</f>
        <v>10933</v>
      </c>
      <c r="H20" s="24">
        <f>일위대가!L120</f>
        <v>0</v>
      </c>
      <c r="I20" s="16" t="s">
        <v>157</v>
      </c>
      <c r="J20" s="16" t="s">
        <v>912</v>
      </c>
      <c r="K20" s="16" t="s">
        <v>52</v>
      </c>
      <c r="L20" s="16" t="s">
        <v>52</v>
      </c>
      <c r="M20" s="1" t="s">
        <v>52</v>
      </c>
    </row>
    <row r="21" spans="1:13" ht="30" customHeight="1" x14ac:dyDescent="0.3">
      <c r="A21" s="16" t="s">
        <v>163</v>
      </c>
      <c r="B21" s="16" t="s">
        <v>160</v>
      </c>
      <c r="C21" s="16" t="s">
        <v>161</v>
      </c>
      <c r="D21" s="16" t="s">
        <v>65</v>
      </c>
      <c r="E21" s="24">
        <f t="shared" si="0"/>
        <v>3627</v>
      </c>
      <c r="F21" s="24">
        <f>일위대가!H125</f>
        <v>105</v>
      </c>
      <c r="G21" s="24">
        <f>일위대가!J125</f>
        <v>3522</v>
      </c>
      <c r="H21" s="24">
        <f>일위대가!L125</f>
        <v>0</v>
      </c>
      <c r="I21" s="16" t="s">
        <v>162</v>
      </c>
      <c r="J21" s="16" t="s">
        <v>1070</v>
      </c>
      <c r="K21" s="16" t="s">
        <v>52</v>
      </c>
      <c r="L21" s="16" t="s">
        <v>52</v>
      </c>
      <c r="M21" s="1" t="s">
        <v>52</v>
      </c>
    </row>
    <row r="22" spans="1:13" ht="30" customHeight="1" x14ac:dyDescent="0.3">
      <c r="A22" s="16" t="s">
        <v>166</v>
      </c>
      <c r="B22" s="16" t="s">
        <v>160</v>
      </c>
      <c r="C22" s="16" t="s">
        <v>91</v>
      </c>
      <c r="D22" s="16" t="s">
        <v>65</v>
      </c>
      <c r="E22" s="24">
        <f t="shared" si="0"/>
        <v>4100</v>
      </c>
      <c r="F22" s="24">
        <f>일위대가!H130</f>
        <v>119</v>
      </c>
      <c r="G22" s="24">
        <f>일위대가!J130</f>
        <v>3981</v>
      </c>
      <c r="H22" s="24">
        <f>일위대가!L130</f>
        <v>0</v>
      </c>
      <c r="I22" s="16" t="s">
        <v>165</v>
      </c>
      <c r="J22" s="16" t="s">
        <v>943</v>
      </c>
      <c r="K22" s="16" t="s">
        <v>52</v>
      </c>
      <c r="L22" s="16" t="s">
        <v>52</v>
      </c>
      <c r="M22" s="1" t="s">
        <v>52</v>
      </c>
    </row>
    <row r="23" spans="1:13" ht="30" customHeight="1" x14ac:dyDescent="0.3">
      <c r="A23" s="16" t="s">
        <v>171</v>
      </c>
      <c r="B23" s="16" t="s">
        <v>168</v>
      </c>
      <c r="C23" s="16" t="s">
        <v>169</v>
      </c>
      <c r="D23" s="16" t="s">
        <v>65</v>
      </c>
      <c r="E23" s="24">
        <f t="shared" si="0"/>
        <v>3904</v>
      </c>
      <c r="F23" s="24">
        <f>일위대가!H136</f>
        <v>113</v>
      </c>
      <c r="G23" s="24">
        <f>일위대가!J136</f>
        <v>3791</v>
      </c>
      <c r="H23" s="24">
        <f>일위대가!L136</f>
        <v>0</v>
      </c>
      <c r="I23" s="16" t="s">
        <v>170</v>
      </c>
      <c r="J23" s="16" t="s">
        <v>954</v>
      </c>
      <c r="K23" s="16" t="s">
        <v>52</v>
      </c>
      <c r="L23" s="16" t="s">
        <v>52</v>
      </c>
      <c r="M23" s="1" t="s">
        <v>52</v>
      </c>
    </row>
    <row r="24" spans="1:13" ht="30" customHeight="1" x14ac:dyDescent="0.3">
      <c r="A24" s="16" t="s">
        <v>174</v>
      </c>
      <c r="B24" s="16" t="s">
        <v>160</v>
      </c>
      <c r="C24" s="16" t="s">
        <v>100</v>
      </c>
      <c r="D24" s="16" t="s">
        <v>65</v>
      </c>
      <c r="E24" s="24">
        <f t="shared" si="0"/>
        <v>4573</v>
      </c>
      <c r="F24" s="24">
        <f>일위대가!H141</f>
        <v>133</v>
      </c>
      <c r="G24" s="24">
        <f>일위대가!J141</f>
        <v>4440</v>
      </c>
      <c r="H24" s="24">
        <f>일위대가!L141</f>
        <v>0</v>
      </c>
      <c r="I24" s="16" t="s">
        <v>173</v>
      </c>
      <c r="J24" s="16" t="s">
        <v>943</v>
      </c>
      <c r="K24" s="16" t="s">
        <v>52</v>
      </c>
      <c r="L24" s="16" t="s">
        <v>52</v>
      </c>
      <c r="M24" s="1" t="s">
        <v>52</v>
      </c>
    </row>
    <row r="25" spans="1:13" ht="30" customHeight="1" x14ac:dyDescent="0.3">
      <c r="A25" s="16" t="s">
        <v>178</v>
      </c>
      <c r="B25" s="16" t="s">
        <v>176</v>
      </c>
      <c r="C25" s="16" t="s">
        <v>105</v>
      </c>
      <c r="D25" s="16" t="s">
        <v>65</v>
      </c>
      <c r="E25" s="24">
        <f t="shared" si="0"/>
        <v>2207</v>
      </c>
      <c r="F25" s="24">
        <f>일위대가!H146</f>
        <v>64</v>
      </c>
      <c r="G25" s="24">
        <f>일위대가!J146</f>
        <v>2143</v>
      </c>
      <c r="H25" s="24">
        <f>일위대가!L146</f>
        <v>0</v>
      </c>
      <c r="I25" s="16" t="s">
        <v>177</v>
      </c>
      <c r="J25" s="16" t="s">
        <v>943</v>
      </c>
      <c r="K25" s="16" t="s">
        <v>52</v>
      </c>
      <c r="L25" s="16" t="s">
        <v>52</v>
      </c>
      <c r="M25" s="1" t="s">
        <v>52</v>
      </c>
    </row>
    <row r="26" spans="1:13" ht="30" customHeight="1" x14ac:dyDescent="0.3">
      <c r="A26" s="16" t="s">
        <v>181</v>
      </c>
      <c r="B26" s="16" t="s">
        <v>176</v>
      </c>
      <c r="C26" s="16" t="s">
        <v>109</v>
      </c>
      <c r="D26" s="16" t="s">
        <v>65</v>
      </c>
      <c r="E26" s="24">
        <f t="shared" si="0"/>
        <v>2996</v>
      </c>
      <c r="F26" s="24">
        <f>일위대가!H151</f>
        <v>87</v>
      </c>
      <c r="G26" s="24">
        <f>일위대가!J151</f>
        <v>2909</v>
      </c>
      <c r="H26" s="24">
        <f>일위대가!L151</f>
        <v>0</v>
      </c>
      <c r="I26" s="16" t="s">
        <v>180</v>
      </c>
      <c r="J26" s="16" t="s">
        <v>943</v>
      </c>
      <c r="K26" s="16" t="s">
        <v>52</v>
      </c>
      <c r="L26" s="16" t="s">
        <v>52</v>
      </c>
      <c r="M26" s="1" t="s">
        <v>52</v>
      </c>
    </row>
    <row r="27" spans="1:13" ht="30" customHeight="1" x14ac:dyDescent="0.3">
      <c r="A27" s="16" t="s">
        <v>184</v>
      </c>
      <c r="B27" s="16" t="s">
        <v>176</v>
      </c>
      <c r="C27" s="16" t="s">
        <v>113</v>
      </c>
      <c r="D27" s="16" t="s">
        <v>65</v>
      </c>
      <c r="E27" s="24">
        <f t="shared" si="0"/>
        <v>9778</v>
      </c>
      <c r="F27" s="24">
        <f>일위대가!H156</f>
        <v>284</v>
      </c>
      <c r="G27" s="24">
        <f>일위대가!J156</f>
        <v>9494</v>
      </c>
      <c r="H27" s="24">
        <f>일위대가!L156</f>
        <v>0</v>
      </c>
      <c r="I27" s="16" t="s">
        <v>183</v>
      </c>
      <c r="J27" s="16" t="s">
        <v>943</v>
      </c>
      <c r="K27" s="16" t="s">
        <v>52</v>
      </c>
      <c r="L27" s="16" t="s">
        <v>52</v>
      </c>
      <c r="M27" s="1" t="s">
        <v>52</v>
      </c>
    </row>
    <row r="28" spans="1:13" ht="30" customHeight="1" x14ac:dyDescent="0.3">
      <c r="A28" s="16" t="s">
        <v>187</v>
      </c>
      <c r="B28" s="16" t="s">
        <v>176</v>
      </c>
      <c r="C28" s="16" t="s">
        <v>117</v>
      </c>
      <c r="D28" s="16" t="s">
        <v>65</v>
      </c>
      <c r="E28" s="24">
        <f t="shared" si="0"/>
        <v>15457</v>
      </c>
      <c r="F28" s="24">
        <f>일위대가!H161</f>
        <v>450</v>
      </c>
      <c r="G28" s="24">
        <f>일위대가!J161</f>
        <v>15007</v>
      </c>
      <c r="H28" s="24">
        <f>일위대가!L161</f>
        <v>0</v>
      </c>
      <c r="I28" s="16" t="s">
        <v>186</v>
      </c>
      <c r="J28" s="16" t="s">
        <v>943</v>
      </c>
      <c r="K28" s="16" t="s">
        <v>52</v>
      </c>
      <c r="L28" s="16" t="s">
        <v>52</v>
      </c>
      <c r="M28" s="1" t="s">
        <v>52</v>
      </c>
    </row>
    <row r="29" spans="1:13" ht="30" customHeight="1" x14ac:dyDescent="0.3">
      <c r="A29" s="16" t="s">
        <v>191</v>
      </c>
      <c r="B29" s="16" t="s">
        <v>189</v>
      </c>
      <c r="C29" s="16" t="s">
        <v>122</v>
      </c>
      <c r="D29" s="16" t="s">
        <v>65</v>
      </c>
      <c r="E29" s="24">
        <f t="shared" si="0"/>
        <v>2649</v>
      </c>
      <c r="F29" s="24">
        <f>일위대가!H166</f>
        <v>77</v>
      </c>
      <c r="G29" s="24">
        <f>일위대가!J166</f>
        <v>2572</v>
      </c>
      <c r="H29" s="24">
        <f>일위대가!L166</f>
        <v>0</v>
      </c>
      <c r="I29" s="16" t="s">
        <v>190</v>
      </c>
      <c r="J29" s="16" t="s">
        <v>943</v>
      </c>
      <c r="K29" s="16" t="s">
        <v>52</v>
      </c>
      <c r="L29" s="16" t="s">
        <v>52</v>
      </c>
      <c r="M29" s="1" t="s">
        <v>52</v>
      </c>
    </row>
    <row r="30" spans="1:13" ht="30" customHeight="1" x14ac:dyDescent="0.3">
      <c r="A30" s="16" t="s">
        <v>195</v>
      </c>
      <c r="B30" s="16" t="s">
        <v>193</v>
      </c>
      <c r="C30" s="16" t="s">
        <v>127</v>
      </c>
      <c r="D30" s="16" t="s">
        <v>65</v>
      </c>
      <c r="E30" s="24">
        <f t="shared" si="0"/>
        <v>1492</v>
      </c>
      <c r="F30" s="24">
        <f>일위대가!H171</f>
        <v>43</v>
      </c>
      <c r="G30" s="24">
        <f>일위대가!J171</f>
        <v>1449</v>
      </c>
      <c r="H30" s="24">
        <f>일위대가!L171</f>
        <v>0</v>
      </c>
      <c r="I30" s="16" t="s">
        <v>194</v>
      </c>
      <c r="J30" s="16" t="s">
        <v>1011</v>
      </c>
      <c r="K30" s="16" t="s">
        <v>52</v>
      </c>
      <c r="L30" s="16" t="s">
        <v>52</v>
      </c>
      <c r="M30" s="1" t="s">
        <v>52</v>
      </c>
    </row>
    <row r="31" spans="1:13" ht="30" customHeight="1" x14ac:dyDescent="0.3">
      <c r="A31" s="16" t="s">
        <v>198</v>
      </c>
      <c r="B31" s="16" t="s">
        <v>193</v>
      </c>
      <c r="C31" s="16" t="s">
        <v>131</v>
      </c>
      <c r="D31" s="16" t="s">
        <v>65</v>
      </c>
      <c r="E31" s="24">
        <f t="shared" si="0"/>
        <v>1279</v>
      </c>
      <c r="F31" s="24">
        <f>일위대가!H176</f>
        <v>37</v>
      </c>
      <c r="G31" s="24">
        <f>일위대가!J176</f>
        <v>1242</v>
      </c>
      <c r="H31" s="24">
        <f>일위대가!L176</f>
        <v>0</v>
      </c>
      <c r="I31" s="16" t="s">
        <v>197</v>
      </c>
      <c r="J31" s="16" t="s">
        <v>1011</v>
      </c>
      <c r="K31" s="16" t="s">
        <v>52</v>
      </c>
      <c r="L31" s="16" t="s">
        <v>52</v>
      </c>
      <c r="M31" s="1" t="s">
        <v>52</v>
      </c>
    </row>
    <row r="32" spans="1:13" ht="30" customHeight="1" x14ac:dyDescent="0.3">
      <c r="A32" s="16" t="s">
        <v>201</v>
      </c>
      <c r="B32" s="16" t="s">
        <v>193</v>
      </c>
      <c r="C32" s="16" t="s">
        <v>135</v>
      </c>
      <c r="D32" s="16" t="s">
        <v>65</v>
      </c>
      <c r="E32" s="24">
        <f t="shared" si="0"/>
        <v>1279</v>
      </c>
      <c r="F32" s="24">
        <f>일위대가!H181</f>
        <v>37</v>
      </c>
      <c r="G32" s="24">
        <f>일위대가!J181</f>
        <v>1242</v>
      </c>
      <c r="H32" s="24">
        <f>일위대가!L181</f>
        <v>0</v>
      </c>
      <c r="I32" s="16" t="s">
        <v>200</v>
      </c>
      <c r="J32" s="16" t="s">
        <v>1011</v>
      </c>
      <c r="K32" s="16" t="s">
        <v>52</v>
      </c>
      <c r="L32" s="16" t="s">
        <v>52</v>
      </c>
      <c r="M32" s="1" t="s">
        <v>52</v>
      </c>
    </row>
    <row r="33" spans="1:13" ht="30" customHeight="1" x14ac:dyDescent="0.3">
      <c r="A33" s="16" t="s">
        <v>208</v>
      </c>
      <c r="B33" s="16" t="s">
        <v>205</v>
      </c>
      <c r="C33" s="16" t="s">
        <v>206</v>
      </c>
      <c r="D33" s="16" t="s">
        <v>65</v>
      </c>
      <c r="E33" s="24">
        <f t="shared" si="0"/>
        <v>3937</v>
      </c>
      <c r="F33" s="24">
        <f>일위대가!H190</f>
        <v>910</v>
      </c>
      <c r="G33" s="24">
        <f>일위대가!J190</f>
        <v>3027</v>
      </c>
      <c r="H33" s="24">
        <f>일위대가!L190</f>
        <v>0</v>
      </c>
      <c r="I33" s="16" t="s">
        <v>207</v>
      </c>
      <c r="J33" s="16" t="s">
        <v>1119</v>
      </c>
      <c r="K33" s="16" t="s">
        <v>52</v>
      </c>
      <c r="L33" s="16" t="s">
        <v>52</v>
      </c>
      <c r="M33" s="1" t="s">
        <v>52</v>
      </c>
    </row>
    <row r="34" spans="1:13" ht="30" customHeight="1" x14ac:dyDescent="0.3">
      <c r="A34" s="16" t="s">
        <v>212</v>
      </c>
      <c r="B34" s="16" t="s">
        <v>210</v>
      </c>
      <c r="C34" s="16" t="s">
        <v>169</v>
      </c>
      <c r="D34" s="16" t="s">
        <v>65</v>
      </c>
      <c r="E34" s="24">
        <f t="shared" si="0"/>
        <v>32500</v>
      </c>
      <c r="F34" s="24">
        <f>일위대가!H197</f>
        <v>20556</v>
      </c>
      <c r="G34" s="24">
        <f>일위대가!J197</f>
        <v>11944</v>
      </c>
      <c r="H34" s="24">
        <f>일위대가!L197</f>
        <v>0</v>
      </c>
      <c r="I34" s="16" t="s">
        <v>211</v>
      </c>
      <c r="J34" s="16" t="s">
        <v>1070</v>
      </c>
      <c r="K34" s="16" t="s">
        <v>52</v>
      </c>
      <c r="L34" s="16" t="s">
        <v>52</v>
      </c>
      <c r="M34" s="1" t="s">
        <v>52</v>
      </c>
    </row>
    <row r="35" spans="1:13" ht="30" customHeight="1" x14ac:dyDescent="0.3">
      <c r="A35" s="16" t="s">
        <v>217</v>
      </c>
      <c r="B35" s="16" t="s">
        <v>214</v>
      </c>
      <c r="C35" s="16" t="s">
        <v>215</v>
      </c>
      <c r="D35" s="16" t="s">
        <v>65</v>
      </c>
      <c r="E35" s="24">
        <f t="shared" si="0"/>
        <v>3720</v>
      </c>
      <c r="F35" s="24">
        <f>일위대가!H204</f>
        <v>2754</v>
      </c>
      <c r="G35" s="24">
        <f>일위대가!J204</f>
        <v>966</v>
      </c>
      <c r="H35" s="24">
        <f>일위대가!L204</f>
        <v>0</v>
      </c>
      <c r="I35" s="16" t="s">
        <v>216</v>
      </c>
      <c r="J35" s="16" t="s">
        <v>1011</v>
      </c>
      <c r="K35" s="16" t="s">
        <v>52</v>
      </c>
      <c r="L35" s="16" t="s">
        <v>52</v>
      </c>
      <c r="M35" s="1" t="s">
        <v>52</v>
      </c>
    </row>
    <row r="36" spans="1:13" ht="30" customHeight="1" x14ac:dyDescent="0.3">
      <c r="A36" s="16" t="s">
        <v>221</v>
      </c>
      <c r="B36" s="16" t="s">
        <v>139</v>
      </c>
      <c r="C36" s="16" t="s">
        <v>219</v>
      </c>
      <c r="D36" s="16" t="s">
        <v>141</v>
      </c>
      <c r="E36" s="24">
        <f t="shared" ref="E36:E67" si="1">F36+G36+H36</f>
        <v>31416</v>
      </c>
      <c r="F36" s="24">
        <f>일위대가!H210</f>
        <v>1095</v>
      </c>
      <c r="G36" s="24">
        <f>일위대가!J210</f>
        <v>30321</v>
      </c>
      <c r="H36" s="24">
        <f>일위대가!L210</f>
        <v>0</v>
      </c>
      <c r="I36" s="16" t="s">
        <v>220</v>
      </c>
      <c r="J36" s="16" t="s">
        <v>1036</v>
      </c>
      <c r="K36" s="16" t="s">
        <v>52</v>
      </c>
      <c r="L36" s="16" t="s">
        <v>52</v>
      </c>
      <c r="M36" s="1" t="s">
        <v>52</v>
      </c>
    </row>
    <row r="37" spans="1:13" ht="30" customHeight="1" x14ac:dyDescent="0.3">
      <c r="A37" s="16" t="s">
        <v>234</v>
      </c>
      <c r="B37" s="16" t="s">
        <v>231</v>
      </c>
      <c r="C37" s="16" t="s">
        <v>232</v>
      </c>
      <c r="D37" s="16" t="s">
        <v>65</v>
      </c>
      <c r="E37" s="24">
        <f t="shared" si="1"/>
        <v>11640</v>
      </c>
      <c r="F37" s="24">
        <f>일위대가!H218</f>
        <v>596</v>
      </c>
      <c r="G37" s="24">
        <f>일위대가!J218</f>
        <v>11044</v>
      </c>
      <c r="H37" s="24">
        <f>일위대가!L218</f>
        <v>0</v>
      </c>
      <c r="I37" s="16" t="s">
        <v>233</v>
      </c>
      <c r="J37" s="16" t="s">
        <v>912</v>
      </c>
      <c r="K37" s="16" t="s">
        <v>52</v>
      </c>
      <c r="L37" s="16" t="s">
        <v>52</v>
      </c>
      <c r="M37" s="1" t="s">
        <v>52</v>
      </c>
    </row>
    <row r="38" spans="1:13" ht="30" customHeight="1" x14ac:dyDescent="0.3">
      <c r="A38" s="16" t="s">
        <v>239</v>
      </c>
      <c r="B38" s="16" t="s">
        <v>236</v>
      </c>
      <c r="C38" s="16" t="s">
        <v>237</v>
      </c>
      <c r="D38" s="16" t="s">
        <v>65</v>
      </c>
      <c r="E38" s="24">
        <f t="shared" si="1"/>
        <v>52940</v>
      </c>
      <c r="F38" s="24">
        <f>일위대가!H226</f>
        <v>6554</v>
      </c>
      <c r="G38" s="24">
        <f>일위대가!J226</f>
        <v>46386</v>
      </c>
      <c r="H38" s="24">
        <f>일위대가!L226</f>
        <v>0</v>
      </c>
      <c r="I38" s="16" t="s">
        <v>238</v>
      </c>
      <c r="J38" s="16" t="s">
        <v>912</v>
      </c>
      <c r="K38" s="16" t="s">
        <v>52</v>
      </c>
      <c r="L38" s="16" t="s">
        <v>52</v>
      </c>
      <c r="M38" s="1" t="s">
        <v>52</v>
      </c>
    </row>
    <row r="39" spans="1:13" ht="30" customHeight="1" x14ac:dyDescent="0.3">
      <c r="A39" s="16" t="s">
        <v>242</v>
      </c>
      <c r="B39" s="16" t="s">
        <v>236</v>
      </c>
      <c r="C39" s="16" t="s">
        <v>156</v>
      </c>
      <c r="D39" s="16" t="s">
        <v>65</v>
      </c>
      <c r="E39" s="24">
        <f t="shared" si="1"/>
        <v>41509</v>
      </c>
      <c r="F39" s="24">
        <f>일위대가!H234</f>
        <v>5063</v>
      </c>
      <c r="G39" s="24">
        <f>일위대가!J234</f>
        <v>36446</v>
      </c>
      <c r="H39" s="24">
        <f>일위대가!L234</f>
        <v>0</v>
      </c>
      <c r="I39" s="16" t="s">
        <v>241</v>
      </c>
      <c r="J39" s="16" t="s">
        <v>912</v>
      </c>
      <c r="K39" s="16" t="s">
        <v>52</v>
      </c>
      <c r="L39" s="16" t="s">
        <v>52</v>
      </c>
      <c r="M39" s="1" t="s">
        <v>52</v>
      </c>
    </row>
    <row r="40" spans="1:13" ht="30" customHeight="1" x14ac:dyDescent="0.3">
      <c r="A40" s="16" t="s">
        <v>251</v>
      </c>
      <c r="B40" s="16" t="s">
        <v>248</v>
      </c>
      <c r="C40" s="16" t="s">
        <v>249</v>
      </c>
      <c r="D40" s="16" t="s">
        <v>81</v>
      </c>
      <c r="E40" s="24">
        <f t="shared" si="1"/>
        <v>21597</v>
      </c>
      <c r="F40" s="24">
        <f>일위대가!H244</f>
        <v>1718</v>
      </c>
      <c r="G40" s="24">
        <f>일위대가!J244</f>
        <v>19879</v>
      </c>
      <c r="H40" s="24">
        <f>일위대가!L244</f>
        <v>0</v>
      </c>
      <c r="I40" s="16" t="s">
        <v>250</v>
      </c>
      <c r="J40" s="16" t="s">
        <v>1185</v>
      </c>
      <c r="K40" s="16" t="s">
        <v>52</v>
      </c>
      <c r="L40" s="16" t="s">
        <v>52</v>
      </c>
      <c r="M40" s="1" t="s">
        <v>52</v>
      </c>
    </row>
    <row r="41" spans="1:13" ht="30" customHeight="1" x14ac:dyDescent="0.3">
      <c r="A41" s="16" t="s">
        <v>255</v>
      </c>
      <c r="B41" s="16" t="s">
        <v>248</v>
      </c>
      <c r="C41" s="16" t="s">
        <v>253</v>
      </c>
      <c r="D41" s="16" t="s">
        <v>81</v>
      </c>
      <c r="E41" s="24">
        <f t="shared" si="1"/>
        <v>21529</v>
      </c>
      <c r="F41" s="24">
        <f>일위대가!H254</f>
        <v>1650</v>
      </c>
      <c r="G41" s="24">
        <f>일위대가!J254</f>
        <v>19879</v>
      </c>
      <c r="H41" s="24">
        <f>일위대가!L254</f>
        <v>0</v>
      </c>
      <c r="I41" s="16" t="s">
        <v>254</v>
      </c>
      <c r="J41" s="16" t="s">
        <v>1185</v>
      </c>
      <c r="K41" s="16" t="s">
        <v>52</v>
      </c>
      <c r="L41" s="16" t="s">
        <v>52</v>
      </c>
      <c r="M41" s="1" t="s">
        <v>52</v>
      </c>
    </row>
    <row r="42" spans="1:13" ht="30" customHeight="1" x14ac:dyDescent="0.3">
      <c r="A42" s="16" t="s">
        <v>259</v>
      </c>
      <c r="B42" s="16" t="s">
        <v>63</v>
      </c>
      <c r="C42" s="16" t="s">
        <v>257</v>
      </c>
      <c r="D42" s="16" t="s">
        <v>65</v>
      </c>
      <c r="E42" s="24">
        <f t="shared" si="1"/>
        <v>20972</v>
      </c>
      <c r="F42" s="24">
        <f>일위대가!H261</f>
        <v>1645</v>
      </c>
      <c r="G42" s="24">
        <f>일위대가!J261</f>
        <v>19327</v>
      </c>
      <c r="H42" s="24">
        <f>일위대가!L261</f>
        <v>0</v>
      </c>
      <c r="I42" s="16" t="s">
        <v>258</v>
      </c>
      <c r="J42" s="16" t="s">
        <v>912</v>
      </c>
      <c r="K42" s="16" t="s">
        <v>52</v>
      </c>
      <c r="L42" s="16" t="s">
        <v>52</v>
      </c>
      <c r="M42" s="1" t="s">
        <v>52</v>
      </c>
    </row>
    <row r="43" spans="1:13" ht="30" customHeight="1" x14ac:dyDescent="0.3">
      <c r="A43" s="16" t="s">
        <v>263</v>
      </c>
      <c r="B43" s="16" t="s">
        <v>95</v>
      </c>
      <c r="C43" s="16" t="s">
        <v>261</v>
      </c>
      <c r="D43" s="16" t="s">
        <v>65</v>
      </c>
      <c r="E43" s="24">
        <f t="shared" si="1"/>
        <v>44905</v>
      </c>
      <c r="F43" s="24">
        <f>일위대가!H269</f>
        <v>37386</v>
      </c>
      <c r="G43" s="24">
        <f>일위대가!J269</f>
        <v>7519</v>
      </c>
      <c r="H43" s="24">
        <f>일위대가!L269</f>
        <v>0</v>
      </c>
      <c r="I43" s="16" t="s">
        <v>262</v>
      </c>
      <c r="J43" s="16" t="s">
        <v>954</v>
      </c>
      <c r="K43" s="16" t="s">
        <v>52</v>
      </c>
      <c r="L43" s="16" t="s">
        <v>52</v>
      </c>
      <c r="M43" s="1" t="s">
        <v>52</v>
      </c>
    </row>
    <row r="44" spans="1:13" ht="30" customHeight="1" x14ac:dyDescent="0.3">
      <c r="A44" s="16" t="s">
        <v>267</v>
      </c>
      <c r="B44" s="16" t="s">
        <v>90</v>
      </c>
      <c r="C44" s="16" t="s">
        <v>265</v>
      </c>
      <c r="D44" s="16" t="s">
        <v>65</v>
      </c>
      <c r="E44" s="24">
        <f t="shared" si="1"/>
        <v>30968</v>
      </c>
      <c r="F44" s="24">
        <f>일위대가!H276</f>
        <v>13511</v>
      </c>
      <c r="G44" s="24">
        <f>일위대가!J276</f>
        <v>17457</v>
      </c>
      <c r="H44" s="24">
        <f>일위대가!L276</f>
        <v>0</v>
      </c>
      <c r="I44" s="16" t="s">
        <v>266</v>
      </c>
      <c r="J44" s="16" t="s">
        <v>1070</v>
      </c>
      <c r="K44" s="16" t="s">
        <v>52</v>
      </c>
      <c r="L44" s="16" t="s">
        <v>52</v>
      </c>
      <c r="M44" s="1" t="s">
        <v>52</v>
      </c>
    </row>
    <row r="45" spans="1:13" ht="30" customHeight="1" x14ac:dyDescent="0.3">
      <c r="A45" s="16" t="s">
        <v>271</v>
      </c>
      <c r="B45" s="16" t="s">
        <v>90</v>
      </c>
      <c r="C45" s="16" t="s">
        <v>269</v>
      </c>
      <c r="D45" s="16" t="s">
        <v>65</v>
      </c>
      <c r="E45" s="24">
        <f t="shared" si="1"/>
        <v>15949</v>
      </c>
      <c r="F45" s="24">
        <f>일위대가!H283</f>
        <v>5536</v>
      </c>
      <c r="G45" s="24">
        <f>일위대가!J283</f>
        <v>10413</v>
      </c>
      <c r="H45" s="24">
        <f>일위대가!L283</f>
        <v>0</v>
      </c>
      <c r="I45" s="16" t="s">
        <v>270</v>
      </c>
      <c r="J45" s="16" t="s">
        <v>943</v>
      </c>
      <c r="K45" s="16" t="s">
        <v>52</v>
      </c>
      <c r="L45" s="16" t="s">
        <v>52</v>
      </c>
      <c r="M45" s="1" t="s">
        <v>52</v>
      </c>
    </row>
    <row r="46" spans="1:13" ht="30" customHeight="1" x14ac:dyDescent="0.3">
      <c r="A46" s="16" t="s">
        <v>280</v>
      </c>
      <c r="B46" s="16" t="s">
        <v>278</v>
      </c>
      <c r="C46" s="16" t="s">
        <v>52</v>
      </c>
      <c r="D46" s="16" t="s">
        <v>65</v>
      </c>
      <c r="E46" s="24">
        <f t="shared" si="1"/>
        <v>8680</v>
      </c>
      <c r="F46" s="24">
        <f>일위대가!H289</f>
        <v>795</v>
      </c>
      <c r="G46" s="24">
        <f>일위대가!J289</f>
        <v>7885</v>
      </c>
      <c r="H46" s="24">
        <f>일위대가!L289</f>
        <v>0</v>
      </c>
      <c r="I46" s="16" t="s">
        <v>279</v>
      </c>
      <c r="J46" s="16" t="s">
        <v>1248</v>
      </c>
      <c r="K46" s="16" t="s">
        <v>52</v>
      </c>
      <c r="L46" s="16" t="s">
        <v>52</v>
      </c>
      <c r="M46" s="1" t="s">
        <v>52</v>
      </c>
    </row>
    <row r="47" spans="1:13" ht="30" customHeight="1" x14ac:dyDescent="0.3">
      <c r="A47" s="16" t="s">
        <v>285</v>
      </c>
      <c r="B47" s="16" t="s">
        <v>282</v>
      </c>
      <c r="C47" s="16" t="s">
        <v>283</v>
      </c>
      <c r="D47" s="16" t="s">
        <v>65</v>
      </c>
      <c r="E47" s="24">
        <f t="shared" si="1"/>
        <v>3760</v>
      </c>
      <c r="F47" s="24">
        <f>일위대가!H296</f>
        <v>999</v>
      </c>
      <c r="G47" s="24">
        <f>일위대가!J296</f>
        <v>2761</v>
      </c>
      <c r="H47" s="24">
        <f>일위대가!L296</f>
        <v>0</v>
      </c>
      <c r="I47" s="16" t="s">
        <v>284</v>
      </c>
      <c r="J47" s="16" t="s">
        <v>1258</v>
      </c>
      <c r="K47" s="16" t="s">
        <v>52</v>
      </c>
      <c r="L47" s="16" t="s">
        <v>52</v>
      </c>
      <c r="M47" s="1" t="s">
        <v>52</v>
      </c>
    </row>
    <row r="48" spans="1:13" ht="30" customHeight="1" x14ac:dyDescent="0.3">
      <c r="A48" s="16" t="s">
        <v>289</v>
      </c>
      <c r="B48" s="16" t="s">
        <v>282</v>
      </c>
      <c r="C48" s="16" t="s">
        <v>287</v>
      </c>
      <c r="D48" s="16" t="s">
        <v>65</v>
      </c>
      <c r="E48" s="24">
        <f t="shared" si="1"/>
        <v>3462</v>
      </c>
      <c r="F48" s="24">
        <f>일위대가!H303</f>
        <v>701</v>
      </c>
      <c r="G48" s="24">
        <f>일위대가!J303</f>
        <v>2761</v>
      </c>
      <c r="H48" s="24">
        <f>일위대가!L303</f>
        <v>0</v>
      </c>
      <c r="I48" s="16" t="s">
        <v>288</v>
      </c>
      <c r="J48" s="16" t="s">
        <v>1258</v>
      </c>
      <c r="K48" s="16" t="s">
        <v>52</v>
      </c>
      <c r="L48" s="16" t="s">
        <v>52</v>
      </c>
      <c r="M48" s="1" t="s">
        <v>52</v>
      </c>
    </row>
    <row r="49" spans="1:13" ht="30" customHeight="1" x14ac:dyDescent="0.3">
      <c r="A49" s="16" t="s">
        <v>293</v>
      </c>
      <c r="B49" s="16" t="s">
        <v>126</v>
      </c>
      <c r="C49" s="16" t="s">
        <v>291</v>
      </c>
      <c r="D49" s="16" t="s">
        <v>65</v>
      </c>
      <c r="E49" s="24">
        <f t="shared" si="1"/>
        <v>24216</v>
      </c>
      <c r="F49" s="24">
        <f>일위대가!H310</f>
        <v>19661</v>
      </c>
      <c r="G49" s="24">
        <f>일위대가!J310</f>
        <v>4555</v>
      </c>
      <c r="H49" s="24">
        <f>일위대가!L310</f>
        <v>0</v>
      </c>
      <c r="I49" s="16" t="s">
        <v>292</v>
      </c>
      <c r="J49" s="16" t="s">
        <v>1011</v>
      </c>
      <c r="K49" s="16" t="s">
        <v>52</v>
      </c>
      <c r="L49" s="16" t="s">
        <v>52</v>
      </c>
      <c r="M49" s="1" t="s">
        <v>52</v>
      </c>
    </row>
    <row r="50" spans="1:13" ht="30" customHeight="1" x14ac:dyDescent="0.3">
      <c r="A50" s="16" t="s">
        <v>297</v>
      </c>
      <c r="B50" s="16" t="s">
        <v>126</v>
      </c>
      <c r="C50" s="16" t="s">
        <v>295</v>
      </c>
      <c r="D50" s="16" t="s">
        <v>65</v>
      </c>
      <c r="E50" s="24">
        <f t="shared" si="1"/>
        <v>9181</v>
      </c>
      <c r="F50" s="24">
        <f>일위대가!H317</f>
        <v>6282</v>
      </c>
      <c r="G50" s="24">
        <f>일위대가!J317</f>
        <v>2899</v>
      </c>
      <c r="H50" s="24">
        <f>일위대가!L317</f>
        <v>0</v>
      </c>
      <c r="I50" s="16" t="s">
        <v>296</v>
      </c>
      <c r="J50" s="16" t="s">
        <v>1011</v>
      </c>
      <c r="K50" s="16" t="s">
        <v>52</v>
      </c>
      <c r="L50" s="16" t="s">
        <v>52</v>
      </c>
      <c r="M50" s="1" t="s">
        <v>52</v>
      </c>
    </row>
    <row r="51" spans="1:13" ht="30" customHeight="1" x14ac:dyDescent="0.3">
      <c r="A51" s="16" t="s">
        <v>303</v>
      </c>
      <c r="B51" s="16" t="s">
        <v>139</v>
      </c>
      <c r="C51" s="16" t="s">
        <v>301</v>
      </c>
      <c r="D51" s="16" t="s">
        <v>141</v>
      </c>
      <c r="E51" s="24">
        <f t="shared" si="1"/>
        <v>81298</v>
      </c>
      <c r="F51" s="24">
        <f>일위대가!H323</f>
        <v>10549</v>
      </c>
      <c r="G51" s="24">
        <f>일위대가!J323</f>
        <v>70749</v>
      </c>
      <c r="H51" s="24">
        <f>일위대가!L323</f>
        <v>0</v>
      </c>
      <c r="I51" s="16" t="s">
        <v>302</v>
      </c>
      <c r="J51" s="16" t="s">
        <v>1036</v>
      </c>
      <c r="K51" s="16" t="s">
        <v>52</v>
      </c>
      <c r="L51" s="16" t="s">
        <v>52</v>
      </c>
      <c r="M51" s="1" t="s">
        <v>52</v>
      </c>
    </row>
    <row r="52" spans="1:13" ht="30" customHeight="1" x14ac:dyDescent="0.3">
      <c r="A52" s="16" t="s">
        <v>307</v>
      </c>
      <c r="B52" s="16" t="s">
        <v>139</v>
      </c>
      <c r="C52" s="16" t="s">
        <v>305</v>
      </c>
      <c r="D52" s="16" t="s">
        <v>141</v>
      </c>
      <c r="E52" s="24">
        <f t="shared" si="1"/>
        <v>58113</v>
      </c>
      <c r="F52" s="24">
        <f>일위대가!H329</f>
        <v>5741</v>
      </c>
      <c r="G52" s="24">
        <f>일위대가!J329</f>
        <v>52372</v>
      </c>
      <c r="H52" s="24">
        <f>일위대가!L329</f>
        <v>0</v>
      </c>
      <c r="I52" s="16" t="s">
        <v>306</v>
      </c>
      <c r="J52" s="16" t="s">
        <v>1036</v>
      </c>
      <c r="K52" s="16" t="s">
        <v>52</v>
      </c>
      <c r="L52" s="16" t="s">
        <v>52</v>
      </c>
      <c r="M52" s="1" t="s">
        <v>52</v>
      </c>
    </row>
    <row r="53" spans="1:13" ht="30" customHeight="1" x14ac:dyDescent="0.3">
      <c r="A53" s="16" t="s">
        <v>311</v>
      </c>
      <c r="B53" s="16" t="s">
        <v>139</v>
      </c>
      <c r="C53" s="16" t="s">
        <v>309</v>
      </c>
      <c r="D53" s="16" t="s">
        <v>141</v>
      </c>
      <c r="E53" s="24">
        <f t="shared" si="1"/>
        <v>47069</v>
      </c>
      <c r="F53" s="24">
        <f>일위대가!H335</f>
        <v>3885</v>
      </c>
      <c r="G53" s="24">
        <f>일위대가!J335</f>
        <v>43184</v>
      </c>
      <c r="H53" s="24">
        <f>일위대가!L335</f>
        <v>0</v>
      </c>
      <c r="I53" s="16" t="s">
        <v>310</v>
      </c>
      <c r="J53" s="16" t="s">
        <v>1036</v>
      </c>
      <c r="K53" s="16" t="s">
        <v>52</v>
      </c>
      <c r="L53" s="16" t="s">
        <v>52</v>
      </c>
      <c r="M53" s="1" t="s">
        <v>52</v>
      </c>
    </row>
    <row r="54" spans="1:13" ht="30" customHeight="1" x14ac:dyDescent="0.3">
      <c r="A54" s="16" t="s">
        <v>315</v>
      </c>
      <c r="B54" s="16" t="s">
        <v>139</v>
      </c>
      <c r="C54" s="16" t="s">
        <v>313</v>
      </c>
      <c r="D54" s="16" t="s">
        <v>141</v>
      </c>
      <c r="E54" s="24">
        <f t="shared" si="1"/>
        <v>34310</v>
      </c>
      <c r="F54" s="24">
        <f>일위대가!H341</f>
        <v>1233</v>
      </c>
      <c r="G54" s="24">
        <f>일위대가!J341</f>
        <v>33077</v>
      </c>
      <c r="H54" s="24">
        <f>일위대가!L341</f>
        <v>0</v>
      </c>
      <c r="I54" s="16" t="s">
        <v>314</v>
      </c>
      <c r="J54" s="16" t="s">
        <v>1036</v>
      </c>
      <c r="K54" s="16" t="s">
        <v>52</v>
      </c>
      <c r="L54" s="16" t="s">
        <v>52</v>
      </c>
      <c r="M54" s="1" t="s">
        <v>52</v>
      </c>
    </row>
    <row r="55" spans="1:13" ht="30" customHeight="1" x14ac:dyDescent="0.3">
      <c r="A55" s="16" t="s">
        <v>320</v>
      </c>
      <c r="B55" s="16" t="s">
        <v>317</v>
      </c>
      <c r="C55" s="16" t="s">
        <v>318</v>
      </c>
      <c r="D55" s="16" t="s">
        <v>81</v>
      </c>
      <c r="E55" s="24">
        <f t="shared" si="1"/>
        <v>272760</v>
      </c>
      <c r="F55" s="24">
        <f>일위대가!H347</f>
        <v>54083</v>
      </c>
      <c r="G55" s="24">
        <f>일위대가!J347</f>
        <v>218677</v>
      </c>
      <c r="H55" s="24">
        <f>일위대가!L347</f>
        <v>0</v>
      </c>
      <c r="I55" s="16" t="s">
        <v>319</v>
      </c>
      <c r="J55" s="16" t="s">
        <v>1318</v>
      </c>
      <c r="K55" s="16" t="s">
        <v>52</v>
      </c>
      <c r="L55" s="16" t="s">
        <v>52</v>
      </c>
      <c r="M55" s="1" t="s">
        <v>52</v>
      </c>
    </row>
    <row r="56" spans="1:13" ht="30" customHeight="1" x14ac:dyDescent="0.3">
      <c r="A56" s="16" t="s">
        <v>324</v>
      </c>
      <c r="B56" s="16" t="s">
        <v>317</v>
      </c>
      <c r="C56" s="16" t="s">
        <v>322</v>
      </c>
      <c r="D56" s="16" t="s">
        <v>81</v>
      </c>
      <c r="E56" s="24">
        <f t="shared" si="1"/>
        <v>78571</v>
      </c>
      <c r="F56" s="24">
        <f>일위대가!H353</f>
        <v>5679</v>
      </c>
      <c r="G56" s="24">
        <f>일위대가!J353</f>
        <v>72892</v>
      </c>
      <c r="H56" s="24">
        <f>일위대가!L353</f>
        <v>0</v>
      </c>
      <c r="I56" s="16" t="s">
        <v>323</v>
      </c>
      <c r="J56" s="16" t="s">
        <v>1318</v>
      </c>
      <c r="K56" s="16" t="s">
        <v>52</v>
      </c>
      <c r="L56" s="16" t="s">
        <v>52</v>
      </c>
      <c r="M56" s="1" t="s">
        <v>52</v>
      </c>
    </row>
    <row r="57" spans="1:13" ht="30" customHeight="1" x14ac:dyDescent="0.3">
      <c r="A57" s="16" t="s">
        <v>329</v>
      </c>
      <c r="B57" s="16" t="s">
        <v>326</v>
      </c>
      <c r="C57" s="16" t="s">
        <v>327</v>
      </c>
      <c r="D57" s="16" t="s">
        <v>81</v>
      </c>
      <c r="E57" s="24">
        <f t="shared" si="1"/>
        <v>53904</v>
      </c>
      <c r="F57" s="24">
        <f>일위대가!H359</f>
        <v>2385</v>
      </c>
      <c r="G57" s="24">
        <f>일위대가!J359</f>
        <v>51519</v>
      </c>
      <c r="H57" s="24">
        <f>일위대가!L359</f>
        <v>0</v>
      </c>
      <c r="I57" s="16" t="s">
        <v>328</v>
      </c>
      <c r="J57" s="16" t="s">
        <v>1334</v>
      </c>
      <c r="K57" s="16" t="s">
        <v>52</v>
      </c>
      <c r="L57" s="16" t="s">
        <v>52</v>
      </c>
      <c r="M57" s="1" t="s">
        <v>52</v>
      </c>
    </row>
    <row r="58" spans="1:13" ht="30" customHeight="1" x14ac:dyDescent="0.3">
      <c r="A58" s="16" t="s">
        <v>333</v>
      </c>
      <c r="B58" s="16" t="s">
        <v>326</v>
      </c>
      <c r="C58" s="16" t="s">
        <v>331</v>
      </c>
      <c r="D58" s="16" t="s">
        <v>81</v>
      </c>
      <c r="E58" s="24">
        <f t="shared" si="1"/>
        <v>53690</v>
      </c>
      <c r="F58" s="24">
        <f>일위대가!H365</f>
        <v>2171</v>
      </c>
      <c r="G58" s="24">
        <f>일위대가!J365</f>
        <v>51519</v>
      </c>
      <c r="H58" s="24">
        <f>일위대가!L365</f>
        <v>0</v>
      </c>
      <c r="I58" s="16" t="s">
        <v>332</v>
      </c>
      <c r="J58" s="16" t="s">
        <v>1334</v>
      </c>
      <c r="K58" s="16" t="s">
        <v>52</v>
      </c>
      <c r="L58" s="16" t="s">
        <v>52</v>
      </c>
      <c r="M58" s="1" t="s">
        <v>52</v>
      </c>
    </row>
    <row r="59" spans="1:13" ht="30" customHeight="1" x14ac:dyDescent="0.3">
      <c r="A59" s="16" t="s">
        <v>338</v>
      </c>
      <c r="B59" s="16" t="s">
        <v>335</v>
      </c>
      <c r="C59" s="16" t="s">
        <v>336</v>
      </c>
      <c r="D59" s="16" t="s">
        <v>81</v>
      </c>
      <c r="E59" s="24">
        <f t="shared" si="1"/>
        <v>24134</v>
      </c>
      <c r="F59" s="24">
        <f>일위대가!H371</f>
        <v>2046</v>
      </c>
      <c r="G59" s="24">
        <f>일위대가!J371</f>
        <v>22088</v>
      </c>
      <c r="H59" s="24">
        <f>일위대가!L371</f>
        <v>0</v>
      </c>
      <c r="I59" s="16" t="s">
        <v>337</v>
      </c>
      <c r="J59" s="16" t="s">
        <v>1350</v>
      </c>
      <c r="K59" s="16" t="s">
        <v>52</v>
      </c>
      <c r="L59" s="16" t="s">
        <v>52</v>
      </c>
      <c r="M59" s="1" t="s">
        <v>52</v>
      </c>
    </row>
    <row r="60" spans="1:13" ht="30" customHeight="1" x14ac:dyDescent="0.3">
      <c r="A60" s="16" t="s">
        <v>343</v>
      </c>
      <c r="B60" s="16" t="s">
        <v>340</v>
      </c>
      <c r="C60" s="16" t="s">
        <v>341</v>
      </c>
      <c r="D60" s="16" t="s">
        <v>81</v>
      </c>
      <c r="E60" s="24">
        <f t="shared" si="1"/>
        <v>57468</v>
      </c>
      <c r="F60" s="24">
        <f>일위대가!H377</f>
        <v>2247</v>
      </c>
      <c r="G60" s="24">
        <f>일위대가!J377</f>
        <v>55221</v>
      </c>
      <c r="H60" s="24">
        <f>일위대가!L377</f>
        <v>0</v>
      </c>
      <c r="I60" s="16" t="s">
        <v>342</v>
      </c>
      <c r="J60" s="16" t="s">
        <v>1358</v>
      </c>
      <c r="K60" s="16" t="s">
        <v>52</v>
      </c>
      <c r="L60" s="16" t="s">
        <v>52</v>
      </c>
      <c r="M60" s="1" t="s">
        <v>52</v>
      </c>
    </row>
    <row r="61" spans="1:13" ht="30" customHeight="1" x14ac:dyDescent="0.3">
      <c r="A61" s="16" t="s">
        <v>348</v>
      </c>
      <c r="B61" s="16" t="s">
        <v>345</v>
      </c>
      <c r="C61" s="16" t="s">
        <v>346</v>
      </c>
      <c r="D61" s="16" t="s">
        <v>81</v>
      </c>
      <c r="E61" s="24">
        <f t="shared" si="1"/>
        <v>25496</v>
      </c>
      <c r="F61" s="24">
        <f>일위대가!H383</f>
        <v>2027</v>
      </c>
      <c r="G61" s="24">
        <f>일위대가!J383</f>
        <v>23469</v>
      </c>
      <c r="H61" s="24">
        <f>일위대가!L383</f>
        <v>0</v>
      </c>
      <c r="I61" s="16" t="s">
        <v>347</v>
      </c>
      <c r="J61" s="16" t="s">
        <v>1366</v>
      </c>
      <c r="K61" s="16" t="s">
        <v>52</v>
      </c>
      <c r="L61" s="16" t="s">
        <v>52</v>
      </c>
      <c r="M61" s="1" t="s">
        <v>52</v>
      </c>
    </row>
    <row r="62" spans="1:13" ht="30" customHeight="1" x14ac:dyDescent="0.3">
      <c r="A62" s="16" t="s">
        <v>353</v>
      </c>
      <c r="B62" s="16" t="s">
        <v>350</v>
      </c>
      <c r="C62" s="16" t="s">
        <v>351</v>
      </c>
      <c r="D62" s="16" t="s">
        <v>141</v>
      </c>
      <c r="E62" s="24">
        <f t="shared" si="1"/>
        <v>151089</v>
      </c>
      <c r="F62" s="24">
        <f>일위대가!H391</f>
        <v>4565</v>
      </c>
      <c r="G62" s="24">
        <f>일위대가!J391</f>
        <v>145707</v>
      </c>
      <c r="H62" s="24">
        <f>일위대가!L391</f>
        <v>817</v>
      </c>
      <c r="I62" s="16" t="s">
        <v>352</v>
      </c>
      <c r="J62" s="16" t="s">
        <v>1374</v>
      </c>
      <c r="K62" s="16" t="s">
        <v>52</v>
      </c>
      <c r="L62" s="16" t="s">
        <v>52</v>
      </c>
      <c r="M62" s="1" t="s">
        <v>52</v>
      </c>
    </row>
    <row r="63" spans="1:13" ht="30" customHeight="1" x14ac:dyDescent="0.3">
      <c r="A63" s="16" t="s">
        <v>357</v>
      </c>
      <c r="B63" s="16" t="s">
        <v>350</v>
      </c>
      <c r="C63" s="16" t="s">
        <v>355</v>
      </c>
      <c r="D63" s="16" t="s">
        <v>141</v>
      </c>
      <c r="E63" s="24">
        <f t="shared" si="1"/>
        <v>150992</v>
      </c>
      <c r="F63" s="24">
        <f>일위대가!H399</f>
        <v>4468</v>
      </c>
      <c r="G63" s="24">
        <f>일위대가!J399</f>
        <v>145707</v>
      </c>
      <c r="H63" s="24">
        <f>일위대가!L399</f>
        <v>817</v>
      </c>
      <c r="I63" s="16" t="s">
        <v>356</v>
      </c>
      <c r="J63" s="16" t="s">
        <v>1374</v>
      </c>
      <c r="K63" s="16" t="s">
        <v>52</v>
      </c>
      <c r="L63" s="16" t="s">
        <v>52</v>
      </c>
      <c r="M63" s="1" t="s">
        <v>52</v>
      </c>
    </row>
    <row r="64" spans="1:13" ht="30" customHeight="1" x14ac:dyDescent="0.3">
      <c r="A64" s="16" t="s">
        <v>361</v>
      </c>
      <c r="B64" s="16" t="s">
        <v>350</v>
      </c>
      <c r="C64" s="16" t="s">
        <v>359</v>
      </c>
      <c r="D64" s="16" t="s">
        <v>141</v>
      </c>
      <c r="E64" s="24">
        <f t="shared" si="1"/>
        <v>86533</v>
      </c>
      <c r="F64" s="24">
        <f>일위대가!H407</f>
        <v>2583</v>
      </c>
      <c r="G64" s="24">
        <f>일위대가!J407</f>
        <v>83544</v>
      </c>
      <c r="H64" s="24">
        <f>일위대가!L407</f>
        <v>406</v>
      </c>
      <c r="I64" s="16" t="s">
        <v>360</v>
      </c>
      <c r="J64" s="16" t="s">
        <v>1374</v>
      </c>
      <c r="K64" s="16" t="s">
        <v>52</v>
      </c>
      <c r="L64" s="16" t="s">
        <v>52</v>
      </c>
      <c r="M64" s="1" t="s">
        <v>52</v>
      </c>
    </row>
    <row r="65" spans="1:13" ht="30" customHeight="1" x14ac:dyDescent="0.3">
      <c r="A65" s="16" t="s">
        <v>367</v>
      </c>
      <c r="B65" s="16" t="s">
        <v>363</v>
      </c>
      <c r="C65" s="16" t="s">
        <v>364</v>
      </c>
      <c r="D65" s="16" t="s">
        <v>365</v>
      </c>
      <c r="E65" s="24">
        <f t="shared" si="1"/>
        <v>299937</v>
      </c>
      <c r="F65" s="24">
        <f>일위대가!H414</f>
        <v>162793</v>
      </c>
      <c r="G65" s="24">
        <f>일위대가!J414</f>
        <v>133150</v>
      </c>
      <c r="H65" s="24">
        <f>일위대가!L414</f>
        <v>3994</v>
      </c>
      <c r="I65" s="16" t="s">
        <v>366</v>
      </c>
      <c r="J65" s="16" t="s">
        <v>1411</v>
      </c>
      <c r="K65" s="16" t="s">
        <v>52</v>
      </c>
      <c r="L65" s="16" t="s">
        <v>52</v>
      </c>
      <c r="M65" s="1" t="s">
        <v>52</v>
      </c>
    </row>
    <row r="66" spans="1:13" ht="30" customHeight="1" x14ac:dyDescent="0.3">
      <c r="A66" s="16" t="s">
        <v>371</v>
      </c>
      <c r="B66" s="16" t="s">
        <v>363</v>
      </c>
      <c r="C66" s="16" t="s">
        <v>369</v>
      </c>
      <c r="D66" s="16" t="s">
        <v>365</v>
      </c>
      <c r="E66" s="24">
        <f t="shared" si="1"/>
        <v>299937</v>
      </c>
      <c r="F66" s="24">
        <f>일위대가!H421</f>
        <v>162793</v>
      </c>
      <c r="G66" s="24">
        <f>일위대가!J421</f>
        <v>133150</v>
      </c>
      <c r="H66" s="24">
        <f>일위대가!L421</f>
        <v>3994</v>
      </c>
      <c r="I66" s="16" t="s">
        <v>370</v>
      </c>
      <c r="J66" s="16" t="s">
        <v>1411</v>
      </c>
      <c r="K66" s="16" t="s">
        <v>52</v>
      </c>
      <c r="L66" s="16" t="s">
        <v>52</v>
      </c>
      <c r="M66" s="1" t="s">
        <v>52</v>
      </c>
    </row>
    <row r="67" spans="1:13" ht="30" customHeight="1" x14ac:dyDescent="0.3">
      <c r="A67" s="16" t="s">
        <v>375</v>
      </c>
      <c r="B67" s="16" t="s">
        <v>363</v>
      </c>
      <c r="C67" s="16" t="s">
        <v>373</v>
      </c>
      <c r="D67" s="16" t="s">
        <v>365</v>
      </c>
      <c r="E67" s="24">
        <f t="shared" si="1"/>
        <v>299937</v>
      </c>
      <c r="F67" s="24">
        <f>일위대가!H428</f>
        <v>162793</v>
      </c>
      <c r="G67" s="24">
        <f>일위대가!J428</f>
        <v>133150</v>
      </c>
      <c r="H67" s="24">
        <f>일위대가!L428</f>
        <v>3994</v>
      </c>
      <c r="I67" s="16" t="s">
        <v>374</v>
      </c>
      <c r="J67" s="16" t="s">
        <v>1411</v>
      </c>
      <c r="K67" s="16" t="s">
        <v>52</v>
      </c>
      <c r="L67" s="16" t="s">
        <v>52</v>
      </c>
      <c r="M67" s="1" t="s">
        <v>52</v>
      </c>
    </row>
    <row r="68" spans="1:13" ht="30" customHeight="1" x14ac:dyDescent="0.3">
      <c r="A68" s="16" t="s">
        <v>380</v>
      </c>
      <c r="B68" s="16" t="s">
        <v>377</v>
      </c>
      <c r="C68" s="16" t="s">
        <v>378</v>
      </c>
      <c r="D68" s="16" t="s">
        <v>81</v>
      </c>
      <c r="E68" s="24">
        <f t="shared" ref="E68:E99" si="2">F68+G68+H68</f>
        <v>70812</v>
      </c>
      <c r="F68" s="24">
        <f>일위대가!H433</f>
        <v>2062</v>
      </c>
      <c r="G68" s="24">
        <f>일위대가!J433</f>
        <v>68750</v>
      </c>
      <c r="H68" s="24">
        <f>일위대가!L433</f>
        <v>0</v>
      </c>
      <c r="I68" s="16" t="s">
        <v>379</v>
      </c>
      <c r="J68" s="16" t="s">
        <v>1433</v>
      </c>
      <c r="K68" s="16" t="s">
        <v>52</v>
      </c>
      <c r="L68" s="16" t="s">
        <v>52</v>
      </c>
      <c r="M68" s="1" t="s">
        <v>52</v>
      </c>
    </row>
    <row r="69" spans="1:13" ht="30" customHeight="1" x14ac:dyDescent="0.3">
      <c r="A69" s="16" t="s">
        <v>385</v>
      </c>
      <c r="B69" s="16" t="s">
        <v>382</v>
      </c>
      <c r="C69" s="16" t="s">
        <v>383</v>
      </c>
      <c r="D69" s="16" t="s">
        <v>81</v>
      </c>
      <c r="E69" s="24">
        <f t="shared" si="2"/>
        <v>101683</v>
      </c>
      <c r="F69" s="24">
        <f>일위대가!H439</f>
        <v>46462</v>
      </c>
      <c r="G69" s="24">
        <f>일위대가!J439</f>
        <v>55221</v>
      </c>
      <c r="H69" s="24">
        <f>일위대가!L439</f>
        <v>0</v>
      </c>
      <c r="I69" s="16" t="s">
        <v>384</v>
      </c>
      <c r="J69" s="16" t="s">
        <v>1437</v>
      </c>
      <c r="K69" s="16" t="s">
        <v>52</v>
      </c>
      <c r="L69" s="16" t="s">
        <v>52</v>
      </c>
      <c r="M69" s="1" t="s">
        <v>52</v>
      </c>
    </row>
    <row r="70" spans="1:13" ht="30" customHeight="1" x14ac:dyDescent="0.3">
      <c r="A70" s="16" t="s">
        <v>389</v>
      </c>
      <c r="B70" s="16" t="s">
        <v>387</v>
      </c>
      <c r="C70" s="16" t="s">
        <v>52</v>
      </c>
      <c r="D70" s="16" t="s">
        <v>147</v>
      </c>
      <c r="E70" s="24">
        <f t="shared" si="2"/>
        <v>1889496</v>
      </c>
      <c r="F70" s="24">
        <f>일위대가!H445</f>
        <v>55033</v>
      </c>
      <c r="G70" s="24">
        <f>일위대가!J445</f>
        <v>1834463</v>
      </c>
      <c r="H70" s="24">
        <f>일위대가!L445</f>
        <v>0</v>
      </c>
      <c r="I70" s="16" t="s">
        <v>388</v>
      </c>
      <c r="J70" s="16" t="s">
        <v>1445</v>
      </c>
      <c r="K70" s="16" t="s">
        <v>52</v>
      </c>
      <c r="L70" s="16" t="s">
        <v>52</v>
      </c>
      <c r="M70" s="1" t="s">
        <v>52</v>
      </c>
    </row>
    <row r="71" spans="1:13" ht="30" customHeight="1" x14ac:dyDescent="0.3">
      <c r="A71" s="16" t="s">
        <v>393</v>
      </c>
      <c r="B71" s="16" t="s">
        <v>145</v>
      </c>
      <c r="C71" s="16" t="s">
        <v>391</v>
      </c>
      <c r="D71" s="16" t="s">
        <v>147</v>
      </c>
      <c r="E71" s="24">
        <f t="shared" si="2"/>
        <v>4498643</v>
      </c>
      <c r="F71" s="24">
        <f>일위대가!H452</f>
        <v>649723</v>
      </c>
      <c r="G71" s="24">
        <f>일위대가!J452</f>
        <v>3848920</v>
      </c>
      <c r="H71" s="24">
        <f>일위대가!L452</f>
        <v>0</v>
      </c>
      <c r="I71" s="16" t="s">
        <v>392</v>
      </c>
      <c r="J71" s="16" t="s">
        <v>1045</v>
      </c>
      <c r="K71" s="16" t="s">
        <v>52</v>
      </c>
      <c r="L71" s="16" t="s">
        <v>52</v>
      </c>
      <c r="M71" s="1" t="s">
        <v>52</v>
      </c>
    </row>
    <row r="72" spans="1:13" ht="30" customHeight="1" x14ac:dyDescent="0.3">
      <c r="A72" s="16" t="s">
        <v>398</v>
      </c>
      <c r="B72" s="16" t="s">
        <v>395</v>
      </c>
      <c r="C72" s="16" t="s">
        <v>396</v>
      </c>
      <c r="D72" s="16" t="s">
        <v>81</v>
      </c>
      <c r="E72" s="24">
        <f t="shared" si="2"/>
        <v>136506</v>
      </c>
      <c r="F72" s="24">
        <f>일위대가!H457</f>
        <v>3975</v>
      </c>
      <c r="G72" s="24">
        <f>일위대가!J457</f>
        <v>132531</v>
      </c>
      <c r="H72" s="24">
        <f>일위대가!L457</f>
        <v>0</v>
      </c>
      <c r="I72" s="16" t="s">
        <v>397</v>
      </c>
      <c r="J72" s="16" t="s">
        <v>1467</v>
      </c>
      <c r="K72" s="16" t="s">
        <v>52</v>
      </c>
      <c r="L72" s="16" t="s">
        <v>52</v>
      </c>
      <c r="M72" s="1" t="s">
        <v>52</v>
      </c>
    </row>
    <row r="73" spans="1:13" ht="30" customHeight="1" x14ac:dyDescent="0.3">
      <c r="A73" s="16" t="s">
        <v>403</v>
      </c>
      <c r="B73" s="16" t="s">
        <v>400</v>
      </c>
      <c r="C73" s="16" t="s">
        <v>401</v>
      </c>
      <c r="D73" s="16" t="s">
        <v>141</v>
      </c>
      <c r="E73" s="24">
        <f t="shared" si="2"/>
        <v>91004</v>
      </c>
      <c r="F73" s="24">
        <f>일위대가!H462</f>
        <v>2650</v>
      </c>
      <c r="G73" s="24">
        <f>일위대가!J462</f>
        <v>88354</v>
      </c>
      <c r="H73" s="24">
        <f>일위대가!L462</f>
        <v>0</v>
      </c>
      <c r="I73" s="16" t="s">
        <v>402</v>
      </c>
      <c r="J73" s="16" t="s">
        <v>1467</v>
      </c>
      <c r="K73" s="16" t="s">
        <v>52</v>
      </c>
      <c r="L73" s="16" t="s">
        <v>52</v>
      </c>
      <c r="M73" s="1" t="s">
        <v>52</v>
      </c>
    </row>
    <row r="74" spans="1:13" ht="30" customHeight="1" x14ac:dyDescent="0.3">
      <c r="A74" s="16" t="s">
        <v>410</v>
      </c>
      <c r="B74" s="16" t="s">
        <v>407</v>
      </c>
      <c r="C74" s="16" t="s">
        <v>408</v>
      </c>
      <c r="D74" s="16" t="s">
        <v>65</v>
      </c>
      <c r="E74" s="24">
        <f t="shared" si="2"/>
        <v>102379</v>
      </c>
      <c r="F74" s="24">
        <f>일위대가!H467</f>
        <v>2981</v>
      </c>
      <c r="G74" s="24">
        <f>일위대가!J467</f>
        <v>99398</v>
      </c>
      <c r="H74" s="24">
        <f>일위대가!L467</f>
        <v>0</v>
      </c>
      <c r="I74" s="16" t="s">
        <v>409</v>
      </c>
      <c r="J74" s="16" t="s">
        <v>912</v>
      </c>
      <c r="K74" s="16" t="s">
        <v>52</v>
      </c>
      <c r="L74" s="16" t="s">
        <v>52</v>
      </c>
      <c r="M74" s="1" t="s">
        <v>52</v>
      </c>
    </row>
    <row r="75" spans="1:13" ht="30" customHeight="1" x14ac:dyDescent="0.3">
      <c r="A75" s="16" t="s">
        <v>414</v>
      </c>
      <c r="B75" s="16" t="s">
        <v>412</v>
      </c>
      <c r="C75" s="16" t="s">
        <v>71</v>
      </c>
      <c r="D75" s="16" t="s">
        <v>65</v>
      </c>
      <c r="E75" s="24">
        <f t="shared" si="2"/>
        <v>7365</v>
      </c>
      <c r="F75" s="24">
        <f>일위대가!H472</f>
        <v>214</v>
      </c>
      <c r="G75" s="24">
        <f>일위대가!J472</f>
        <v>7151</v>
      </c>
      <c r="H75" s="24">
        <f>일위대가!L472</f>
        <v>0</v>
      </c>
      <c r="I75" s="16" t="s">
        <v>413</v>
      </c>
      <c r="J75" s="16" t="s">
        <v>912</v>
      </c>
      <c r="K75" s="16" t="s">
        <v>52</v>
      </c>
      <c r="L75" s="16" t="s">
        <v>52</v>
      </c>
      <c r="M75" s="1" t="s">
        <v>52</v>
      </c>
    </row>
    <row r="76" spans="1:13" ht="30" customHeight="1" x14ac:dyDescent="0.3">
      <c r="A76" s="16" t="s">
        <v>417</v>
      </c>
      <c r="B76" s="16" t="s">
        <v>412</v>
      </c>
      <c r="C76" s="16" t="s">
        <v>75</v>
      </c>
      <c r="D76" s="16" t="s">
        <v>65</v>
      </c>
      <c r="E76" s="24">
        <f t="shared" si="2"/>
        <v>6028</v>
      </c>
      <c r="F76" s="24">
        <f>일위대가!H477</f>
        <v>175</v>
      </c>
      <c r="G76" s="24">
        <f>일위대가!J477</f>
        <v>5853</v>
      </c>
      <c r="H76" s="24">
        <f>일위대가!L477</f>
        <v>0</v>
      </c>
      <c r="I76" s="16" t="s">
        <v>416</v>
      </c>
      <c r="J76" s="16" t="s">
        <v>912</v>
      </c>
      <c r="K76" s="16" t="s">
        <v>52</v>
      </c>
      <c r="L76" s="16" t="s">
        <v>52</v>
      </c>
      <c r="M76" s="1" t="s">
        <v>52</v>
      </c>
    </row>
    <row r="77" spans="1:13" ht="30" customHeight="1" x14ac:dyDescent="0.3">
      <c r="A77" s="16" t="s">
        <v>420</v>
      </c>
      <c r="B77" s="16" t="s">
        <v>168</v>
      </c>
      <c r="C77" s="16" t="s">
        <v>261</v>
      </c>
      <c r="D77" s="16" t="s">
        <v>65</v>
      </c>
      <c r="E77" s="24">
        <f t="shared" si="2"/>
        <v>4562</v>
      </c>
      <c r="F77" s="24">
        <f>일위대가!H483</f>
        <v>132</v>
      </c>
      <c r="G77" s="24">
        <f>일위대가!J483</f>
        <v>4430</v>
      </c>
      <c r="H77" s="24">
        <f>일위대가!L483</f>
        <v>0</v>
      </c>
      <c r="I77" s="16" t="s">
        <v>419</v>
      </c>
      <c r="J77" s="16" t="s">
        <v>954</v>
      </c>
      <c r="K77" s="16" t="s">
        <v>52</v>
      </c>
      <c r="L77" s="16" t="s">
        <v>52</v>
      </c>
      <c r="M77" s="1" t="s">
        <v>52</v>
      </c>
    </row>
    <row r="78" spans="1:13" ht="30" customHeight="1" x14ac:dyDescent="0.3">
      <c r="A78" s="16" t="s">
        <v>423</v>
      </c>
      <c r="B78" s="16" t="s">
        <v>160</v>
      </c>
      <c r="C78" s="16" t="s">
        <v>265</v>
      </c>
      <c r="D78" s="16" t="s">
        <v>65</v>
      </c>
      <c r="E78" s="24">
        <f t="shared" si="2"/>
        <v>8989</v>
      </c>
      <c r="F78" s="24">
        <f>일위대가!H488</f>
        <v>261</v>
      </c>
      <c r="G78" s="24">
        <f>일위대가!J488</f>
        <v>8728</v>
      </c>
      <c r="H78" s="24">
        <f>일위대가!L488</f>
        <v>0</v>
      </c>
      <c r="I78" s="16" t="s">
        <v>422</v>
      </c>
      <c r="J78" s="16" t="s">
        <v>1070</v>
      </c>
      <c r="K78" s="16" t="s">
        <v>52</v>
      </c>
      <c r="L78" s="16" t="s">
        <v>52</v>
      </c>
      <c r="M78" s="1" t="s">
        <v>52</v>
      </c>
    </row>
    <row r="79" spans="1:13" ht="30" customHeight="1" x14ac:dyDescent="0.3">
      <c r="A79" s="16" t="s">
        <v>431</v>
      </c>
      <c r="B79" s="16" t="s">
        <v>193</v>
      </c>
      <c r="C79" s="16" t="s">
        <v>291</v>
      </c>
      <c r="D79" s="16" t="s">
        <v>65</v>
      </c>
      <c r="E79" s="24">
        <f t="shared" si="2"/>
        <v>2345</v>
      </c>
      <c r="F79" s="24">
        <f>일위대가!H493</f>
        <v>68</v>
      </c>
      <c r="G79" s="24">
        <f>일위대가!J493</f>
        <v>2277</v>
      </c>
      <c r="H79" s="24">
        <f>일위대가!L493</f>
        <v>0</v>
      </c>
      <c r="I79" s="16" t="s">
        <v>430</v>
      </c>
      <c r="J79" s="16" t="s">
        <v>1011</v>
      </c>
      <c r="K79" s="16" t="s">
        <v>52</v>
      </c>
      <c r="L79" s="16" t="s">
        <v>52</v>
      </c>
      <c r="M79" s="1" t="s">
        <v>52</v>
      </c>
    </row>
    <row r="80" spans="1:13" ht="30" customHeight="1" x14ac:dyDescent="0.3">
      <c r="A80" s="16" t="s">
        <v>434</v>
      </c>
      <c r="B80" s="16" t="s">
        <v>193</v>
      </c>
      <c r="C80" s="16" t="s">
        <v>295</v>
      </c>
      <c r="D80" s="16" t="s">
        <v>65</v>
      </c>
      <c r="E80" s="24">
        <f t="shared" si="2"/>
        <v>1492</v>
      </c>
      <c r="F80" s="24">
        <f>일위대가!H498</f>
        <v>43</v>
      </c>
      <c r="G80" s="24">
        <f>일위대가!J498</f>
        <v>1449</v>
      </c>
      <c r="H80" s="24">
        <f>일위대가!L498</f>
        <v>0</v>
      </c>
      <c r="I80" s="16" t="s">
        <v>433</v>
      </c>
      <c r="J80" s="16" t="s">
        <v>1011</v>
      </c>
      <c r="K80" s="16" t="s">
        <v>52</v>
      </c>
      <c r="L80" s="16" t="s">
        <v>52</v>
      </c>
      <c r="M80" s="1" t="s">
        <v>52</v>
      </c>
    </row>
    <row r="81" spans="1:13" ht="30" customHeight="1" x14ac:dyDescent="0.3">
      <c r="A81" s="16" t="s">
        <v>440</v>
      </c>
      <c r="B81" s="16" t="s">
        <v>437</v>
      </c>
      <c r="C81" s="16" t="s">
        <v>438</v>
      </c>
      <c r="D81" s="16" t="s">
        <v>81</v>
      </c>
      <c r="E81" s="24">
        <f t="shared" si="2"/>
        <v>67571</v>
      </c>
      <c r="F81" s="24">
        <f>일위대가!H503</f>
        <v>1968</v>
      </c>
      <c r="G81" s="24">
        <f>일위대가!J503</f>
        <v>65603</v>
      </c>
      <c r="H81" s="24">
        <f>일위대가!L503</f>
        <v>0</v>
      </c>
      <c r="I81" s="16" t="s">
        <v>439</v>
      </c>
      <c r="J81" s="16" t="s">
        <v>1318</v>
      </c>
      <c r="K81" s="16" t="s">
        <v>52</v>
      </c>
      <c r="L81" s="16" t="s">
        <v>52</v>
      </c>
      <c r="M81" s="1" t="s">
        <v>52</v>
      </c>
    </row>
    <row r="82" spans="1:13" ht="30" customHeight="1" x14ac:dyDescent="0.3">
      <c r="A82" s="16" t="s">
        <v>446</v>
      </c>
      <c r="B82" s="16" t="s">
        <v>205</v>
      </c>
      <c r="C82" s="16" t="s">
        <v>444</v>
      </c>
      <c r="D82" s="16" t="s">
        <v>65</v>
      </c>
      <c r="E82" s="24">
        <f t="shared" si="2"/>
        <v>7952</v>
      </c>
      <c r="F82" s="24">
        <f>일위대가!H512</f>
        <v>2318</v>
      </c>
      <c r="G82" s="24">
        <f>일위대가!J512</f>
        <v>5634</v>
      </c>
      <c r="H82" s="24">
        <f>일위대가!L512</f>
        <v>0</v>
      </c>
      <c r="I82" s="16" t="s">
        <v>445</v>
      </c>
      <c r="J82" s="16" t="s">
        <v>1119</v>
      </c>
      <c r="K82" s="16" t="s">
        <v>52</v>
      </c>
      <c r="L82" s="16" t="s">
        <v>52</v>
      </c>
      <c r="M82" s="1" t="s">
        <v>52</v>
      </c>
    </row>
    <row r="83" spans="1:13" ht="30" customHeight="1" x14ac:dyDescent="0.3">
      <c r="A83" s="16" t="s">
        <v>450</v>
      </c>
      <c r="B83" s="16" t="s">
        <v>210</v>
      </c>
      <c r="C83" s="16" t="s">
        <v>448</v>
      </c>
      <c r="D83" s="16" t="s">
        <v>65</v>
      </c>
      <c r="E83" s="24">
        <f t="shared" si="2"/>
        <v>47744</v>
      </c>
      <c r="F83" s="24">
        <f>일위대가!H519</f>
        <v>33687</v>
      </c>
      <c r="G83" s="24">
        <f>일위대가!J519</f>
        <v>14057</v>
      </c>
      <c r="H83" s="24">
        <f>일위대가!L519</f>
        <v>0</v>
      </c>
      <c r="I83" s="16" t="s">
        <v>449</v>
      </c>
      <c r="J83" s="16" t="s">
        <v>1070</v>
      </c>
      <c r="K83" s="16" t="s">
        <v>52</v>
      </c>
      <c r="L83" s="16" t="s">
        <v>52</v>
      </c>
      <c r="M83" s="1" t="s">
        <v>52</v>
      </c>
    </row>
    <row r="84" spans="1:13" ht="30" customHeight="1" x14ac:dyDescent="0.3">
      <c r="A84" s="16" t="s">
        <v>454</v>
      </c>
      <c r="B84" s="16" t="s">
        <v>214</v>
      </c>
      <c r="C84" s="16" t="s">
        <v>452</v>
      </c>
      <c r="D84" s="16" t="s">
        <v>65</v>
      </c>
      <c r="E84" s="24">
        <f t="shared" si="2"/>
        <v>16378</v>
      </c>
      <c r="F84" s="24">
        <f>일위대가!H526</f>
        <v>15274</v>
      </c>
      <c r="G84" s="24">
        <f>일위대가!J526</f>
        <v>1104</v>
      </c>
      <c r="H84" s="24">
        <f>일위대가!L526</f>
        <v>0</v>
      </c>
      <c r="I84" s="16" t="s">
        <v>453</v>
      </c>
      <c r="J84" s="16" t="s">
        <v>1011</v>
      </c>
      <c r="K84" s="16" t="s">
        <v>52</v>
      </c>
      <c r="L84" s="16" t="s">
        <v>52</v>
      </c>
      <c r="M84" s="1" t="s">
        <v>52</v>
      </c>
    </row>
    <row r="85" spans="1:13" ht="30" customHeight="1" x14ac:dyDescent="0.3">
      <c r="A85" s="16" t="s">
        <v>458</v>
      </c>
      <c r="B85" s="16" t="s">
        <v>139</v>
      </c>
      <c r="C85" s="16" t="s">
        <v>456</v>
      </c>
      <c r="D85" s="16" t="s">
        <v>141</v>
      </c>
      <c r="E85" s="24">
        <f t="shared" si="2"/>
        <v>70973</v>
      </c>
      <c r="F85" s="24">
        <f>일위대가!H532</f>
        <v>8494</v>
      </c>
      <c r="G85" s="24">
        <f>일위대가!J532</f>
        <v>62479</v>
      </c>
      <c r="H85" s="24">
        <f>일위대가!L532</f>
        <v>0</v>
      </c>
      <c r="I85" s="16" t="s">
        <v>457</v>
      </c>
      <c r="J85" s="16" t="s">
        <v>1036</v>
      </c>
      <c r="K85" s="16" t="s">
        <v>52</v>
      </c>
      <c r="L85" s="16" t="s">
        <v>52</v>
      </c>
      <c r="M85" s="1" t="s">
        <v>52</v>
      </c>
    </row>
    <row r="86" spans="1:13" ht="30" customHeight="1" x14ac:dyDescent="0.3">
      <c r="A86" s="16" t="s">
        <v>462</v>
      </c>
      <c r="B86" s="16" t="s">
        <v>139</v>
      </c>
      <c r="C86" s="16" t="s">
        <v>460</v>
      </c>
      <c r="D86" s="16" t="s">
        <v>141</v>
      </c>
      <c r="E86" s="24">
        <f t="shared" si="2"/>
        <v>50686</v>
      </c>
      <c r="F86" s="24">
        <f>일위대가!H538</f>
        <v>4745</v>
      </c>
      <c r="G86" s="24">
        <f>일위대가!J538</f>
        <v>45941</v>
      </c>
      <c r="H86" s="24">
        <f>일위대가!L538</f>
        <v>0</v>
      </c>
      <c r="I86" s="16" t="s">
        <v>461</v>
      </c>
      <c r="J86" s="16" t="s">
        <v>1036</v>
      </c>
      <c r="K86" s="16" t="s">
        <v>52</v>
      </c>
      <c r="L86" s="16" t="s">
        <v>52</v>
      </c>
      <c r="M86" s="1" t="s">
        <v>52</v>
      </c>
    </row>
    <row r="87" spans="1:13" ht="30" customHeight="1" x14ac:dyDescent="0.3">
      <c r="A87" s="16" t="s">
        <v>472</v>
      </c>
      <c r="B87" s="16" t="s">
        <v>469</v>
      </c>
      <c r="C87" s="16" t="s">
        <v>470</v>
      </c>
      <c r="D87" s="16" t="s">
        <v>65</v>
      </c>
      <c r="E87" s="24">
        <f t="shared" si="2"/>
        <v>118812</v>
      </c>
      <c r="F87" s="24">
        <f>일위대가!H544</f>
        <v>19414</v>
      </c>
      <c r="G87" s="24">
        <f>일위대가!J544</f>
        <v>99398</v>
      </c>
      <c r="H87" s="24">
        <f>일위대가!L544</f>
        <v>0</v>
      </c>
      <c r="I87" s="16" t="s">
        <v>471</v>
      </c>
      <c r="J87" s="16" t="s">
        <v>1548</v>
      </c>
      <c r="K87" s="16" t="s">
        <v>52</v>
      </c>
      <c r="L87" s="16" t="s">
        <v>52</v>
      </c>
      <c r="M87" s="1" t="s">
        <v>52</v>
      </c>
    </row>
    <row r="88" spans="1:13" ht="30" customHeight="1" x14ac:dyDescent="0.3">
      <c r="A88" s="16" t="s">
        <v>476</v>
      </c>
      <c r="B88" s="16" t="s">
        <v>474</v>
      </c>
      <c r="C88" s="16" t="s">
        <v>470</v>
      </c>
      <c r="D88" s="16" t="s">
        <v>65</v>
      </c>
      <c r="E88" s="24">
        <f t="shared" si="2"/>
        <v>139288</v>
      </c>
      <c r="F88" s="24">
        <f>일위대가!H550</f>
        <v>20010</v>
      </c>
      <c r="G88" s="24">
        <f>일위대가!J550</f>
        <v>119278</v>
      </c>
      <c r="H88" s="24">
        <f>일위대가!L550</f>
        <v>0</v>
      </c>
      <c r="I88" s="16" t="s">
        <v>475</v>
      </c>
      <c r="J88" s="16" t="s">
        <v>1548</v>
      </c>
      <c r="K88" s="16" t="s">
        <v>52</v>
      </c>
      <c r="L88" s="16" t="s">
        <v>52</v>
      </c>
      <c r="M88" s="1" t="s">
        <v>52</v>
      </c>
    </row>
    <row r="89" spans="1:13" ht="30" customHeight="1" x14ac:dyDescent="0.3">
      <c r="A89" s="16" t="s">
        <v>481</v>
      </c>
      <c r="B89" s="16" t="s">
        <v>478</v>
      </c>
      <c r="C89" s="16" t="s">
        <v>479</v>
      </c>
      <c r="D89" s="16" t="s">
        <v>65</v>
      </c>
      <c r="E89" s="24">
        <f t="shared" si="2"/>
        <v>71778</v>
      </c>
      <c r="F89" s="24">
        <f>일위대가!H556</f>
        <v>51899</v>
      </c>
      <c r="G89" s="24">
        <f>일위대가!J556</f>
        <v>19879</v>
      </c>
      <c r="H89" s="24">
        <f>일위대가!L556</f>
        <v>0</v>
      </c>
      <c r="I89" s="16" t="s">
        <v>480</v>
      </c>
      <c r="J89" s="16" t="s">
        <v>1548</v>
      </c>
      <c r="K89" s="16" t="s">
        <v>52</v>
      </c>
      <c r="L89" s="16" t="s">
        <v>52</v>
      </c>
      <c r="M89" s="1" t="s">
        <v>52</v>
      </c>
    </row>
    <row r="90" spans="1:13" ht="30" customHeight="1" x14ac:dyDescent="0.3">
      <c r="A90" s="16" t="s">
        <v>485</v>
      </c>
      <c r="B90" s="16" t="s">
        <v>483</v>
      </c>
      <c r="C90" s="16" t="s">
        <v>470</v>
      </c>
      <c r="D90" s="16" t="s">
        <v>65</v>
      </c>
      <c r="E90" s="24">
        <f t="shared" si="2"/>
        <v>127597</v>
      </c>
      <c r="F90" s="24">
        <f>일위대가!H562</f>
        <v>28199</v>
      </c>
      <c r="G90" s="24">
        <f>일위대가!J562</f>
        <v>99398</v>
      </c>
      <c r="H90" s="24">
        <f>일위대가!L562</f>
        <v>0</v>
      </c>
      <c r="I90" s="16" t="s">
        <v>484</v>
      </c>
      <c r="J90" s="16" t="s">
        <v>1548</v>
      </c>
      <c r="K90" s="16" t="s">
        <v>52</v>
      </c>
      <c r="L90" s="16" t="s">
        <v>52</v>
      </c>
      <c r="M90" s="1" t="s">
        <v>52</v>
      </c>
    </row>
    <row r="91" spans="1:13" ht="30" customHeight="1" x14ac:dyDescent="0.3">
      <c r="A91" s="16" t="s">
        <v>489</v>
      </c>
      <c r="B91" s="16" t="s">
        <v>487</v>
      </c>
      <c r="C91" s="16" t="s">
        <v>479</v>
      </c>
      <c r="D91" s="16" t="s">
        <v>65</v>
      </c>
      <c r="E91" s="24">
        <f t="shared" si="2"/>
        <v>97282</v>
      </c>
      <c r="F91" s="24">
        <f>일위대가!H568</f>
        <v>77403</v>
      </c>
      <c r="G91" s="24">
        <f>일위대가!J568</f>
        <v>19879</v>
      </c>
      <c r="H91" s="24">
        <f>일위대가!L568</f>
        <v>0</v>
      </c>
      <c r="I91" s="16" t="s">
        <v>488</v>
      </c>
      <c r="J91" s="16" t="s">
        <v>1548</v>
      </c>
      <c r="K91" s="16" t="s">
        <v>52</v>
      </c>
      <c r="L91" s="16" t="s">
        <v>52</v>
      </c>
      <c r="M91" s="1" t="s">
        <v>52</v>
      </c>
    </row>
    <row r="92" spans="1:13" ht="30" customHeight="1" x14ac:dyDescent="0.3">
      <c r="A92" s="16" t="s">
        <v>494</v>
      </c>
      <c r="B92" s="16" t="s">
        <v>491</v>
      </c>
      <c r="C92" s="16" t="s">
        <v>492</v>
      </c>
      <c r="D92" s="16" t="s">
        <v>141</v>
      </c>
      <c r="E92" s="24">
        <f t="shared" si="2"/>
        <v>25179</v>
      </c>
      <c r="F92" s="24">
        <f>일위대가!H577</f>
        <v>5300</v>
      </c>
      <c r="G92" s="24">
        <f>일위대가!J577</f>
        <v>19879</v>
      </c>
      <c r="H92" s="24">
        <f>일위대가!L577</f>
        <v>0</v>
      </c>
      <c r="I92" s="16" t="s">
        <v>493</v>
      </c>
      <c r="J92" s="16" t="s">
        <v>1582</v>
      </c>
      <c r="K92" s="16" t="s">
        <v>52</v>
      </c>
      <c r="L92" s="16" t="s">
        <v>52</v>
      </c>
      <c r="M92" s="1" t="s">
        <v>52</v>
      </c>
    </row>
    <row r="93" spans="1:13" ht="30" customHeight="1" x14ac:dyDescent="0.3">
      <c r="A93" s="16" t="s">
        <v>519</v>
      </c>
      <c r="B93" s="16" t="s">
        <v>516</v>
      </c>
      <c r="C93" s="16" t="s">
        <v>517</v>
      </c>
      <c r="D93" s="16" t="s">
        <v>65</v>
      </c>
      <c r="E93" s="24">
        <f t="shared" si="2"/>
        <v>42658</v>
      </c>
      <c r="F93" s="24">
        <f>일위대가!H582</f>
        <v>1242</v>
      </c>
      <c r="G93" s="24">
        <f>일위대가!J582</f>
        <v>41416</v>
      </c>
      <c r="H93" s="24">
        <f>일위대가!L582</f>
        <v>0</v>
      </c>
      <c r="I93" s="16" t="s">
        <v>518</v>
      </c>
      <c r="J93" s="16" t="s">
        <v>1548</v>
      </c>
      <c r="K93" s="16" t="s">
        <v>52</v>
      </c>
      <c r="L93" s="16" t="s">
        <v>52</v>
      </c>
      <c r="M93" s="1" t="s">
        <v>52</v>
      </c>
    </row>
    <row r="94" spans="1:13" ht="30" customHeight="1" x14ac:dyDescent="0.3">
      <c r="A94" s="16" t="s">
        <v>523</v>
      </c>
      <c r="B94" s="16" t="s">
        <v>521</v>
      </c>
      <c r="C94" s="16" t="s">
        <v>517</v>
      </c>
      <c r="D94" s="16" t="s">
        <v>65</v>
      </c>
      <c r="E94" s="24">
        <f t="shared" si="2"/>
        <v>51189</v>
      </c>
      <c r="F94" s="24">
        <f>일위대가!H587</f>
        <v>1490</v>
      </c>
      <c r="G94" s="24">
        <f>일위대가!J587</f>
        <v>49699</v>
      </c>
      <c r="H94" s="24">
        <f>일위대가!L587</f>
        <v>0</v>
      </c>
      <c r="I94" s="16" t="s">
        <v>522</v>
      </c>
      <c r="J94" s="16" t="s">
        <v>1548</v>
      </c>
      <c r="K94" s="16" t="s">
        <v>52</v>
      </c>
      <c r="L94" s="16" t="s">
        <v>52</v>
      </c>
      <c r="M94" s="1" t="s">
        <v>52</v>
      </c>
    </row>
    <row r="95" spans="1:13" ht="30" customHeight="1" x14ac:dyDescent="0.3">
      <c r="A95" s="16" t="s">
        <v>528</v>
      </c>
      <c r="B95" s="16" t="s">
        <v>525</v>
      </c>
      <c r="C95" s="16" t="s">
        <v>526</v>
      </c>
      <c r="D95" s="16" t="s">
        <v>65</v>
      </c>
      <c r="E95" s="24">
        <f t="shared" si="2"/>
        <v>42658</v>
      </c>
      <c r="F95" s="24">
        <f>일위대가!H592</f>
        <v>1242</v>
      </c>
      <c r="G95" s="24">
        <f>일위대가!J592</f>
        <v>41416</v>
      </c>
      <c r="H95" s="24">
        <f>일위대가!L592</f>
        <v>0</v>
      </c>
      <c r="I95" s="16" t="s">
        <v>527</v>
      </c>
      <c r="J95" s="16" t="s">
        <v>1548</v>
      </c>
      <c r="K95" s="16" t="s">
        <v>52</v>
      </c>
      <c r="L95" s="16" t="s">
        <v>52</v>
      </c>
      <c r="M95" s="1" t="s">
        <v>52</v>
      </c>
    </row>
    <row r="96" spans="1:13" ht="30" customHeight="1" x14ac:dyDescent="0.3">
      <c r="A96" s="16" t="s">
        <v>532</v>
      </c>
      <c r="B96" s="16" t="s">
        <v>530</v>
      </c>
      <c r="C96" s="16" t="s">
        <v>517</v>
      </c>
      <c r="D96" s="16" t="s">
        <v>65</v>
      </c>
      <c r="E96" s="24">
        <f t="shared" si="2"/>
        <v>42658</v>
      </c>
      <c r="F96" s="24">
        <f>일위대가!H597</f>
        <v>1242</v>
      </c>
      <c r="G96" s="24">
        <f>일위대가!J597</f>
        <v>41416</v>
      </c>
      <c r="H96" s="24">
        <f>일위대가!L597</f>
        <v>0</v>
      </c>
      <c r="I96" s="16" t="s">
        <v>531</v>
      </c>
      <c r="J96" s="16" t="s">
        <v>1548</v>
      </c>
      <c r="K96" s="16" t="s">
        <v>52</v>
      </c>
      <c r="L96" s="16" t="s">
        <v>52</v>
      </c>
      <c r="M96" s="1" t="s">
        <v>52</v>
      </c>
    </row>
    <row r="97" spans="1:13" ht="30" customHeight="1" x14ac:dyDescent="0.3">
      <c r="A97" s="16" t="s">
        <v>536</v>
      </c>
      <c r="B97" s="16" t="s">
        <v>534</v>
      </c>
      <c r="C97" s="16" t="s">
        <v>526</v>
      </c>
      <c r="D97" s="16" t="s">
        <v>65</v>
      </c>
      <c r="E97" s="24">
        <f t="shared" si="2"/>
        <v>42658</v>
      </c>
      <c r="F97" s="24">
        <f>일위대가!H602</f>
        <v>1242</v>
      </c>
      <c r="G97" s="24">
        <f>일위대가!J602</f>
        <v>41416</v>
      </c>
      <c r="H97" s="24">
        <f>일위대가!L602</f>
        <v>0</v>
      </c>
      <c r="I97" s="16" t="s">
        <v>535</v>
      </c>
      <c r="J97" s="16" t="s">
        <v>1548</v>
      </c>
      <c r="K97" s="16" t="s">
        <v>52</v>
      </c>
      <c r="L97" s="16" t="s">
        <v>52</v>
      </c>
      <c r="M97" s="1" t="s">
        <v>52</v>
      </c>
    </row>
    <row r="98" spans="1:13" ht="30" customHeight="1" x14ac:dyDescent="0.3">
      <c r="A98" s="16" t="s">
        <v>550</v>
      </c>
      <c r="B98" s="16" t="s">
        <v>547</v>
      </c>
      <c r="C98" s="16" t="s">
        <v>548</v>
      </c>
      <c r="D98" s="16" t="s">
        <v>65</v>
      </c>
      <c r="E98" s="24">
        <f t="shared" si="2"/>
        <v>6865</v>
      </c>
      <c r="F98" s="24">
        <f>일위대가!H611</f>
        <v>810</v>
      </c>
      <c r="G98" s="24">
        <f>일위대가!J611</f>
        <v>6055</v>
      </c>
      <c r="H98" s="24">
        <f>일위대가!L611</f>
        <v>0</v>
      </c>
      <c r="I98" s="16" t="s">
        <v>549</v>
      </c>
      <c r="J98" s="16" t="s">
        <v>1119</v>
      </c>
      <c r="K98" s="16" t="s">
        <v>52</v>
      </c>
      <c r="L98" s="16" t="s">
        <v>52</v>
      </c>
      <c r="M98" s="1" t="s">
        <v>52</v>
      </c>
    </row>
    <row r="99" spans="1:13" ht="30" customHeight="1" x14ac:dyDescent="0.3">
      <c r="A99" s="16" t="s">
        <v>554</v>
      </c>
      <c r="B99" s="16" t="s">
        <v>547</v>
      </c>
      <c r="C99" s="16" t="s">
        <v>552</v>
      </c>
      <c r="D99" s="16" t="s">
        <v>65</v>
      </c>
      <c r="E99" s="24">
        <f t="shared" si="2"/>
        <v>5503</v>
      </c>
      <c r="F99" s="24">
        <f>일위대가!H620</f>
        <v>560</v>
      </c>
      <c r="G99" s="24">
        <f>일위대가!J620</f>
        <v>4943</v>
      </c>
      <c r="H99" s="24">
        <f>일위대가!L620</f>
        <v>0</v>
      </c>
      <c r="I99" s="16" t="s">
        <v>553</v>
      </c>
      <c r="J99" s="16" t="s">
        <v>1119</v>
      </c>
      <c r="K99" s="16" t="s">
        <v>52</v>
      </c>
      <c r="L99" s="16" t="s">
        <v>52</v>
      </c>
      <c r="M99" s="1" t="s">
        <v>52</v>
      </c>
    </row>
    <row r="100" spans="1:13" ht="30" customHeight="1" x14ac:dyDescent="0.3">
      <c r="A100" s="16" t="s">
        <v>558</v>
      </c>
      <c r="B100" s="16" t="s">
        <v>63</v>
      </c>
      <c r="C100" s="16" t="s">
        <v>556</v>
      </c>
      <c r="D100" s="16" t="s">
        <v>65</v>
      </c>
      <c r="E100" s="24">
        <f t="shared" ref="E100:E131" si="3">F100+G100+H100</f>
        <v>31786</v>
      </c>
      <c r="F100" s="24">
        <f>일위대가!H627</f>
        <v>3071</v>
      </c>
      <c r="G100" s="24">
        <f>일위대가!J627</f>
        <v>28715</v>
      </c>
      <c r="H100" s="24">
        <f>일위대가!L627</f>
        <v>0</v>
      </c>
      <c r="I100" s="16" t="s">
        <v>557</v>
      </c>
      <c r="J100" s="16" t="s">
        <v>912</v>
      </c>
      <c r="K100" s="16" t="s">
        <v>52</v>
      </c>
      <c r="L100" s="16" t="s">
        <v>52</v>
      </c>
      <c r="M100" s="1" t="s">
        <v>52</v>
      </c>
    </row>
    <row r="101" spans="1:13" ht="30" customHeight="1" x14ac:dyDescent="0.3">
      <c r="A101" s="16" t="s">
        <v>562</v>
      </c>
      <c r="B101" s="16" t="s">
        <v>63</v>
      </c>
      <c r="C101" s="16" t="s">
        <v>560</v>
      </c>
      <c r="D101" s="16" t="s">
        <v>65</v>
      </c>
      <c r="E101" s="24">
        <f t="shared" si="3"/>
        <v>26005</v>
      </c>
      <c r="F101" s="24">
        <f>일위대가!H634</f>
        <v>2260</v>
      </c>
      <c r="G101" s="24">
        <f>일위대가!J634</f>
        <v>23745</v>
      </c>
      <c r="H101" s="24">
        <f>일위대가!L634</f>
        <v>0</v>
      </c>
      <c r="I101" s="16" t="s">
        <v>561</v>
      </c>
      <c r="J101" s="16" t="s">
        <v>912</v>
      </c>
      <c r="K101" s="16" t="s">
        <v>52</v>
      </c>
      <c r="L101" s="16" t="s">
        <v>52</v>
      </c>
      <c r="M101" s="1" t="s">
        <v>52</v>
      </c>
    </row>
    <row r="102" spans="1:13" ht="30" customHeight="1" x14ac:dyDescent="0.3">
      <c r="A102" s="16" t="s">
        <v>572</v>
      </c>
      <c r="B102" s="16" t="s">
        <v>95</v>
      </c>
      <c r="C102" s="16" t="s">
        <v>570</v>
      </c>
      <c r="D102" s="16" t="s">
        <v>65</v>
      </c>
      <c r="E102" s="24">
        <f t="shared" si="3"/>
        <v>23504</v>
      </c>
      <c r="F102" s="24">
        <f>일위대가!H641</f>
        <v>8497</v>
      </c>
      <c r="G102" s="24">
        <f>일위대가!J641</f>
        <v>15007</v>
      </c>
      <c r="H102" s="24">
        <f>일위대가!L641</f>
        <v>0</v>
      </c>
      <c r="I102" s="16" t="s">
        <v>571</v>
      </c>
      <c r="J102" s="16" t="s">
        <v>943</v>
      </c>
      <c r="K102" s="16" t="s">
        <v>52</v>
      </c>
      <c r="L102" s="16" t="s">
        <v>52</v>
      </c>
      <c r="M102" s="1" t="s">
        <v>52</v>
      </c>
    </row>
    <row r="103" spans="1:13" ht="30" customHeight="1" x14ac:dyDescent="0.3">
      <c r="A103" s="16" t="s">
        <v>575</v>
      </c>
      <c r="B103" s="16" t="s">
        <v>95</v>
      </c>
      <c r="C103" s="16" t="s">
        <v>100</v>
      </c>
      <c r="D103" s="16" t="s">
        <v>65</v>
      </c>
      <c r="E103" s="24">
        <f t="shared" si="3"/>
        <v>12698</v>
      </c>
      <c r="F103" s="24">
        <f>일위대가!H648</f>
        <v>3817</v>
      </c>
      <c r="G103" s="24">
        <f>일위대가!J648</f>
        <v>8881</v>
      </c>
      <c r="H103" s="24">
        <f>일위대가!L648</f>
        <v>0</v>
      </c>
      <c r="I103" s="16" t="s">
        <v>574</v>
      </c>
      <c r="J103" s="16" t="s">
        <v>943</v>
      </c>
      <c r="K103" s="16" t="s">
        <v>52</v>
      </c>
      <c r="L103" s="16" t="s">
        <v>52</v>
      </c>
      <c r="M103" s="1" t="s">
        <v>52</v>
      </c>
    </row>
    <row r="104" spans="1:13" ht="30" customHeight="1" x14ac:dyDescent="0.3">
      <c r="A104" s="16" t="s">
        <v>579</v>
      </c>
      <c r="B104" s="16" t="s">
        <v>95</v>
      </c>
      <c r="C104" s="16" t="s">
        <v>577</v>
      </c>
      <c r="D104" s="16" t="s">
        <v>65</v>
      </c>
      <c r="E104" s="24">
        <f t="shared" si="3"/>
        <v>7239</v>
      </c>
      <c r="F104" s="24">
        <f>일위대가!H655</f>
        <v>2339</v>
      </c>
      <c r="G104" s="24">
        <f>일위대가!J655</f>
        <v>4900</v>
      </c>
      <c r="H104" s="24">
        <f>일위대가!L655</f>
        <v>0</v>
      </c>
      <c r="I104" s="16" t="s">
        <v>578</v>
      </c>
      <c r="J104" s="16" t="s">
        <v>943</v>
      </c>
      <c r="K104" s="16" t="s">
        <v>52</v>
      </c>
      <c r="L104" s="16" t="s">
        <v>52</v>
      </c>
      <c r="M104" s="1" t="s">
        <v>52</v>
      </c>
    </row>
    <row r="105" spans="1:13" ht="30" customHeight="1" x14ac:dyDescent="0.3">
      <c r="A105" s="16" t="s">
        <v>584</v>
      </c>
      <c r="B105" s="16" t="s">
        <v>581</v>
      </c>
      <c r="C105" s="16" t="s">
        <v>582</v>
      </c>
      <c r="D105" s="16" t="s">
        <v>65</v>
      </c>
      <c r="E105" s="24">
        <f t="shared" si="3"/>
        <v>18705</v>
      </c>
      <c r="F105" s="24">
        <f>일위대가!H662</f>
        <v>4004</v>
      </c>
      <c r="G105" s="24">
        <f>일위대가!J662</f>
        <v>14701</v>
      </c>
      <c r="H105" s="24">
        <f>일위대가!L662</f>
        <v>0</v>
      </c>
      <c r="I105" s="16" t="s">
        <v>583</v>
      </c>
      <c r="J105" s="16" t="s">
        <v>943</v>
      </c>
      <c r="K105" s="16" t="s">
        <v>52</v>
      </c>
      <c r="L105" s="16" t="s">
        <v>52</v>
      </c>
      <c r="M105" s="1" t="s">
        <v>52</v>
      </c>
    </row>
    <row r="106" spans="1:13" ht="30" customHeight="1" x14ac:dyDescent="0.3">
      <c r="A106" s="16" t="s">
        <v>588</v>
      </c>
      <c r="B106" s="16" t="s">
        <v>581</v>
      </c>
      <c r="C106" s="16" t="s">
        <v>586</v>
      </c>
      <c r="D106" s="16" t="s">
        <v>65</v>
      </c>
      <c r="E106" s="24">
        <f t="shared" si="3"/>
        <v>12652</v>
      </c>
      <c r="F106" s="24">
        <f>일위대가!H669</f>
        <v>2852</v>
      </c>
      <c r="G106" s="24">
        <f>일위대가!J669</f>
        <v>9800</v>
      </c>
      <c r="H106" s="24">
        <f>일위대가!L669</f>
        <v>0</v>
      </c>
      <c r="I106" s="16" t="s">
        <v>587</v>
      </c>
      <c r="J106" s="16" t="s">
        <v>943</v>
      </c>
      <c r="K106" s="16" t="s">
        <v>52</v>
      </c>
      <c r="L106" s="16" t="s">
        <v>52</v>
      </c>
      <c r="M106" s="1" t="s">
        <v>52</v>
      </c>
    </row>
    <row r="107" spans="1:13" ht="30" customHeight="1" x14ac:dyDescent="0.3">
      <c r="A107" s="16" t="s">
        <v>592</v>
      </c>
      <c r="B107" s="16" t="s">
        <v>590</v>
      </c>
      <c r="C107" s="16" t="s">
        <v>122</v>
      </c>
      <c r="D107" s="16" t="s">
        <v>65</v>
      </c>
      <c r="E107" s="24">
        <f t="shared" si="3"/>
        <v>7020</v>
      </c>
      <c r="F107" s="24">
        <f>일위대가!H676</f>
        <v>1875</v>
      </c>
      <c r="G107" s="24">
        <f>일위대가!J676</f>
        <v>5145</v>
      </c>
      <c r="H107" s="24">
        <f>일위대가!L676</f>
        <v>0</v>
      </c>
      <c r="I107" s="16" t="s">
        <v>591</v>
      </c>
      <c r="J107" s="16" t="s">
        <v>943</v>
      </c>
      <c r="K107" s="16" t="s">
        <v>52</v>
      </c>
      <c r="L107" s="16" t="s">
        <v>52</v>
      </c>
      <c r="M107" s="1" t="s">
        <v>52</v>
      </c>
    </row>
    <row r="108" spans="1:13" ht="30" customHeight="1" x14ac:dyDescent="0.3">
      <c r="A108" s="16" t="s">
        <v>597</v>
      </c>
      <c r="B108" s="16" t="s">
        <v>594</v>
      </c>
      <c r="C108" s="16" t="s">
        <v>595</v>
      </c>
      <c r="D108" s="16" t="s">
        <v>65</v>
      </c>
      <c r="E108" s="24">
        <f t="shared" si="3"/>
        <v>3750</v>
      </c>
      <c r="F108" s="24">
        <f>일위대가!H683</f>
        <v>2094</v>
      </c>
      <c r="G108" s="24">
        <f>일위대가!J683</f>
        <v>1656</v>
      </c>
      <c r="H108" s="24">
        <f>일위대가!L683</f>
        <v>0</v>
      </c>
      <c r="I108" s="16" t="s">
        <v>596</v>
      </c>
      <c r="J108" s="16" t="s">
        <v>1011</v>
      </c>
      <c r="K108" s="16" t="s">
        <v>52</v>
      </c>
      <c r="L108" s="16" t="s">
        <v>52</v>
      </c>
      <c r="M108" s="1" t="s">
        <v>52</v>
      </c>
    </row>
    <row r="109" spans="1:13" ht="30" customHeight="1" x14ac:dyDescent="0.3">
      <c r="A109" s="16" t="s">
        <v>603</v>
      </c>
      <c r="B109" s="16" t="s">
        <v>600</v>
      </c>
      <c r="C109" s="16" t="s">
        <v>601</v>
      </c>
      <c r="D109" s="16" t="s">
        <v>141</v>
      </c>
      <c r="E109" s="24">
        <f t="shared" si="3"/>
        <v>113777</v>
      </c>
      <c r="F109" s="24">
        <f>일위대가!H690</f>
        <v>12972</v>
      </c>
      <c r="G109" s="24">
        <f>일위대가!J690</f>
        <v>100805</v>
      </c>
      <c r="H109" s="24">
        <f>일위대가!L690</f>
        <v>0</v>
      </c>
      <c r="I109" s="16" t="s">
        <v>602</v>
      </c>
      <c r="J109" s="16" t="s">
        <v>1011</v>
      </c>
      <c r="K109" s="16" t="s">
        <v>52</v>
      </c>
      <c r="L109" s="16" t="s">
        <v>52</v>
      </c>
      <c r="M109" s="1" t="s">
        <v>52</v>
      </c>
    </row>
    <row r="110" spans="1:13" ht="30" customHeight="1" x14ac:dyDescent="0.3">
      <c r="A110" s="16" t="s">
        <v>607</v>
      </c>
      <c r="B110" s="16" t="s">
        <v>139</v>
      </c>
      <c r="C110" s="16" t="s">
        <v>605</v>
      </c>
      <c r="D110" s="16" t="s">
        <v>141</v>
      </c>
      <c r="E110" s="24">
        <f t="shared" si="3"/>
        <v>25646</v>
      </c>
      <c r="F110" s="24">
        <f>일위대가!H696</f>
        <v>838</v>
      </c>
      <c r="G110" s="24">
        <f>일위대가!J696</f>
        <v>24808</v>
      </c>
      <c r="H110" s="24">
        <f>일위대가!L696</f>
        <v>0</v>
      </c>
      <c r="I110" s="16" t="s">
        <v>606</v>
      </c>
      <c r="J110" s="16" t="s">
        <v>1036</v>
      </c>
      <c r="K110" s="16" t="s">
        <v>52</v>
      </c>
      <c r="L110" s="16" t="s">
        <v>52</v>
      </c>
      <c r="M110" s="1" t="s">
        <v>52</v>
      </c>
    </row>
    <row r="111" spans="1:13" ht="30" customHeight="1" x14ac:dyDescent="0.3">
      <c r="A111" s="16" t="s">
        <v>611</v>
      </c>
      <c r="B111" s="16" t="s">
        <v>317</v>
      </c>
      <c r="C111" s="16" t="s">
        <v>609</v>
      </c>
      <c r="D111" s="16" t="s">
        <v>81</v>
      </c>
      <c r="E111" s="24">
        <f t="shared" si="3"/>
        <v>129439</v>
      </c>
      <c r="F111" s="24">
        <f>일위대가!H702</f>
        <v>13474</v>
      </c>
      <c r="G111" s="24">
        <f>일위대가!J702</f>
        <v>115965</v>
      </c>
      <c r="H111" s="24">
        <f>일위대가!L702</f>
        <v>0</v>
      </c>
      <c r="I111" s="16" t="s">
        <v>610</v>
      </c>
      <c r="J111" s="16" t="s">
        <v>1318</v>
      </c>
      <c r="K111" s="16" t="s">
        <v>52</v>
      </c>
      <c r="L111" s="16" t="s">
        <v>52</v>
      </c>
      <c r="M111" s="1" t="s">
        <v>52</v>
      </c>
    </row>
    <row r="112" spans="1:13" ht="30" customHeight="1" x14ac:dyDescent="0.3">
      <c r="A112" s="16" t="s">
        <v>615</v>
      </c>
      <c r="B112" s="16" t="s">
        <v>145</v>
      </c>
      <c r="C112" s="16" t="s">
        <v>613</v>
      </c>
      <c r="D112" s="16" t="s">
        <v>147</v>
      </c>
      <c r="E112" s="24">
        <f t="shared" si="3"/>
        <v>623743</v>
      </c>
      <c r="F112" s="24">
        <f>일위대가!H709</f>
        <v>85340</v>
      </c>
      <c r="G112" s="24">
        <f>일위대가!J709</f>
        <v>538403</v>
      </c>
      <c r="H112" s="24">
        <f>일위대가!L709</f>
        <v>0</v>
      </c>
      <c r="I112" s="16" t="s">
        <v>614</v>
      </c>
      <c r="J112" s="16" t="s">
        <v>1045</v>
      </c>
      <c r="K112" s="16" t="s">
        <v>52</v>
      </c>
      <c r="L112" s="16" t="s">
        <v>52</v>
      </c>
      <c r="M112" s="1" t="s">
        <v>52</v>
      </c>
    </row>
    <row r="113" spans="1:13" ht="30" customHeight="1" x14ac:dyDescent="0.3">
      <c r="A113" s="16" t="s">
        <v>621</v>
      </c>
      <c r="B113" s="16" t="s">
        <v>617</v>
      </c>
      <c r="C113" s="16" t="s">
        <v>618</v>
      </c>
      <c r="D113" s="16" t="s">
        <v>619</v>
      </c>
      <c r="E113" s="24">
        <f t="shared" si="3"/>
        <v>91004</v>
      </c>
      <c r="F113" s="24">
        <f>일위대가!H714</f>
        <v>2650</v>
      </c>
      <c r="G113" s="24">
        <f>일위대가!J714</f>
        <v>88354</v>
      </c>
      <c r="H113" s="24">
        <f>일위대가!L714</f>
        <v>0</v>
      </c>
      <c r="I113" s="16" t="s">
        <v>620</v>
      </c>
      <c r="J113" s="16" t="s">
        <v>1467</v>
      </c>
      <c r="K113" s="16" t="s">
        <v>52</v>
      </c>
      <c r="L113" s="16" t="s">
        <v>52</v>
      </c>
      <c r="M113" s="1" t="s">
        <v>52</v>
      </c>
    </row>
    <row r="114" spans="1:13" ht="30" customHeight="1" x14ac:dyDescent="0.3">
      <c r="A114" s="16" t="s">
        <v>625</v>
      </c>
      <c r="B114" s="16" t="s">
        <v>623</v>
      </c>
      <c r="C114" s="16" t="s">
        <v>52</v>
      </c>
      <c r="D114" s="16" t="s">
        <v>65</v>
      </c>
      <c r="E114" s="24">
        <f t="shared" si="3"/>
        <v>104003</v>
      </c>
      <c r="F114" s="24">
        <f>일위대가!H729</f>
        <v>104003</v>
      </c>
      <c r="G114" s="24">
        <f>일위대가!J729</f>
        <v>0</v>
      </c>
      <c r="H114" s="24">
        <f>일위대가!L729</f>
        <v>0</v>
      </c>
      <c r="I114" s="16" t="s">
        <v>624</v>
      </c>
      <c r="J114" s="16" t="s">
        <v>52</v>
      </c>
      <c r="K114" s="16" t="s">
        <v>1722</v>
      </c>
      <c r="L114" s="16" t="s">
        <v>52</v>
      </c>
      <c r="M114" s="1" t="s">
        <v>68</v>
      </c>
    </row>
    <row r="115" spans="1:13" ht="30" customHeight="1" x14ac:dyDescent="0.3">
      <c r="A115" s="16" t="s">
        <v>641</v>
      </c>
      <c r="B115" s="16" t="s">
        <v>638</v>
      </c>
      <c r="C115" s="16" t="s">
        <v>639</v>
      </c>
      <c r="D115" s="16" t="s">
        <v>629</v>
      </c>
      <c r="E115" s="24">
        <f t="shared" si="3"/>
        <v>34539</v>
      </c>
      <c r="F115" s="24">
        <f>일위대가!H733</f>
        <v>0</v>
      </c>
      <c r="G115" s="24">
        <f>일위대가!J733</f>
        <v>34539</v>
      </c>
      <c r="H115" s="24">
        <f>일위대가!L733</f>
        <v>0</v>
      </c>
      <c r="I115" s="16" t="s">
        <v>640</v>
      </c>
      <c r="J115" s="16" t="s">
        <v>1778</v>
      </c>
      <c r="K115" s="16" t="s">
        <v>52</v>
      </c>
      <c r="L115" s="16" t="s">
        <v>52</v>
      </c>
      <c r="M115" s="1" t="s">
        <v>52</v>
      </c>
    </row>
    <row r="116" spans="1:13" ht="30" customHeight="1" x14ac:dyDescent="0.3">
      <c r="A116" s="16" t="s">
        <v>646</v>
      </c>
      <c r="B116" s="16" t="s">
        <v>643</v>
      </c>
      <c r="C116" s="16" t="s">
        <v>644</v>
      </c>
      <c r="D116" s="16" t="s">
        <v>65</v>
      </c>
      <c r="E116" s="24">
        <f t="shared" si="3"/>
        <v>444</v>
      </c>
      <c r="F116" s="24">
        <f>일위대가!H740</f>
        <v>119</v>
      </c>
      <c r="G116" s="24">
        <f>일위대가!J740</f>
        <v>325</v>
      </c>
      <c r="H116" s="24">
        <f>일위대가!L740</f>
        <v>0</v>
      </c>
      <c r="I116" s="16" t="s">
        <v>645</v>
      </c>
      <c r="J116" s="16" t="s">
        <v>1781</v>
      </c>
      <c r="K116" s="16" t="s">
        <v>52</v>
      </c>
      <c r="L116" s="16" t="s">
        <v>52</v>
      </c>
      <c r="M116" s="1" t="s">
        <v>52</v>
      </c>
    </row>
    <row r="117" spans="1:13" ht="30" customHeight="1" x14ac:dyDescent="0.3">
      <c r="A117" s="16" t="s">
        <v>1049</v>
      </c>
      <c r="B117" s="16" t="s">
        <v>1046</v>
      </c>
      <c r="C117" s="16" t="s">
        <v>1047</v>
      </c>
      <c r="D117" s="16" t="s">
        <v>65</v>
      </c>
      <c r="E117" s="24">
        <f t="shared" si="3"/>
        <v>93018</v>
      </c>
      <c r="F117" s="24">
        <f>일위대가!H748</f>
        <v>10186</v>
      </c>
      <c r="G117" s="24">
        <f>일위대가!J748</f>
        <v>82832</v>
      </c>
      <c r="H117" s="24">
        <f>일위대가!L748</f>
        <v>0</v>
      </c>
      <c r="I117" s="16" t="s">
        <v>1048</v>
      </c>
      <c r="J117" s="16" t="s">
        <v>912</v>
      </c>
      <c r="K117" s="16" t="s">
        <v>52</v>
      </c>
      <c r="L117" s="16" t="s">
        <v>52</v>
      </c>
      <c r="M117" s="1" t="s">
        <v>52</v>
      </c>
    </row>
    <row r="118" spans="1:13" ht="30" customHeight="1" x14ac:dyDescent="0.3">
      <c r="A118" s="16" t="s">
        <v>1058</v>
      </c>
      <c r="B118" s="16" t="s">
        <v>1055</v>
      </c>
      <c r="C118" s="16" t="s">
        <v>1056</v>
      </c>
      <c r="D118" s="16" t="s">
        <v>81</v>
      </c>
      <c r="E118" s="24">
        <f t="shared" si="3"/>
        <v>13189</v>
      </c>
      <c r="F118" s="24">
        <f>일위대가!H754</f>
        <v>4906</v>
      </c>
      <c r="G118" s="24">
        <f>일위대가!J754</f>
        <v>8283</v>
      </c>
      <c r="H118" s="24">
        <f>일위대가!L754</f>
        <v>0</v>
      </c>
      <c r="I118" s="16" t="s">
        <v>1057</v>
      </c>
      <c r="J118" s="16" t="s">
        <v>1582</v>
      </c>
      <c r="K118" s="16" t="s">
        <v>52</v>
      </c>
      <c r="L118" s="16" t="s">
        <v>52</v>
      </c>
      <c r="M118" s="1" t="s">
        <v>52</v>
      </c>
    </row>
    <row r="119" spans="1:13" ht="30" customHeight="1" x14ac:dyDescent="0.3">
      <c r="A119" s="16" t="s">
        <v>1379</v>
      </c>
      <c r="B119" s="16" t="s">
        <v>1375</v>
      </c>
      <c r="C119" s="16" t="s">
        <v>1376</v>
      </c>
      <c r="D119" s="16" t="s">
        <v>1377</v>
      </c>
      <c r="E119" s="24">
        <f t="shared" si="3"/>
        <v>194</v>
      </c>
      <c r="F119" s="24">
        <f>일위대가!H758</f>
        <v>194</v>
      </c>
      <c r="G119" s="24">
        <f>일위대가!J758</f>
        <v>0</v>
      </c>
      <c r="H119" s="24">
        <f>일위대가!L758</f>
        <v>0</v>
      </c>
      <c r="I119" s="16" t="s">
        <v>1378</v>
      </c>
      <c r="J119" s="16" t="s">
        <v>1806</v>
      </c>
      <c r="K119" s="16" t="s">
        <v>52</v>
      </c>
      <c r="L119" s="16" t="s">
        <v>52</v>
      </c>
      <c r="M119" s="1" t="s">
        <v>52</v>
      </c>
    </row>
    <row r="120" spans="1:13" ht="30" customHeight="1" x14ac:dyDescent="0.3">
      <c r="A120" s="16" t="s">
        <v>1385</v>
      </c>
      <c r="B120" s="16" t="s">
        <v>1381</v>
      </c>
      <c r="C120" s="16" t="s">
        <v>1382</v>
      </c>
      <c r="D120" s="16" t="s">
        <v>1383</v>
      </c>
      <c r="E120" s="24">
        <f t="shared" si="3"/>
        <v>437</v>
      </c>
      <c r="F120" s="24">
        <f>일위대가!H762</f>
        <v>0</v>
      </c>
      <c r="G120" s="24">
        <f>일위대가!J762</f>
        <v>0</v>
      </c>
      <c r="H120" s="24">
        <f>일위대가!L762</f>
        <v>437</v>
      </c>
      <c r="I120" s="16" t="s">
        <v>1384</v>
      </c>
      <c r="J120" s="16" t="s">
        <v>1812</v>
      </c>
      <c r="K120" s="16" t="s">
        <v>1722</v>
      </c>
      <c r="L120" s="16" t="s">
        <v>52</v>
      </c>
      <c r="M120" s="1" t="s">
        <v>68</v>
      </c>
    </row>
    <row r="121" spans="1:13" ht="30" customHeight="1" x14ac:dyDescent="0.3">
      <c r="A121" s="16" t="s">
        <v>1395</v>
      </c>
      <c r="B121" s="16" t="s">
        <v>1375</v>
      </c>
      <c r="C121" s="16" t="s">
        <v>1393</v>
      </c>
      <c r="D121" s="16" t="s">
        <v>1377</v>
      </c>
      <c r="E121" s="24">
        <f t="shared" si="3"/>
        <v>97</v>
      </c>
      <c r="F121" s="24">
        <f>일위대가!H766</f>
        <v>97</v>
      </c>
      <c r="G121" s="24">
        <f>일위대가!J766</f>
        <v>0</v>
      </c>
      <c r="H121" s="24">
        <f>일위대가!L766</f>
        <v>0</v>
      </c>
      <c r="I121" s="16" t="s">
        <v>1394</v>
      </c>
      <c r="J121" s="16" t="s">
        <v>1806</v>
      </c>
      <c r="K121" s="16" t="s">
        <v>52</v>
      </c>
      <c r="L121" s="16" t="s">
        <v>52</v>
      </c>
      <c r="M121" s="1" t="s">
        <v>52</v>
      </c>
    </row>
    <row r="122" spans="1:13" ht="30" customHeight="1" x14ac:dyDescent="0.3">
      <c r="A122" s="16" t="s">
        <v>1404</v>
      </c>
      <c r="B122" s="16" t="s">
        <v>1375</v>
      </c>
      <c r="C122" s="16" t="s">
        <v>1402</v>
      </c>
      <c r="D122" s="16" t="s">
        <v>1377</v>
      </c>
      <c r="E122" s="24">
        <f t="shared" si="3"/>
        <v>77</v>
      </c>
      <c r="F122" s="24">
        <f>일위대가!H770</f>
        <v>77</v>
      </c>
      <c r="G122" s="24">
        <f>일위대가!J770</f>
        <v>0</v>
      </c>
      <c r="H122" s="24">
        <f>일위대가!L770</f>
        <v>0</v>
      </c>
      <c r="I122" s="16" t="s">
        <v>1403</v>
      </c>
      <c r="J122" s="16" t="s">
        <v>1806</v>
      </c>
      <c r="K122" s="16" t="s">
        <v>52</v>
      </c>
      <c r="L122" s="16" t="s">
        <v>52</v>
      </c>
      <c r="M122" s="1" t="s">
        <v>52</v>
      </c>
    </row>
    <row r="123" spans="1:13" ht="30" customHeight="1" x14ac:dyDescent="0.3">
      <c r="A123" s="16" t="s">
        <v>1415</v>
      </c>
      <c r="B123" s="16" t="s">
        <v>1412</v>
      </c>
      <c r="C123" s="16" t="s">
        <v>1413</v>
      </c>
      <c r="D123" s="16" t="s">
        <v>629</v>
      </c>
      <c r="E123" s="24">
        <f t="shared" si="3"/>
        <v>276773</v>
      </c>
      <c r="F123" s="24">
        <f>일위대가!H776</f>
        <v>162793</v>
      </c>
      <c r="G123" s="24">
        <f>일위대가!J776</f>
        <v>113980</v>
      </c>
      <c r="H123" s="24">
        <f>일위대가!L776</f>
        <v>0</v>
      </c>
      <c r="I123" s="16" t="s">
        <v>1414</v>
      </c>
      <c r="J123" s="16" t="s">
        <v>1824</v>
      </c>
      <c r="K123" s="16" t="s">
        <v>52</v>
      </c>
      <c r="L123" s="16" t="s">
        <v>52</v>
      </c>
      <c r="M123" s="1" t="s">
        <v>52</v>
      </c>
    </row>
    <row r="124" spans="1:13" ht="30" customHeight="1" x14ac:dyDescent="0.3">
      <c r="A124" s="16" t="s">
        <v>1454</v>
      </c>
      <c r="B124" s="16" t="s">
        <v>1046</v>
      </c>
      <c r="C124" s="16" t="s">
        <v>1452</v>
      </c>
      <c r="D124" s="16" t="s">
        <v>65</v>
      </c>
      <c r="E124" s="24">
        <f t="shared" si="3"/>
        <v>267906</v>
      </c>
      <c r="F124" s="24">
        <f>일위대가!H784</f>
        <v>32662</v>
      </c>
      <c r="G124" s="24">
        <f>일위대가!J784</f>
        <v>235244</v>
      </c>
      <c r="H124" s="24">
        <f>일위대가!L784</f>
        <v>0</v>
      </c>
      <c r="I124" s="16" t="s">
        <v>1453</v>
      </c>
      <c r="J124" s="16" t="s">
        <v>912</v>
      </c>
      <c r="K124" s="16" t="s">
        <v>52</v>
      </c>
      <c r="L124" s="16" t="s">
        <v>52</v>
      </c>
      <c r="M124" s="1" t="s">
        <v>52</v>
      </c>
    </row>
    <row r="125" spans="1:13" ht="30" customHeight="1" x14ac:dyDescent="0.3">
      <c r="A125" s="16" t="s">
        <v>1459</v>
      </c>
      <c r="B125" s="16" t="s">
        <v>1456</v>
      </c>
      <c r="C125" s="16" t="s">
        <v>1457</v>
      </c>
      <c r="D125" s="16" t="s">
        <v>81</v>
      </c>
      <c r="E125" s="24">
        <f t="shared" si="3"/>
        <v>37826</v>
      </c>
      <c r="F125" s="24">
        <f>일위대가!H791</f>
        <v>6362</v>
      </c>
      <c r="G125" s="24">
        <f>일위대가!J791</f>
        <v>31464</v>
      </c>
      <c r="H125" s="24">
        <f>일위대가!L791</f>
        <v>0</v>
      </c>
      <c r="I125" s="16" t="s">
        <v>1458</v>
      </c>
      <c r="J125" s="16" t="s">
        <v>1119</v>
      </c>
      <c r="K125" s="16" t="s">
        <v>52</v>
      </c>
      <c r="L125" s="16" t="s">
        <v>52</v>
      </c>
      <c r="M125" s="1" t="s">
        <v>52</v>
      </c>
    </row>
    <row r="126" spans="1:13" ht="30" customHeight="1" x14ac:dyDescent="0.3">
      <c r="A126" s="16" t="s">
        <v>1463</v>
      </c>
      <c r="B126" s="16" t="s">
        <v>1055</v>
      </c>
      <c r="C126" s="16" t="s">
        <v>1461</v>
      </c>
      <c r="D126" s="16" t="s">
        <v>81</v>
      </c>
      <c r="E126" s="24">
        <f t="shared" si="3"/>
        <v>56884</v>
      </c>
      <c r="F126" s="24">
        <f>일위대가!H797</f>
        <v>45840</v>
      </c>
      <c r="G126" s="24">
        <f>일위대가!J797</f>
        <v>11044</v>
      </c>
      <c r="H126" s="24">
        <f>일위대가!L797</f>
        <v>0</v>
      </c>
      <c r="I126" s="16" t="s">
        <v>1462</v>
      </c>
      <c r="J126" s="16" t="s">
        <v>1582</v>
      </c>
      <c r="K126" s="16" t="s">
        <v>52</v>
      </c>
      <c r="L126" s="16" t="s">
        <v>52</v>
      </c>
      <c r="M126" s="1" t="s">
        <v>52</v>
      </c>
    </row>
    <row r="127" spans="1:13" ht="30" customHeight="1" x14ac:dyDescent="0.3">
      <c r="A127" s="16" t="s">
        <v>1710</v>
      </c>
      <c r="B127" s="16" t="s">
        <v>1046</v>
      </c>
      <c r="C127" s="16" t="s">
        <v>1708</v>
      </c>
      <c r="D127" s="16" t="s">
        <v>65</v>
      </c>
      <c r="E127" s="24">
        <f t="shared" si="3"/>
        <v>74691</v>
      </c>
      <c r="F127" s="24">
        <f>일위대가!H805</f>
        <v>8426</v>
      </c>
      <c r="G127" s="24">
        <f>일위대가!J805</f>
        <v>66265</v>
      </c>
      <c r="H127" s="24">
        <f>일위대가!L805</f>
        <v>0</v>
      </c>
      <c r="I127" s="16" t="s">
        <v>1709</v>
      </c>
      <c r="J127" s="16" t="s">
        <v>912</v>
      </c>
      <c r="K127" s="16" t="s">
        <v>52</v>
      </c>
      <c r="L127" s="16" t="s">
        <v>52</v>
      </c>
      <c r="M127" s="1" t="s">
        <v>52</v>
      </c>
    </row>
    <row r="128" spans="1:13" ht="30" customHeight="1" x14ac:dyDescent="0.3">
      <c r="A128" s="16" t="s">
        <v>1715</v>
      </c>
      <c r="B128" s="16" t="s">
        <v>1055</v>
      </c>
      <c r="C128" s="16" t="s">
        <v>1713</v>
      </c>
      <c r="D128" s="16" t="s">
        <v>81</v>
      </c>
      <c r="E128" s="24">
        <f t="shared" si="3"/>
        <v>12923</v>
      </c>
      <c r="F128" s="24">
        <f>일위대가!H811</f>
        <v>4640</v>
      </c>
      <c r="G128" s="24">
        <f>일위대가!J811</f>
        <v>8283</v>
      </c>
      <c r="H128" s="24">
        <f>일위대가!L811</f>
        <v>0</v>
      </c>
      <c r="I128" s="16" t="s">
        <v>1714</v>
      </c>
      <c r="J128" s="16" t="s">
        <v>1582</v>
      </c>
      <c r="K128" s="16" t="s">
        <v>52</v>
      </c>
      <c r="L128" s="16" t="s">
        <v>52</v>
      </c>
      <c r="M128" s="1" t="s">
        <v>52</v>
      </c>
    </row>
    <row r="129" spans="1:13" ht="30" customHeight="1" x14ac:dyDescent="0.3">
      <c r="A129" s="16" t="s">
        <v>1734</v>
      </c>
      <c r="B129" s="16" t="s">
        <v>1731</v>
      </c>
      <c r="C129" s="16" t="s">
        <v>1732</v>
      </c>
      <c r="D129" s="16" t="s">
        <v>147</v>
      </c>
      <c r="E129" s="24">
        <f t="shared" si="3"/>
        <v>7990</v>
      </c>
      <c r="F129" s="24">
        <f>일위대가!H817</f>
        <v>7990</v>
      </c>
      <c r="G129" s="24">
        <f>일위대가!J817</f>
        <v>0</v>
      </c>
      <c r="H129" s="24">
        <f>일위대가!L817</f>
        <v>0</v>
      </c>
      <c r="I129" s="16" t="s">
        <v>1733</v>
      </c>
      <c r="J129" s="16" t="s">
        <v>52</v>
      </c>
      <c r="K129" s="16" t="s">
        <v>52</v>
      </c>
      <c r="L129" s="16" t="s">
        <v>52</v>
      </c>
      <c r="M129" s="1" t="s">
        <v>52</v>
      </c>
    </row>
    <row r="130" spans="1:13" ht="30" customHeight="1" x14ac:dyDescent="0.3">
      <c r="A130" s="16" t="s">
        <v>1880</v>
      </c>
      <c r="B130" s="16" t="s">
        <v>1881</v>
      </c>
      <c r="C130" s="16" t="s">
        <v>1882</v>
      </c>
      <c r="D130" s="16" t="s">
        <v>1383</v>
      </c>
      <c r="E130" s="24">
        <f t="shared" si="3"/>
        <v>103458</v>
      </c>
      <c r="F130" s="24">
        <f>일위대가!H824</f>
        <v>21305</v>
      </c>
      <c r="G130" s="24">
        <f>일위대가!J824</f>
        <v>59025</v>
      </c>
      <c r="H130" s="24">
        <f>일위대가!L824</f>
        <v>23128</v>
      </c>
      <c r="I130" s="16" t="s">
        <v>1883</v>
      </c>
      <c r="J130" s="16" t="s">
        <v>1884</v>
      </c>
      <c r="K130" s="16" t="s">
        <v>1722</v>
      </c>
      <c r="L130" s="16" t="s">
        <v>52</v>
      </c>
      <c r="M130" s="1" t="s">
        <v>68</v>
      </c>
    </row>
    <row r="131" spans="1:13" ht="30" customHeight="1" x14ac:dyDescent="0.3">
      <c r="A131" s="16" t="s">
        <v>1899</v>
      </c>
      <c r="B131" s="16" t="s">
        <v>1900</v>
      </c>
      <c r="C131" s="16" t="s">
        <v>1901</v>
      </c>
      <c r="D131" s="16" t="s">
        <v>1383</v>
      </c>
      <c r="E131" s="24">
        <f t="shared" si="3"/>
        <v>39087</v>
      </c>
      <c r="F131" s="24">
        <f>일위대가!H831</f>
        <v>1901</v>
      </c>
      <c r="G131" s="24">
        <f>일위대가!J831</f>
        <v>36604</v>
      </c>
      <c r="H131" s="24">
        <f>일위대가!L831</f>
        <v>582</v>
      </c>
      <c r="I131" s="16" t="s">
        <v>1902</v>
      </c>
      <c r="J131" s="16" t="s">
        <v>1903</v>
      </c>
      <c r="K131" s="16" t="s">
        <v>1722</v>
      </c>
      <c r="L131" s="16" t="s">
        <v>52</v>
      </c>
      <c r="M131" s="1" t="s">
        <v>68</v>
      </c>
    </row>
    <row r="132" spans="1:13" ht="30" customHeight="1" x14ac:dyDescent="0.3">
      <c r="A132" s="81"/>
      <c r="B132" s="45"/>
      <c r="C132" s="45"/>
      <c r="D132" s="45"/>
      <c r="E132" s="26"/>
      <c r="F132" s="26"/>
      <c r="G132" s="26"/>
      <c r="H132" s="26"/>
      <c r="I132" s="45"/>
      <c r="J132" s="45"/>
      <c r="K132" s="81"/>
      <c r="L132" s="81"/>
      <c r="M132" s="1"/>
    </row>
    <row r="133" spans="1:13" ht="30" customHeight="1" x14ac:dyDescent="0.3">
      <c r="A133" s="81"/>
      <c r="B133" s="45"/>
      <c r="C133" s="45"/>
      <c r="D133" s="45"/>
      <c r="E133" s="26"/>
      <c r="F133" s="26"/>
      <c r="G133" s="26"/>
      <c r="H133" s="26"/>
      <c r="I133" s="45"/>
      <c r="J133" s="45"/>
      <c r="K133" s="81"/>
      <c r="L133" s="81"/>
      <c r="M133" s="1"/>
    </row>
    <row r="134" spans="1:13" ht="30" customHeight="1" x14ac:dyDescent="0.3">
      <c r="A134" s="81"/>
      <c r="B134" s="45"/>
      <c r="C134" s="45"/>
      <c r="D134" s="45"/>
      <c r="E134" s="26"/>
      <c r="F134" s="26"/>
      <c r="G134" s="26"/>
      <c r="H134" s="26"/>
      <c r="I134" s="45"/>
      <c r="J134" s="45"/>
      <c r="K134" s="81"/>
      <c r="L134" s="81"/>
      <c r="M134" s="1"/>
    </row>
    <row r="135" spans="1:13" ht="30" customHeight="1" x14ac:dyDescent="0.3">
      <c r="A135" s="81"/>
      <c r="B135" s="45"/>
      <c r="C135" s="45"/>
      <c r="D135" s="45"/>
      <c r="E135" s="26"/>
      <c r="F135" s="26"/>
      <c r="G135" s="26"/>
      <c r="H135" s="26"/>
      <c r="I135" s="45"/>
      <c r="J135" s="45"/>
      <c r="K135" s="81"/>
      <c r="L135" s="81"/>
      <c r="M135" s="1"/>
    </row>
    <row r="136" spans="1:13" ht="30" customHeight="1" x14ac:dyDescent="0.3">
      <c r="A136" s="81"/>
      <c r="B136" s="45"/>
      <c r="C136" s="45"/>
      <c r="D136" s="45"/>
      <c r="E136" s="26"/>
      <c r="F136" s="26"/>
      <c r="G136" s="26"/>
      <c r="H136" s="26"/>
      <c r="I136" s="45"/>
      <c r="J136" s="45"/>
      <c r="K136" s="81"/>
      <c r="L136" s="81"/>
      <c r="M136" s="1"/>
    </row>
    <row r="137" spans="1:13" ht="30" customHeight="1" x14ac:dyDescent="0.3">
      <c r="A137" s="81"/>
      <c r="B137" s="45"/>
      <c r="C137" s="45"/>
      <c r="D137" s="45"/>
      <c r="E137" s="26"/>
      <c r="F137" s="26"/>
      <c r="G137" s="26"/>
      <c r="H137" s="26"/>
      <c r="I137" s="45"/>
      <c r="J137" s="45"/>
      <c r="K137" s="81"/>
      <c r="L137" s="81"/>
      <c r="M137" s="1"/>
    </row>
    <row r="138" spans="1:13" ht="30" customHeight="1" x14ac:dyDescent="0.3">
      <c r="A138" s="81"/>
      <c r="B138" s="45"/>
      <c r="C138" s="45"/>
      <c r="D138" s="45"/>
      <c r="E138" s="26"/>
      <c r="F138" s="26"/>
      <c r="G138" s="26"/>
      <c r="H138" s="26"/>
      <c r="I138" s="45"/>
      <c r="J138" s="45"/>
      <c r="K138" s="81"/>
      <c r="L138" s="81"/>
      <c r="M138" s="1"/>
    </row>
    <row r="139" spans="1:13" ht="30" customHeight="1" x14ac:dyDescent="0.3">
      <c r="A139" s="81"/>
      <c r="B139" s="45"/>
      <c r="C139" s="45"/>
      <c r="D139" s="45"/>
      <c r="E139" s="26"/>
      <c r="F139" s="26"/>
      <c r="G139" s="26"/>
      <c r="H139" s="26"/>
      <c r="I139" s="45"/>
      <c r="J139" s="45"/>
      <c r="K139" s="81"/>
      <c r="L139" s="81"/>
      <c r="M139" s="1"/>
    </row>
    <row r="140" spans="1:13" ht="30" customHeight="1" x14ac:dyDescent="0.3">
      <c r="A140" s="81"/>
      <c r="B140" s="45"/>
      <c r="C140" s="45"/>
      <c r="D140" s="45"/>
      <c r="E140" s="26"/>
      <c r="F140" s="26"/>
      <c r="G140" s="26"/>
      <c r="H140" s="26"/>
      <c r="I140" s="45"/>
      <c r="J140" s="45"/>
      <c r="K140" s="81"/>
      <c r="L140" s="81"/>
      <c r="M140" s="1"/>
    </row>
    <row r="141" spans="1:13" ht="30" customHeight="1" x14ac:dyDescent="0.3">
      <c r="A141" s="81"/>
      <c r="B141" s="45"/>
      <c r="C141" s="45"/>
      <c r="D141" s="45"/>
      <c r="E141" s="26"/>
      <c r="F141" s="26"/>
      <c r="G141" s="26"/>
      <c r="H141" s="26"/>
      <c r="I141" s="45"/>
      <c r="J141" s="45"/>
      <c r="K141" s="81"/>
      <c r="L141" s="81"/>
      <c r="M141" s="1"/>
    </row>
    <row r="142" spans="1:13" ht="30" customHeight="1" x14ac:dyDescent="0.3">
      <c r="A142" s="81"/>
      <c r="B142" s="45"/>
      <c r="C142" s="45"/>
      <c r="D142" s="45"/>
      <c r="E142" s="26"/>
      <c r="F142" s="26"/>
      <c r="G142" s="26"/>
      <c r="H142" s="26"/>
      <c r="I142" s="45"/>
      <c r="J142" s="45"/>
      <c r="K142" s="81"/>
      <c r="L142" s="81"/>
      <c r="M142" s="1"/>
    </row>
    <row r="143" spans="1:13" ht="30" customHeight="1" x14ac:dyDescent="0.3">
      <c r="A143" s="81"/>
      <c r="B143" s="45"/>
      <c r="C143" s="45"/>
      <c r="D143" s="45"/>
      <c r="E143" s="26"/>
      <c r="F143" s="26"/>
      <c r="G143" s="26"/>
      <c r="H143" s="26"/>
      <c r="I143" s="45"/>
      <c r="J143" s="45"/>
      <c r="K143" s="81"/>
      <c r="L143" s="81"/>
      <c r="M143" s="1"/>
    </row>
    <row r="144" spans="1:13" ht="30" customHeight="1" x14ac:dyDescent="0.3">
      <c r="A144" s="81"/>
      <c r="B144" s="45"/>
      <c r="C144" s="45"/>
      <c r="D144" s="45"/>
      <c r="E144" s="26"/>
      <c r="F144" s="26"/>
      <c r="G144" s="26"/>
      <c r="H144" s="26"/>
      <c r="I144" s="45"/>
      <c r="J144" s="45"/>
      <c r="K144" s="81"/>
      <c r="L144" s="81"/>
      <c r="M144" s="1"/>
    </row>
    <row r="145" spans="1:13" ht="30" customHeight="1" x14ac:dyDescent="0.3">
      <c r="A145" s="81"/>
      <c r="B145" s="45"/>
      <c r="C145" s="45"/>
      <c r="D145" s="45"/>
      <c r="E145" s="26"/>
      <c r="F145" s="26"/>
      <c r="G145" s="26"/>
      <c r="H145" s="26"/>
      <c r="I145" s="45"/>
      <c r="J145" s="45"/>
      <c r="K145" s="81"/>
      <c r="L145" s="81"/>
      <c r="M145" s="1"/>
    </row>
    <row r="146" spans="1:13" ht="30" customHeight="1" x14ac:dyDescent="0.3">
      <c r="A146" s="81"/>
      <c r="B146" s="45"/>
      <c r="C146" s="45"/>
      <c r="D146" s="45"/>
      <c r="E146" s="26"/>
      <c r="F146" s="26"/>
      <c r="G146" s="26"/>
      <c r="H146" s="26"/>
      <c r="I146" s="45"/>
      <c r="J146" s="45"/>
      <c r="K146" s="81"/>
      <c r="L146" s="81"/>
      <c r="M146" s="1"/>
    </row>
    <row r="147" spans="1:13" ht="30" customHeight="1" x14ac:dyDescent="0.3">
      <c r="A147" s="81"/>
      <c r="B147" s="45"/>
      <c r="C147" s="45"/>
      <c r="D147" s="45"/>
      <c r="E147" s="26"/>
      <c r="F147" s="26"/>
      <c r="G147" s="26"/>
      <c r="H147" s="26"/>
      <c r="I147" s="45"/>
      <c r="J147" s="45"/>
      <c r="K147" s="81"/>
      <c r="L147" s="81"/>
      <c r="M147" s="1"/>
    </row>
    <row r="148" spans="1:13" ht="30" customHeight="1" x14ac:dyDescent="0.3">
      <c r="A148" s="81"/>
      <c r="B148" s="81"/>
      <c r="C148" s="81"/>
      <c r="D148" s="81"/>
      <c r="E148" s="82"/>
      <c r="F148" s="82"/>
      <c r="G148" s="82"/>
      <c r="H148" s="82"/>
      <c r="I148" s="81"/>
      <c r="J148" s="81"/>
      <c r="K148" s="81"/>
      <c r="L148" s="81"/>
      <c r="M148" s="1"/>
    </row>
    <row r="149" spans="1:13" ht="30" customHeight="1" x14ac:dyDescent="0.3">
      <c r="A149" s="81"/>
      <c r="B149" s="81"/>
      <c r="C149" s="81"/>
      <c r="D149" s="81"/>
      <c r="E149" s="82"/>
      <c r="F149" s="82"/>
      <c r="G149" s="82"/>
      <c r="H149" s="82"/>
      <c r="I149" s="81"/>
      <c r="J149" s="81"/>
      <c r="K149" s="81"/>
      <c r="L149" s="81"/>
      <c r="M149" s="1"/>
    </row>
    <row r="150" spans="1:13" ht="30" customHeight="1" x14ac:dyDescent="0.3">
      <c r="A150" s="81"/>
      <c r="B150" s="81"/>
      <c r="C150" s="81"/>
      <c r="D150" s="81"/>
      <c r="E150" s="82"/>
      <c r="F150" s="82"/>
      <c r="G150" s="82"/>
      <c r="H150" s="82"/>
      <c r="I150" s="81"/>
      <c r="J150" s="81"/>
      <c r="K150" s="81"/>
      <c r="L150" s="81"/>
      <c r="M150" s="1"/>
    </row>
    <row r="151" spans="1:13" ht="30" customHeight="1" x14ac:dyDescent="0.3">
      <c r="A151" s="81"/>
      <c r="B151" s="81"/>
      <c r="C151" s="81"/>
      <c r="D151" s="81"/>
      <c r="E151" s="82"/>
      <c r="F151" s="82"/>
      <c r="G151" s="82"/>
      <c r="H151" s="82"/>
      <c r="I151" s="81"/>
      <c r="J151" s="81"/>
      <c r="K151" s="81"/>
      <c r="L151" s="81"/>
      <c r="M151" s="1"/>
    </row>
    <row r="152" spans="1:13" ht="30" customHeight="1" x14ac:dyDescent="0.3">
      <c r="A152" s="81"/>
      <c r="B152" s="81"/>
      <c r="C152" s="81"/>
      <c r="D152" s="81"/>
      <c r="E152" s="82"/>
      <c r="F152" s="82"/>
      <c r="G152" s="82"/>
      <c r="H152" s="82"/>
      <c r="I152" s="81"/>
      <c r="J152" s="81"/>
      <c r="K152" s="81"/>
      <c r="L152" s="81"/>
      <c r="M152" s="1"/>
    </row>
    <row r="153" spans="1:13" ht="30" customHeight="1" x14ac:dyDescent="0.3">
      <c r="A153" s="81"/>
      <c r="B153" s="81"/>
      <c r="C153" s="81"/>
      <c r="D153" s="81"/>
      <c r="E153" s="82"/>
      <c r="F153" s="82"/>
      <c r="G153" s="82"/>
      <c r="H153" s="82"/>
      <c r="I153" s="81"/>
      <c r="J153" s="81"/>
      <c r="K153" s="81"/>
      <c r="L153" s="81"/>
      <c r="M153" s="1"/>
    </row>
    <row r="154" spans="1:13" ht="30" customHeight="1" x14ac:dyDescent="0.3">
      <c r="A154" s="81"/>
      <c r="B154" s="81"/>
      <c r="C154" s="81"/>
      <c r="D154" s="81"/>
      <c r="E154" s="82"/>
      <c r="F154" s="82"/>
      <c r="G154" s="82"/>
      <c r="H154" s="82"/>
      <c r="I154" s="81"/>
      <c r="J154" s="81"/>
      <c r="K154" s="81"/>
      <c r="L154" s="81"/>
      <c r="M154" s="1"/>
    </row>
    <row r="155" spans="1:13" ht="30" customHeight="1" x14ac:dyDescent="0.3">
      <c r="A155" s="81"/>
      <c r="B155" s="81"/>
      <c r="C155" s="81"/>
      <c r="D155" s="81"/>
      <c r="E155" s="82"/>
      <c r="F155" s="82"/>
      <c r="G155" s="82"/>
      <c r="H155" s="82"/>
      <c r="I155" s="81"/>
      <c r="J155" s="81"/>
      <c r="K155" s="81"/>
      <c r="L155" s="81"/>
      <c r="M155" s="1"/>
    </row>
    <row r="156" spans="1:13" ht="30" customHeight="1" x14ac:dyDescent="0.3">
      <c r="A156" s="81"/>
      <c r="B156" s="81"/>
      <c r="C156" s="81"/>
      <c r="D156" s="81"/>
      <c r="E156" s="82"/>
      <c r="F156" s="82"/>
      <c r="G156" s="82"/>
      <c r="H156" s="82"/>
      <c r="I156" s="81"/>
      <c r="J156" s="81"/>
      <c r="K156" s="81"/>
      <c r="L156" s="81"/>
      <c r="M156" s="1"/>
    </row>
    <row r="157" spans="1:13" ht="30" customHeight="1" x14ac:dyDescent="0.3">
      <c r="A157" s="81"/>
      <c r="B157" s="81"/>
      <c r="C157" s="81"/>
      <c r="D157" s="81"/>
      <c r="E157" s="82"/>
      <c r="F157" s="82"/>
      <c r="G157" s="82"/>
      <c r="H157" s="82"/>
      <c r="I157" s="81"/>
      <c r="J157" s="81"/>
      <c r="K157" s="81"/>
      <c r="L157" s="81"/>
      <c r="M157" s="1"/>
    </row>
    <row r="158" spans="1:13" ht="30" customHeight="1" x14ac:dyDescent="0.3">
      <c r="A158" s="81"/>
      <c r="B158" s="81"/>
      <c r="C158" s="81"/>
      <c r="D158" s="81"/>
      <c r="E158" s="82"/>
      <c r="F158" s="82"/>
      <c r="G158" s="82"/>
      <c r="H158" s="82"/>
      <c r="I158" s="81"/>
      <c r="J158" s="81"/>
      <c r="K158" s="81"/>
      <c r="L158" s="81"/>
      <c r="M158" s="1"/>
    </row>
    <row r="159" spans="1:13" ht="30" customHeight="1" x14ac:dyDescent="0.3">
      <c r="A159" s="81"/>
      <c r="B159" s="81"/>
      <c r="C159" s="81"/>
      <c r="D159" s="81"/>
      <c r="E159" s="82"/>
      <c r="F159" s="82"/>
      <c r="G159" s="82"/>
      <c r="H159" s="82"/>
      <c r="I159" s="81"/>
      <c r="J159" s="81"/>
      <c r="K159" s="81"/>
      <c r="L159" s="81"/>
      <c r="M159" s="1"/>
    </row>
    <row r="160" spans="1:13" ht="30" customHeight="1" x14ac:dyDescent="0.3">
      <c r="A160" s="81"/>
      <c r="B160" s="81"/>
      <c r="C160" s="81"/>
      <c r="D160" s="81"/>
      <c r="E160" s="82"/>
      <c r="F160" s="82"/>
      <c r="G160" s="82"/>
      <c r="H160" s="82"/>
      <c r="I160" s="81"/>
      <c r="J160" s="81"/>
      <c r="K160" s="81"/>
      <c r="L160" s="81"/>
      <c r="M160" s="1"/>
    </row>
    <row r="161" spans="1:13" ht="30" customHeight="1" x14ac:dyDescent="0.3">
      <c r="A161" s="81"/>
      <c r="B161" s="81"/>
      <c r="C161" s="81"/>
      <c r="D161" s="81"/>
      <c r="E161" s="82"/>
      <c r="F161" s="82"/>
      <c r="G161" s="82"/>
      <c r="H161" s="82"/>
      <c r="I161" s="81"/>
      <c r="J161" s="81"/>
      <c r="K161" s="81"/>
      <c r="L161" s="81"/>
      <c r="M161" s="1"/>
    </row>
    <row r="162" spans="1:13" ht="30" customHeight="1" x14ac:dyDescent="0.3">
      <c r="A162" s="81"/>
      <c r="B162" s="81"/>
      <c r="C162" s="81"/>
      <c r="D162" s="81"/>
      <c r="E162" s="82"/>
      <c r="F162" s="82"/>
      <c r="G162" s="82"/>
      <c r="H162" s="82"/>
      <c r="I162" s="81"/>
      <c r="J162" s="81"/>
      <c r="K162" s="81"/>
      <c r="L162" s="81"/>
      <c r="M162" s="1"/>
    </row>
    <row r="163" spans="1:13" ht="30" customHeight="1" x14ac:dyDescent="0.3">
      <c r="A163" s="81"/>
      <c r="B163" s="81"/>
      <c r="C163" s="81"/>
      <c r="D163" s="81"/>
      <c r="E163" s="82"/>
      <c r="F163" s="82"/>
      <c r="G163" s="82"/>
      <c r="H163" s="82"/>
      <c r="I163" s="81"/>
      <c r="J163" s="81"/>
      <c r="K163" s="81"/>
      <c r="L163" s="81"/>
      <c r="M163" s="1"/>
    </row>
    <row r="164" spans="1:13" ht="30" customHeight="1" x14ac:dyDescent="0.3">
      <c r="A164" s="81"/>
      <c r="B164" s="81"/>
      <c r="C164" s="81"/>
      <c r="D164" s="81"/>
      <c r="E164" s="82"/>
      <c r="F164" s="82"/>
      <c r="G164" s="82"/>
      <c r="H164" s="82"/>
      <c r="I164" s="81"/>
      <c r="J164" s="81"/>
      <c r="K164" s="81"/>
      <c r="L164" s="81"/>
      <c r="M164" s="1"/>
    </row>
    <row r="165" spans="1:13" ht="30" customHeight="1" x14ac:dyDescent="0.3">
      <c r="A165" s="81"/>
      <c r="B165" s="81"/>
      <c r="C165" s="81"/>
      <c r="D165" s="81"/>
      <c r="E165" s="82"/>
      <c r="F165" s="82"/>
      <c r="G165" s="82"/>
      <c r="H165" s="82"/>
      <c r="I165" s="81"/>
      <c r="J165" s="81"/>
      <c r="K165" s="81"/>
      <c r="L165" s="81"/>
      <c r="M165" s="1"/>
    </row>
    <row r="166" spans="1:13" ht="30" customHeight="1" x14ac:dyDescent="0.3">
      <c r="A166" s="81"/>
      <c r="B166" s="81"/>
      <c r="C166" s="81"/>
      <c r="D166" s="81"/>
      <c r="E166" s="82"/>
      <c r="F166" s="82"/>
      <c r="G166" s="82"/>
      <c r="H166" s="82"/>
      <c r="I166" s="81"/>
      <c r="J166" s="81"/>
      <c r="K166" s="81"/>
      <c r="L166" s="81"/>
      <c r="M166" s="1"/>
    </row>
    <row r="167" spans="1:13" ht="30" customHeight="1" x14ac:dyDescent="0.3">
      <c r="A167" s="81"/>
      <c r="B167" s="81"/>
      <c r="C167" s="81"/>
      <c r="D167" s="81"/>
      <c r="E167" s="82"/>
      <c r="F167" s="82"/>
      <c r="G167" s="82"/>
      <c r="H167" s="82"/>
      <c r="I167" s="81"/>
      <c r="J167" s="81"/>
      <c r="K167" s="81"/>
      <c r="L167" s="81"/>
      <c r="M167" s="1"/>
    </row>
    <row r="168" spans="1:13" ht="30" customHeight="1" x14ac:dyDescent="0.3">
      <c r="A168" s="81"/>
      <c r="B168" s="81"/>
      <c r="C168" s="81"/>
      <c r="D168" s="81"/>
      <c r="E168" s="82"/>
      <c r="F168" s="82"/>
      <c r="G168" s="82"/>
      <c r="H168" s="82"/>
      <c r="I168" s="81"/>
      <c r="J168" s="81"/>
      <c r="K168" s="81"/>
      <c r="L168" s="81"/>
      <c r="M168" s="1"/>
    </row>
    <row r="169" spans="1:13" ht="30" customHeight="1" x14ac:dyDescent="0.3">
      <c r="A169" s="81"/>
      <c r="B169" s="81"/>
      <c r="C169" s="81"/>
      <c r="D169" s="81"/>
      <c r="E169" s="82"/>
      <c r="F169" s="82"/>
      <c r="G169" s="82"/>
      <c r="H169" s="82"/>
      <c r="I169" s="81"/>
      <c r="J169" s="81"/>
      <c r="K169" s="81"/>
      <c r="L169" s="81"/>
      <c r="M169" s="1"/>
    </row>
    <row r="170" spans="1:13" ht="30" customHeight="1" x14ac:dyDescent="0.3">
      <c r="A170" s="81"/>
      <c r="B170" s="81"/>
      <c r="C170" s="81"/>
      <c r="D170" s="81"/>
      <c r="E170" s="82"/>
      <c r="F170" s="82"/>
      <c r="G170" s="82"/>
      <c r="H170" s="82"/>
      <c r="I170" s="81"/>
      <c r="J170" s="81"/>
      <c r="K170" s="81"/>
      <c r="L170" s="81"/>
      <c r="M170" s="1"/>
    </row>
    <row r="171" spans="1:13" ht="30" customHeight="1" x14ac:dyDescent="0.3">
      <c r="A171" s="81"/>
      <c r="B171" s="81"/>
      <c r="C171" s="81"/>
      <c r="D171" s="81"/>
      <c r="E171" s="82"/>
      <c r="F171" s="82"/>
      <c r="G171" s="82"/>
      <c r="H171" s="82"/>
      <c r="I171" s="81"/>
      <c r="J171" s="81"/>
      <c r="K171" s="81"/>
      <c r="L171" s="81"/>
      <c r="M171" s="1"/>
    </row>
    <row r="172" spans="1:13" ht="30" customHeight="1" x14ac:dyDescent="0.3">
      <c r="A172" s="81"/>
      <c r="B172" s="81"/>
      <c r="C172" s="81"/>
      <c r="D172" s="81"/>
      <c r="E172" s="82"/>
      <c r="F172" s="82"/>
      <c r="G172" s="82"/>
      <c r="H172" s="82"/>
      <c r="I172" s="81"/>
      <c r="J172" s="81"/>
      <c r="K172" s="81"/>
      <c r="L172" s="81"/>
      <c r="M172" s="1"/>
    </row>
    <row r="173" spans="1:13" ht="30" customHeight="1" x14ac:dyDescent="0.3">
      <c r="A173" s="81"/>
      <c r="B173" s="81"/>
      <c r="C173" s="81"/>
      <c r="D173" s="81"/>
      <c r="E173" s="82"/>
      <c r="F173" s="82"/>
      <c r="G173" s="82"/>
      <c r="H173" s="82"/>
      <c r="I173" s="81"/>
      <c r="J173" s="81"/>
      <c r="K173" s="81"/>
      <c r="L173" s="81"/>
      <c r="M173" s="1"/>
    </row>
    <row r="174" spans="1:13" ht="30" customHeight="1" x14ac:dyDescent="0.3">
      <c r="A174" s="81"/>
      <c r="B174" s="81"/>
      <c r="C174" s="81"/>
      <c r="D174" s="81"/>
      <c r="E174" s="82"/>
      <c r="F174" s="82"/>
      <c r="G174" s="82"/>
      <c r="H174" s="82"/>
      <c r="I174" s="81"/>
      <c r="J174" s="81"/>
      <c r="K174" s="81"/>
      <c r="L174" s="81"/>
      <c r="M174" s="1"/>
    </row>
    <row r="175" spans="1:13" ht="30" customHeight="1" x14ac:dyDescent="0.3">
      <c r="A175" s="81"/>
      <c r="B175" s="81"/>
      <c r="C175" s="81"/>
      <c r="D175" s="81"/>
      <c r="E175" s="82"/>
      <c r="F175" s="82"/>
      <c r="G175" s="82"/>
      <c r="H175" s="82"/>
      <c r="I175" s="81"/>
      <c r="J175" s="81"/>
      <c r="K175" s="81"/>
      <c r="L175" s="81"/>
      <c r="M175" s="1"/>
    </row>
    <row r="176" spans="1:13" ht="30" customHeight="1" x14ac:dyDescent="0.3">
      <c r="A176" s="81"/>
      <c r="B176" s="81"/>
      <c r="C176" s="81"/>
      <c r="D176" s="81"/>
      <c r="E176" s="82"/>
      <c r="F176" s="82"/>
      <c r="G176" s="82"/>
      <c r="H176" s="82"/>
      <c r="I176" s="81"/>
      <c r="J176" s="81"/>
      <c r="K176" s="81"/>
      <c r="L176" s="81"/>
      <c r="M176" s="1"/>
    </row>
    <row r="177" spans="1:13" ht="30" customHeight="1" x14ac:dyDescent="0.3">
      <c r="A177" s="81"/>
      <c r="B177" s="81"/>
      <c r="C177" s="81"/>
      <c r="D177" s="81"/>
      <c r="E177" s="82"/>
      <c r="F177" s="82"/>
      <c r="G177" s="82"/>
      <c r="H177" s="82"/>
      <c r="I177" s="81"/>
      <c r="J177" s="81"/>
      <c r="K177" s="81"/>
      <c r="L177" s="81"/>
      <c r="M177" s="1"/>
    </row>
    <row r="178" spans="1:13" ht="30" customHeight="1" x14ac:dyDescent="0.3">
      <c r="A178" s="81"/>
      <c r="B178" s="81"/>
      <c r="C178" s="81"/>
      <c r="D178" s="81"/>
      <c r="E178" s="82"/>
      <c r="F178" s="82"/>
      <c r="G178" s="82"/>
      <c r="H178" s="82"/>
      <c r="I178" s="81"/>
      <c r="J178" s="81"/>
      <c r="K178" s="81"/>
      <c r="L178" s="81"/>
      <c r="M178" s="1"/>
    </row>
    <row r="179" spans="1:13" ht="30" customHeight="1" x14ac:dyDescent="0.3">
      <c r="A179" s="81"/>
      <c r="B179" s="81"/>
      <c r="C179" s="81"/>
      <c r="D179" s="81"/>
      <c r="E179" s="82"/>
      <c r="F179" s="82"/>
      <c r="G179" s="82"/>
      <c r="H179" s="82"/>
      <c r="I179" s="81"/>
      <c r="J179" s="81"/>
      <c r="K179" s="81"/>
      <c r="L179" s="81"/>
      <c r="M179" s="1"/>
    </row>
    <row r="180" spans="1:13" ht="30" customHeight="1" x14ac:dyDescent="0.3">
      <c r="A180" s="81"/>
      <c r="B180" s="81"/>
      <c r="C180" s="81"/>
      <c r="D180" s="81"/>
      <c r="E180" s="82"/>
      <c r="F180" s="82"/>
      <c r="G180" s="82"/>
      <c r="H180" s="82"/>
      <c r="I180" s="81"/>
      <c r="J180" s="81"/>
      <c r="K180" s="81"/>
      <c r="L180" s="81"/>
      <c r="M180" s="1"/>
    </row>
    <row r="181" spans="1:13" ht="30" customHeight="1" x14ac:dyDescent="0.3">
      <c r="A181" s="81"/>
      <c r="B181" s="81"/>
      <c r="C181" s="81"/>
      <c r="D181" s="81"/>
      <c r="E181" s="82"/>
      <c r="F181" s="82"/>
      <c r="G181" s="82"/>
      <c r="H181" s="82"/>
      <c r="I181" s="81"/>
      <c r="J181" s="81"/>
      <c r="K181" s="81"/>
      <c r="L181" s="81"/>
      <c r="M181" s="1"/>
    </row>
    <row r="182" spans="1:13" ht="30" customHeight="1" x14ac:dyDescent="0.3">
      <c r="A182" s="81"/>
      <c r="B182" s="81"/>
      <c r="C182" s="81"/>
      <c r="D182" s="81"/>
      <c r="E182" s="82"/>
      <c r="F182" s="82"/>
      <c r="G182" s="82"/>
      <c r="H182" s="82"/>
      <c r="I182" s="81"/>
      <c r="J182" s="81"/>
      <c r="K182" s="81"/>
      <c r="L182" s="81"/>
      <c r="M182" s="1"/>
    </row>
    <row r="183" spans="1:13" ht="30" customHeight="1" x14ac:dyDescent="0.3">
      <c r="A183" s="81"/>
      <c r="B183" s="81"/>
      <c r="C183" s="81"/>
      <c r="D183" s="81"/>
      <c r="E183" s="82"/>
      <c r="F183" s="82"/>
      <c r="G183" s="82"/>
      <c r="H183" s="82"/>
      <c r="I183" s="81"/>
      <c r="J183" s="81"/>
      <c r="K183" s="81"/>
      <c r="L183" s="81"/>
      <c r="M183" s="1"/>
    </row>
    <row r="184" spans="1:13" ht="30" customHeight="1" x14ac:dyDescent="0.3">
      <c r="A184" s="81"/>
      <c r="B184" s="81"/>
      <c r="C184" s="81"/>
      <c r="D184" s="81"/>
      <c r="E184" s="82"/>
      <c r="F184" s="82"/>
      <c r="G184" s="82"/>
      <c r="H184" s="82"/>
      <c r="I184" s="81"/>
      <c r="J184" s="81"/>
      <c r="K184" s="81"/>
      <c r="L184" s="81"/>
      <c r="M184" s="1"/>
    </row>
    <row r="185" spans="1:13" ht="30" customHeight="1" x14ac:dyDescent="0.3">
      <c r="A185" s="81"/>
      <c r="B185" s="81"/>
      <c r="C185" s="81"/>
      <c r="D185" s="81"/>
      <c r="E185" s="82"/>
      <c r="F185" s="82"/>
      <c r="G185" s="82"/>
      <c r="H185" s="82"/>
      <c r="I185" s="81"/>
      <c r="J185" s="81"/>
      <c r="K185" s="81"/>
      <c r="L185" s="81"/>
      <c r="M185" s="1"/>
    </row>
    <row r="186" spans="1:13" ht="30" customHeight="1" x14ac:dyDescent="0.3">
      <c r="A186" s="81"/>
      <c r="B186" s="81"/>
      <c r="C186" s="81"/>
      <c r="D186" s="81"/>
      <c r="E186" s="82"/>
      <c r="F186" s="82"/>
      <c r="G186" s="82"/>
      <c r="H186" s="82"/>
      <c r="I186" s="81"/>
      <c r="J186" s="81"/>
      <c r="K186" s="81"/>
      <c r="L186" s="81"/>
      <c r="M186" s="1"/>
    </row>
    <row r="187" spans="1:13" ht="30" customHeight="1" x14ac:dyDescent="0.3">
      <c r="A187" s="81"/>
      <c r="B187" s="81"/>
      <c r="C187" s="81"/>
      <c r="D187" s="81"/>
      <c r="E187" s="82"/>
      <c r="F187" s="82"/>
      <c r="G187" s="82"/>
      <c r="H187" s="82"/>
      <c r="I187" s="81"/>
      <c r="J187" s="81"/>
      <c r="K187" s="81"/>
      <c r="L187" s="81"/>
      <c r="M187" s="1"/>
    </row>
    <row r="188" spans="1:13" ht="30" customHeight="1" x14ac:dyDescent="0.3">
      <c r="A188" s="81"/>
      <c r="B188" s="81"/>
      <c r="C188" s="81"/>
      <c r="D188" s="81"/>
      <c r="E188" s="82"/>
      <c r="F188" s="82"/>
      <c r="G188" s="82"/>
      <c r="H188" s="82"/>
      <c r="I188" s="81"/>
      <c r="J188" s="81"/>
      <c r="K188" s="81"/>
      <c r="L188" s="81"/>
      <c r="M188" s="1"/>
    </row>
    <row r="189" spans="1:13" ht="30" customHeight="1" x14ac:dyDescent="0.3">
      <c r="A189" s="81"/>
      <c r="B189" s="81"/>
      <c r="C189" s="81"/>
      <c r="D189" s="81"/>
      <c r="E189" s="82"/>
      <c r="F189" s="82"/>
      <c r="G189" s="82"/>
      <c r="H189" s="82"/>
      <c r="I189" s="81"/>
      <c r="J189" s="81"/>
      <c r="K189" s="81"/>
      <c r="L189" s="81"/>
      <c r="M189" s="1"/>
    </row>
    <row r="190" spans="1:13" ht="30" customHeight="1" x14ac:dyDescent="0.3">
      <c r="A190" s="81"/>
      <c r="B190" s="81"/>
      <c r="C190" s="81"/>
      <c r="D190" s="81"/>
      <c r="E190" s="82"/>
      <c r="F190" s="82"/>
      <c r="G190" s="82"/>
      <c r="H190" s="82"/>
      <c r="I190" s="81"/>
      <c r="J190" s="81"/>
      <c r="K190" s="81"/>
      <c r="L190" s="81"/>
      <c r="M190" s="1"/>
    </row>
    <row r="191" spans="1:13" ht="30" customHeight="1" x14ac:dyDescent="0.3">
      <c r="A191" s="81"/>
      <c r="B191" s="81"/>
      <c r="C191" s="81"/>
      <c r="D191" s="81"/>
      <c r="E191" s="82"/>
      <c r="F191" s="82"/>
      <c r="G191" s="82"/>
      <c r="H191" s="82"/>
      <c r="I191" s="81"/>
      <c r="J191" s="81"/>
      <c r="K191" s="81"/>
      <c r="L191" s="81"/>
      <c r="M191" s="1"/>
    </row>
    <row r="192" spans="1:13" ht="30" customHeight="1" x14ac:dyDescent="0.3">
      <c r="A192" s="81"/>
      <c r="B192" s="81"/>
      <c r="C192" s="81"/>
      <c r="D192" s="81"/>
      <c r="E192" s="82"/>
      <c r="F192" s="82"/>
      <c r="G192" s="82"/>
      <c r="H192" s="82"/>
      <c r="I192" s="81"/>
      <c r="J192" s="81"/>
      <c r="K192" s="81"/>
      <c r="L192" s="81"/>
      <c r="M192" s="1"/>
    </row>
    <row r="193" spans="1:13" ht="30" customHeight="1" x14ac:dyDescent="0.3">
      <c r="A193" s="81"/>
      <c r="B193" s="81"/>
      <c r="C193" s="81"/>
      <c r="D193" s="81"/>
      <c r="E193" s="82"/>
      <c r="F193" s="82"/>
      <c r="G193" s="82"/>
      <c r="H193" s="82"/>
      <c r="I193" s="81"/>
      <c r="J193" s="81"/>
      <c r="K193" s="81"/>
      <c r="L193" s="81"/>
      <c r="M193" s="1"/>
    </row>
    <row r="194" spans="1:13" ht="30" customHeight="1" x14ac:dyDescent="0.3">
      <c r="A194" s="81"/>
      <c r="B194" s="81"/>
      <c r="C194" s="81"/>
      <c r="D194" s="81"/>
      <c r="E194" s="82"/>
      <c r="F194" s="82"/>
      <c r="G194" s="82"/>
      <c r="H194" s="82"/>
      <c r="I194" s="81"/>
      <c r="J194" s="81"/>
      <c r="K194" s="81"/>
      <c r="L194" s="81"/>
      <c r="M194" s="1"/>
    </row>
    <row r="195" spans="1:13" ht="30" customHeight="1" x14ac:dyDescent="0.3">
      <c r="A195" s="81"/>
      <c r="B195" s="81"/>
      <c r="C195" s="81"/>
      <c r="D195" s="81"/>
      <c r="E195" s="82"/>
      <c r="F195" s="82"/>
      <c r="G195" s="82"/>
      <c r="H195" s="82"/>
      <c r="I195" s="81"/>
      <c r="J195" s="81"/>
      <c r="K195" s="81"/>
      <c r="L195" s="81"/>
      <c r="M195" s="1"/>
    </row>
    <row r="196" spans="1:13" ht="30" customHeight="1" x14ac:dyDescent="0.3">
      <c r="A196" s="81"/>
      <c r="B196" s="81"/>
      <c r="C196" s="81"/>
      <c r="D196" s="81"/>
      <c r="E196" s="82"/>
      <c r="F196" s="82"/>
      <c r="G196" s="82"/>
      <c r="H196" s="82"/>
      <c r="I196" s="81"/>
      <c r="J196" s="81"/>
      <c r="K196" s="81"/>
      <c r="L196" s="81"/>
      <c r="M196" s="1"/>
    </row>
    <row r="197" spans="1:13" ht="30" customHeight="1" x14ac:dyDescent="0.3">
      <c r="A197" s="81"/>
      <c r="B197" s="81"/>
      <c r="C197" s="81"/>
      <c r="D197" s="81"/>
      <c r="E197" s="82"/>
      <c r="F197" s="82"/>
      <c r="G197" s="82"/>
      <c r="H197" s="82"/>
      <c r="I197" s="81"/>
      <c r="J197" s="81"/>
      <c r="K197" s="81"/>
      <c r="L197" s="81"/>
      <c r="M197" s="1"/>
    </row>
    <row r="198" spans="1:13" ht="30" customHeight="1" x14ac:dyDescent="0.3">
      <c r="A198" s="81"/>
      <c r="B198" s="81"/>
      <c r="C198" s="81"/>
      <c r="D198" s="81"/>
      <c r="E198" s="82"/>
      <c r="F198" s="82"/>
      <c r="G198" s="82"/>
      <c r="H198" s="82"/>
      <c r="I198" s="81"/>
      <c r="J198" s="81"/>
      <c r="K198" s="81"/>
      <c r="L198" s="81"/>
      <c r="M198" s="1"/>
    </row>
    <row r="199" spans="1:13" ht="30" customHeight="1" x14ac:dyDescent="0.3">
      <c r="A199" s="81"/>
      <c r="B199" s="81"/>
      <c r="C199" s="81"/>
      <c r="D199" s="81"/>
      <c r="E199" s="82"/>
      <c r="F199" s="82"/>
      <c r="G199" s="82"/>
      <c r="H199" s="82"/>
      <c r="I199" s="81"/>
      <c r="J199" s="81"/>
      <c r="K199" s="81"/>
      <c r="L199" s="81"/>
      <c r="M199" s="1"/>
    </row>
    <row r="200" spans="1:13" ht="30" customHeight="1" x14ac:dyDescent="0.3">
      <c r="A200" s="81"/>
      <c r="B200" s="81"/>
      <c r="C200" s="81"/>
      <c r="D200" s="81"/>
      <c r="E200" s="82"/>
      <c r="F200" s="82"/>
      <c r="G200" s="82"/>
      <c r="H200" s="82"/>
      <c r="I200" s="81"/>
      <c r="J200" s="81"/>
      <c r="K200" s="81"/>
      <c r="L200" s="81"/>
      <c r="M200" s="1"/>
    </row>
    <row r="201" spans="1:13" ht="30" customHeight="1" x14ac:dyDescent="0.3">
      <c r="A201" s="81"/>
      <c r="B201" s="81"/>
      <c r="C201" s="81"/>
      <c r="D201" s="81"/>
      <c r="E201" s="82"/>
      <c r="F201" s="82"/>
      <c r="G201" s="82"/>
      <c r="H201" s="82"/>
      <c r="I201" s="81"/>
      <c r="J201" s="81"/>
      <c r="K201" s="81"/>
      <c r="L201" s="81"/>
      <c r="M201" s="1"/>
    </row>
    <row r="202" spans="1:13" ht="30" customHeight="1" x14ac:dyDescent="0.3">
      <c r="A202" s="81"/>
      <c r="B202" s="81"/>
      <c r="C202" s="81"/>
      <c r="D202" s="81"/>
      <c r="E202" s="82"/>
      <c r="F202" s="82"/>
      <c r="G202" s="82"/>
      <c r="H202" s="82"/>
      <c r="I202" s="81"/>
      <c r="J202" s="81"/>
      <c r="K202" s="81"/>
      <c r="L202" s="81"/>
      <c r="M202" s="1"/>
    </row>
    <row r="203" spans="1:13" ht="30" customHeight="1" x14ac:dyDescent="0.3">
      <c r="A203" s="81"/>
      <c r="B203" s="81"/>
      <c r="C203" s="81"/>
      <c r="D203" s="81"/>
      <c r="E203" s="82"/>
      <c r="F203" s="82"/>
      <c r="G203" s="82"/>
      <c r="H203" s="82"/>
      <c r="I203" s="81"/>
      <c r="J203" s="81"/>
      <c r="K203" s="81"/>
      <c r="L203" s="81"/>
      <c r="M203" s="1"/>
    </row>
    <row r="204" spans="1:13" ht="30" customHeight="1" x14ac:dyDescent="0.3">
      <c r="A204" s="81"/>
      <c r="B204" s="81"/>
      <c r="C204" s="81"/>
      <c r="D204" s="81"/>
      <c r="E204" s="82"/>
      <c r="F204" s="82"/>
      <c r="G204" s="82"/>
      <c r="H204" s="82"/>
      <c r="I204" s="81"/>
      <c r="J204" s="81"/>
      <c r="K204" s="81"/>
      <c r="L204" s="81"/>
      <c r="M204" s="1"/>
    </row>
    <row r="205" spans="1:13" ht="30" customHeight="1" x14ac:dyDescent="0.3">
      <c r="A205" s="81"/>
      <c r="B205" s="81"/>
      <c r="C205" s="81"/>
      <c r="D205" s="81"/>
      <c r="E205" s="82"/>
      <c r="F205" s="82"/>
      <c r="G205" s="82"/>
      <c r="H205" s="82"/>
      <c r="I205" s="81"/>
      <c r="J205" s="81"/>
      <c r="K205" s="81"/>
      <c r="L205" s="81"/>
      <c r="M205" s="1"/>
    </row>
    <row r="206" spans="1:13" ht="30" customHeight="1" x14ac:dyDescent="0.3">
      <c r="A206" s="81"/>
      <c r="B206" s="81"/>
      <c r="C206" s="81"/>
      <c r="D206" s="81"/>
      <c r="E206" s="82"/>
      <c r="F206" s="82"/>
      <c r="G206" s="82"/>
      <c r="H206" s="82"/>
      <c r="I206" s="81"/>
      <c r="J206" s="81"/>
      <c r="K206" s="81"/>
      <c r="L206" s="81"/>
      <c r="M206" s="1"/>
    </row>
    <row r="207" spans="1:13" ht="30" customHeight="1" x14ac:dyDescent="0.3">
      <c r="A207" s="81"/>
      <c r="B207" s="81"/>
      <c r="C207" s="81"/>
      <c r="D207" s="81"/>
      <c r="E207" s="82"/>
      <c r="F207" s="82"/>
      <c r="G207" s="82"/>
      <c r="H207" s="82"/>
      <c r="I207" s="81"/>
      <c r="J207" s="81"/>
      <c r="K207" s="81"/>
      <c r="L207" s="81"/>
      <c r="M207" s="1"/>
    </row>
    <row r="208" spans="1:13" ht="30" customHeight="1" x14ac:dyDescent="0.3">
      <c r="A208" s="81"/>
      <c r="B208" s="81"/>
      <c r="C208" s="81"/>
      <c r="D208" s="81"/>
      <c r="E208" s="82"/>
      <c r="F208" s="82"/>
      <c r="G208" s="82"/>
      <c r="H208" s="82"/>
      <c r="I208" s="81"/>
      <c r="J208" s="81"/>
      <c r="K208" s="81"/>
      <c r="L208" s="81"/>
      <c r="M208" s="1"/>
    </row>
    <row r="209" spans="1:13" ht="30" customHeight="1" x14ac:dyDescent="0.3">
      <c r="A209" s="81"/>
      <c r="B209" s="81"/>
      <c r="C209" s="81"/>
      <c r="D209" s="81"/>
      <c r="E209" s="82"/>
      <c r="F209" s="82"/>
      <c r="G209" s="82"/>
      <c r="H209" s="82"/>
      <c r="I209" s="81"/>
      <c r="J209" s="81"/>
      <c r="K209" s="81"/>
      <c r="L209" s="81"/>
      <c r="M209" s="1"/>
    </row>
    <row r="210" spans="1:13" ht="30" customHeight="1" x14ac:dyDescent="0.3">
      <c r="A210" s="81"/>
      <c r="B210" s="81"/>
      <c r="C210" s="81"/>
      <c r="D210" s="81"/>
      <c r="E210" s="82"/>
      <c r="F210" s="82"/>
      <c r="G210" s="82"/>
      <c r="H210" s="82"/>
      <c r="I210" s="81"/>
      <c r="J210" s="81"/>
      <c r="K210" s="81"/>
      <c r="L210" s="81"/>
      <c r="M210" s="1"/>
    </row>
  </sheetData>
  <phoneticPr fontId="1" type="noConversion"/>
  <pageMargins left="0.78740157480314965" right="0" top="0.39370078740157483" bottom="0.39370078740157483" header="0" footer="0"/>
  <pageSetup paperSize="9" scale="8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918"/>
  <sheetViews>
    <sheetView view="pageBreakPreview" zoomScale="60" zoomScaleNormal="100" workbookViewId="0">
      <selection activeCell="O9" sqref="O9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7" width="2.625" hidden="1" customWidth="1"/>
    <col min="48" max="48" width="1.625" hidden="1" customWidth="1"/>
    <col min="49" max="49" width="24.625" hidden="1" customWidth="1"/>
    <col min="50" max="51" width="2.625" hidden="1" customWidth="1"/>
    <col min="52" max="52" width="1.625" hidden="1" customWidth="1"/>
  </cols>
  <sheetData>
    <row r="1" spans="1:52" ht="30" customHeight="1" x14ac:dyDescent="0.3">
      <c r="A1" s="2" t="s">
        <v>901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52" ht="30" customHeight="1" x14ac:dyDescent="0.3">
      <c r="A2" s="4" t="s">
        <v>2408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52" ht="30" customHeight="1" x14ac:dyDescent="0.3">
      <c r="A3" s="195" t="s">
        <v>1</v>
      </c>
      <c r="B3" s="195" t="s">
        <v>2</v>
      </c>
      <c r="C3" s="195" t="s">
        <v>3</v>
      </c>
      <c r="D3" s="195" t="s">
        <v>4</v>
      </c>
      <c r="E3" s="195" t="s">
        <v>10</v>
      </c>
      <c r="F3" s="195"/>
      <c r="G3" s="195" t="s">
        <v>5</v>
      </c>
      <c r="H3" s="195"/>
      <c r="I3" s="195" t="s">
        <v>8</v>
      </c>
      <c r="J3" s="195"/>
      <c r="K3" s="195" t="s">
        <v>9</v>
      </c>
      <c r="L3" s="195"/>
      <c r="M3" s="195" t="s">
        <v>11</v>
      </c>
      <c r="N3" s="197" t="s">
        <v>902</v>
      </c>
      <c r="O3" s="197" t="s">
        <v>20</v>
      </c>
      <c r="P3" s="197" t="s">
        <v>22</v>
      </c>
      <c r="Q3" s="197" t="s">
        <v>23</v>
      </c>
      <c r="R3" s="197" t="s">
        <v>24</v>
      </c>
      <c r="S3" s="197" t="s">
        <v>25</v>
      </c>
      <c r="T3" s="197" t="s">
        <v>26</v>
      </c>
      <c r="U3" s="197" t="s">
        <v>27</v>
      </c>
      <c r="V3" s="197" t="s">
        <v>28</v>
      </c>
      <c r="W3" s="197" t="s">
        <v>29</v>
      </c>
      <c r="X3" s="197" t="s">
        <v>30</v>
      </c>
      <c r="Y3" s="197" t="s">
        <v>31</v>
      </c>
      <c r="Z3" s="197" t="s">
        <v>32</v>
      </c>
      <c r="AA3" s="197" t="s">
        <v>33</v>
      </c>
      <c r="AB3" s="197" t="s">
        <v>34</v>
      </c>
      <c r="AC3" s="197" t="s">
        <v>35</v>
      </c>
      <c r="AD3" s="197" t="s">
        <v>36</v>
      </c>
      <c r="AE3" s="197" t="s">
        <v>37</v>
      </c>
      <c r="AF3" s="197" t="s">
        <v>38</v>
      </c>
      <c r="AG3" s="197" t="s">
        <v>39</v>
      </c>
      <c r="AH3" s="197" t="s">
        <v>40</v>
      </c>
      <c r="AI3" s="197" t="s">
        <v>41</v>
      </c>
      <c r="AJ3" s="197" t="s">
        <v>42</v>
      </c>
      <c r="AK3" s="197" t="s">
        <v>43</v>
      </c>
      <c r="AL3" s="197" t="s">
        <v>44</v>
      </c>
      <c r="AM3" s="197" t="s">
        <v>45</v>
      </c>
      <c r="AN3" s="197" t="s">
        <v>46</v>
      </c>
      <c r="AO3" s="197" t="s">
        <v>47</v>
      </c>
      <c r="AP3" s="197" t="s">
        <v>903</v>
      </c>
      <c r="AQ3" s="197" t="s">
        <v>904</v>
      </c>
      <c r="AR3" s="197" t="s">
        <v>905</v>
      </c>
      <c r="AS3" s="197" t="s">
        <v>906</v>
      </c>
      <c r="AT3" s="197" t="s">
        <v>907</v>
      </c>
      <c r="AU3" s="197" t="s">
        <v>908</v>
      </c>
      <c r="AV3" s="197" t="s">
        <v>48</v>
      </c>
      <c r="AW3" s="197" t="s">
        <v>909</v>
      </c>
      <c r="AX3" s="1" t="s">
        <v>900</v>
      </c>
      <c r="AY3" s="1" t="s">
        <v>21</v>
      </c>
      <c r="AZ3" s="1" t="s">
        <v>910</v>
      </c>
    </row>
    <row r="4" spans="1:52" ht="30" customHeight="1" x14ac:dyDescent="0.3">
      <c r="A4" s="195"/>
      <c r="B4" s="195"/>
      <c r="C4" s="195"/>
      <c r="D4" s="195"/>
      <c r="E4" s="7" t="s">
        <v>6</v>
      </c>
      <c r="F4" s="7" t="s">
        <v>7</v>
      </c>
      <c r="G4" s="7" t="s">
        <v>6</v>
      </c>
      <c r="H4" s="7" t="s">
        <v>7</v>
      </c>
      <c r="I4" s="7" t="s">
        <v>6</v>
      </c>
      <c r="J4" s="7" t="s">
        <v>7</v>
      </c>
      <c r="K4" s="7" t="s">
        <v>6</v>
      </c>
      <c r="L4" s="7" t="s">
        <v>7</v>
      </c>
      <c r="M4" s="195"/>
      <c r="N4" s="197"/>
      <c r="O4" s="197"/>
      <c r="P4" s="197"/>
      <c r="Q4" s="197"/>
      <c r="R4" s="197"/>
      <c r="S4" s="197"/>
      <c r="T4" s="197"/>
      <c r="U4" s="197"/>
      <c r="V4" s="197"/>
      <c r="W4" s="197"/>
      <c r="X4" s="197"/>
      <c r="Y4" s="197"/>
      <c r="Z4" s="197"/>
      <c r="AA4" s="197"/>
      <c r="AB4" s="197"/>
      <c r="AC4" s="197"/>
      <c r="AD4" s="197"/>
      <c r="AE4" s="197"/>
      <c r="AF4" s="197"/>
      <c r="AG4" s="197"/>
      <c r="AH4" s="197"/>
      <c r="AI4" s="197"/>
      <c r="AJ4" s="197"/>
      <c r="AK4" s="197"/>
      <c r="AL4" s="197"/>
      <c r="AM4" s="197"/>
      <c r="AN4" s="197"/>
      <c r="AO4" s="197"/>
      <c r="AP4" s="197"/>
      <c r="AQ4" s="197"/>
      <c r="AR4" s="197"/>
      <c r="AS4" s="197"/>
      <c r="AT4" s="197"/>
      <c r="AU4" s="197"/>
      <c r="AV4" s="197"/>
      <c r="AW4" s="197"/>
    </row>
    <row r="5" spans="1:52" ht="30" customHeight="1" x14ac:dyDescent="0.3">
      <c r="A5" s="17" t="s">
        <v>911</v>
      </c>
      <c r="B5" s="18"/>
      <c r="C5" s="18"/>
      <c r="D5" s="18"/>
      <c r="E5" s="22"/>
      <c r="F5" s="25"/>
      <c r="G5" s="22"/>
      <c r="H5" s="25"/>
      <c r="I5" s="22"/>
      <c r="J5" s="25"/>
      <c r="K5" s="22"/>
      <c r="L5" s="25"/>
      <c r="M5" s="19"/>
      <c r="N5" s="1" t="s">
        <v>67</v>
      </c>
    </row>
    <row r="6" spans="1:52" ht="30" customHeight="1" x14ac:dyDescent="0.3">
      <c r="A6" s="20" t="s">
        <v>79</v>
      </c>
      <c r="B6" s="20" t="s">
        <v>913</v>
      </c>
      <c r="C6" s="20" t="s">
        <v>65</v>
      </c>
      <c r="D6" s="21">
        <v>1.1000000000000001</v>
      </c>
      <c r="E6" s="23">
        <f t="shared" ref="E6:F9" si="0">TRUNC(G6+I6+K6,1)</f>
        <v>2035</v>
      </c>
      <c r="F6" s="26">
        <f t="shared" si="0"/>
        <v>2238.5</v>
      </c>
      <c r="G6" s="23">
        <f>단가대비표!O94</f>
        <v>2035</v>
      </c>
      <c r="H6" s="26">
        <f>TRUNC(G6*D6,1)</f>
        <v>2238.5</v>
      </c>
      <c r="I6" s="23">
        <f>단가대비표!P94</f>
        <v>0</v>
      </c>
      <c r="J6" s="26">
        <f>TRUNC(I6*D6,1)</f>
        <v>0</v>
      </c>
      <c r="K6" s="23">
        <f>단가대비표!V94</f>
        <v>0</v>
      </c>
      <c r="L6" s="26">
        <f>TRUNC(K6*D6,1)</f>
        <v>0</v>
      </c>
      <c r="M6" s="20" t="s">
        <v>52</v>
      </c>
      <c r="N6" s="1" t="s">
        <v>67</v>
      </c>
      <c r="O6" s="1" t="s">
        <v>914</v>
      </c>
      <c r="P6" s="1" t="s">
        <v>69</v>
      </c>
      <c r="Q6" s="1" t="s">
        <v>69</v>
      </c>
      <c r="R6" s="1" t="s">
        <v>68</v>
      </c>
      <c r="V6">
        <v>1</v>
      </c>
      <c r="AV6" s="1" t="s">
        <v>52</v>
      </c>
      <c r="AW6" s="1" t="s">
        <v>915</v>
      </c>
      <c r="AX6" s="1" t="s">
        <v>52</v>
      </c>
      <c r="AY6" s="1" t="s">
        <v>52</v>
      </c>
      <c r="AZ6" s="1" t="s">
        <v>52</v>
      </c>
    </row>
    <row r="7" spans="1:52" ht="30" customHeight="1" x14ac:dyDescent="0.3">
      <c r="A7" s="20" t="s">
        <v>916</v>
      </c>
      <c r="B7" s="20" t="s">
        <v>917</v>
      </c>
      <c r="C7" s="20" t="s">
        <v>147</v>
      </c>
      <c r="D7" s="21">
        <v>1</v>
      </c>
      <c r="E7" s="23">
        <f t="shared" si="0"/>
        <v>44.7</v>
      </c>
      <c r="F7" s="26">
        <f t="shared" si="0"/>
        <v>44.7</v>
      </c>
      <c r="G7" s="23">
        <f>TRUNC(SUMIF(V6:V9, RIGHTB(O7, 1), H6:H9)*U7, 2)</f>
        <v>44.77</v>
      </c>
      <c r="H7" s="26">
        <f>TRUNC(G7*D7,1)</f>
        <v>44.7</v>
      </c>
      <c r="I7" s="23">
        <v>0</v>
      </c>
      <c r="J7" s="26">
        <f>TRUNC(I7*D7,1)</f>
        <v>0</v>
      </c>
      <c r="K7" s="23">
        <v>0</v>
      </c>
      <c r="L7" s="26">
        <f>TRUNC(K7*D7,1)</f>
        <v>0</v>
      </c>
      <c r="M7" s="20" t="s">
        <v>52</v>
      </c>
      <c r="N7" s="1" t="s">
        <v>67</v>
      </c>
      <c r="O7" s="1" t="s">
        <v>766</v>
      </c>
      <c r="P7" s="1" t="s">
        <v>69</v>
      </c>
      <c r="Q7" s="1" t="s">
        <v>69</v>
      </c>
      <c r="R7" s="1" t="s">
        <v>69</v>
      </c>
      <c r="S7">
        <v>0</v>
      </c>
      <c r="T7">
        <v>0</v>
      </c>
      <c r="U7">
        <v>0.02</v>
      </c>
      <c r="AV7" s="1" t="s">
        <v>52</v>
      </c>
      <c r="AW7" s="1" t="s">
        <v>918</v>
      </c>
      <c r="AX7" s="1" t="s">
        <v>52</v>
      </c>
      <c r="AY7" s="1" t="s">
        <v>52</v>
      </c>
      <c r="AZ7" s="1" t="s">
        <v>52</v>
      </c>
    </row>
    <row r="8" spans="1:52" ht="30" customHeight="1" x14ac:dyDescent="0.3">
      <c r="A8" s="20" t="s">
        <v>919</v>
      </c>
      <c r="B8" s="20" t="s">
        <v>920</v>
      </c>
      <c r="C8" s="20" t="s">
        <v>921</v>
      </c>
      <c r="D8" s="21">
        <v>0.104</v>
      </c>
      <c r="E8" s="23">
        <f t="shared" si="0"/>
        <v>276108</v>
      </c>
      <c r="F8" s="26">
        <f t="shared" si="0"/>
        <v>28715.200000000001</v>
      </c>
      <c r="G8" s="23">
        <f>단가대비표!O149</f>
        <v>0</v>
      </c>
      <c r="H8" s="26">
        <f>TRUNC(G8*D8,1)</f>
        <v>0</v>
      </c>
      <c r="I8" s="23">
        <f>단가대비표!P149</f>
        <v>276108</v>
      </c>
      <c r="J8" s="26">
        <f>TRUNC(I8*D8,1)</f>
        <v>28715.200000000001</v>
      </c>
      <c r="K8" s="23">
        <f>단가대비표!V149</f>
        <v>0</v>
      </c>
      <c r="L8" s="26">
        <f>TRUNC(K8*D8,1)</f>
        <v>0</v>
      </c>
      <c r="M8" s="20" t="s">
        <v>52</v>
      </c>
      <c r="N8" s="1" t="s">
        <v>67</v>
      </c>
      <c r="O8" s="1" t="s">
        <v>922</v>
      </c>
      <c r="P8" s="1" t="s">
        <v>69</v>
      </c>
      <c r="Q8" s="1" t="s">
        <v>69</v>
      </c>
      <c r="R8" s="1" t="s">
        <v>68</v>
      </c>
      <c r="W8">
        <v>2</v>
      </c>
      <c r="AV8" s="1" t="s">
        <v>52</v>
      </c>
      <c r="AW8" s="1" t="s">
        <v>923</v>
      </c>
      <c r="AX8" s="1" t="s">
        <v>52</v>
      </c>
      <c r="AY8" s="1" t="s">
        <v>52</v>
      </c>
      <c r="AZ8" s="1" t="s">
        <v>52</v>
      </c>
    </row>
    <row r="9" spans="1:52" ht="30" customHeight="1" x14ac:dyDescent="0.3">
      <c r="A9" s="20" t="s">
        <v>924</v>
      </c>
      <c r="B9" s="20" t="s">
        <v>925</v>
      </c>
      <c r="C9" s="20" t="s">
        <v>147</v>
      </c>
      <c r="D9" s="21">
        <v>1</v>
      </c>
      <c r="E9" s="23">
        <f t="shared" si="0"/>
        <v>861.4</v>
      </c>
      <c r="F9" s="26">
        <f t="shared" si="0"/>
        <v>861.4</v>
      </c>
      <c r="G9" s="23">
        <f>TRUNC(SUMIF(W6:W9, RIGHTB(O9, 1), J6:J9)*U9, 2)</f>
        <v>861.45</v>
      </c>
      <c r="H9" s="26">
        <f>TRUNC(G9*D9,1)</f>
        <v>861.4</v>
      </c>
      <c r="I9" s="23">
        <v>0</v>
      </c>
      <c r="J9" s="26">
        <f>TRUNC(I9*D9,1)</f>
        <v>0</v>
      </c>
      <c r="K9" s="23">
        <v>0</v>
      </c>
      <c r="L9" s="26">
        <f>TRUNC(K9*D9,1)</f>
        <v>0</v>
      </c>
      <c r="M9" s="20" t="s">
        <v>52</v>
      </c>
      <c r="N9" s="1" t="s">
        <v>67</v>
      </c>
      <c r="O9" s="1" t="s">
        <v>804</v>
      </c>
      <c r="P9" s="1" t="s">
        <v>69</v>
      </c>
      <c r="Q9" s="1" t="s">
        <v>69</v>
      </c>
      <c r="R9" s="1" t="s">
        <v>69</v>
      </c>
      <c r="S9">
        <v>1</v>
      </c>
      <c r="T9">
        <v>0</v>
      </c>
      <c r="U9">
        <v>0.03</v>
      </c>
      <c r="AV9" s="1" t="s">
        <v>52</v>
      </c>
      <c r="AW9" s="1" t="s">
        <v>926</v>
      </c>
      <c r="AX9" s="1" t="s">
        <v>52</v>
      </c>
      <c r="AY9" s="1" t="s">
        <v>52</v>
      </c>
      <c r="AZ9" s="1" t="s">
        <v>52</v>
      </c>
    </row>
    <row r="10" spans="1:52" ht="30" customHeight="1" x14ac:dyDescent="0.3">
      <c r="A10" s="20" t="s">
        <v>927</v>
      </c>
      <c r="B10" s="20" t="s">
        <v>52</v>
      </c>
      <c r="C10" s="20" t="s">
        <v>52</v>
      </c>
      <c r="D10" s="21"/>
      <c r="E10" s="23"/>
      <c r="F10" s="26">
        <f>H10+J10+L10</f>
        <v>31859</v>
      </c>
      <c r="G10" s="23"/>
      <c r="H10" s="26">
        <f>TRUNC(SUMIF(N6:N9, N5, H6:H9),0)</f>
        <v>3144</v>
      </c>
      <c r="I10" s="23"/>
      <c r="J10" s="26">
        <f>TRUNC(SUMIF(N6:N9, N5, J6:J9),0)</f>
        <v>28715</v>
      </c>
      <c r="K10" s="23"/>
      <c r="L10" s="26">
        <f>TRUNC(SUMIF(N6:N9, N5, L6:L9),0)</f>
        <v>0</v>
      </c>
      <c r="M10" s="20" t="s">
        <v>52</v>
      </c>
      <c r="N10" s="1" t="s">
        <v>152</v>
      </c>
      <c r="O10" s="1" t="s">
        <v>152</v>
      </c>
      <c r="P10" s="1" t="s">
        <v>52</v>
      </c>
      <c r="Q10" s="1" t="s">
        <v>52</v>
      </c>
      <c r="R10" s="1" t="s">
        <v>52</v>
      </c>
      <c r="AV10" s="1" t="s">
        <v>52</v>
      </c>
      <c r="AW10" s="1" t="s">
        <v>52</v>
      </c>
      <c r="AX10" s="1" t="s">
        <v>52</v>
      </c>
      <c r="AY10" s="1" t="s">
        <v>52</v>
      </c>
      <c r="AZ10" s="1" t="s">
        <v>52</v>
      </c>
    </row>
    <row r="11" spans="1:52" ht="30" customHeight="1" x14ac:dyDescent="0.3">
      <c r="A11" s="21"/>
      <c r="B11" s="21"/>
      <c r="C11" s="21"/>
      <c r="D11" s="21"/>
      <c r="E11" s="23"/>
      <c r="F11" s="26"/>
      <c r="G11" s="23"/>
      <c r="H11" s="26"/>
      <c r="I11" s="23"/>
      <c r="J11" s="26"/>
      <c r="K11" s="23"/>
      <c r="L11" s="26"/>
      <c r="M11" s="21"/>
    </row>
    <row r="12" spans="1:52" ht="30" customHeight="1" x14ac:dyDescent="0.3">
      <c r="A12" s="17" t="s">
        <v>928</v>
      </c>
      <c r="B12" s="18"/>
      <c r="C12" s="18"/>
      <c r="D12" s="18"/>
      <c r="E12" s="22"/>
      <c r="F12" s="25"/>
      <c r="G12" s="22"/>
      <c r="H12" s="25"/>
      <c r="I12" s="22"/>
      <c r="J12" s="25"/>
      <c r="K12" s="22"/>
      <c r="L12" s="25"/>
      <c r="M12" s="19"/>
      <c r="N12" s="1" t="s">
        <v>73</v>
      </c>
    </row>
    <row r="13" spans="1:52" ht="30" customHeight="1" x14ac:dyDescent="0.3">
      <c r="A13" s="20" t="s">
        <v>79</v>
      </c>
      <c r="B13" s="20" t="s">
        <v>929</v>
      </c>
      <c r="C13" s="20" t="s">
        <v>65</v>
      </c>
      <c r="D13" s="21">
        <v>1.1000000000000001</v>
      </c>
      <c r="E13" s="23">
        <f t="shared" ref="E13:F16" si="1">TRUNC(G13+I13+K13,1)</f>
        <v>1100</v>
      </c>
      <c r="F13" s="26">
        <f t="shared" si="1"/>
        <v>1210</v>
      </c>
      <c r="G13" s="23">
        <f>단가대비표!O93</f>
        <v>1100</v>
      </c>
      <c r="H13" s="26">
        <f>TRUNC(G13*D13,1)</f>
        <v>1210</v>
      </c>
      <c r="I13" s="23">
        <f>단가대비표!P93</f>
        <v>0</v>
      </c>
      <c r="J13" s="26">
        <f>TRUNC(I13*D13,1)</f>
        <v>0</v>
      </c>
      <c r="K13" s="23">
        <f>단가대비표!V93</f>
        <v>0</v>
      </c>
      <c r="L13" s="26">
        <f>TRUNC(K13*D13,1)</f>
        <v>0</v>
      </c>
      <c r="M13" s="20" t="s">
        <v>52</v>
      </c>
      <c r="N13" s="1" t="s">
        <v>73</v>
      </c>
      <c r="O13" s="1" t="s">
        <v>930</v>
      </c>
      <c r="P13" s="1" t="s">
        <v>69</v>
      </c>
      <c r="Q13" s="1" t="s">
        <v>69</v>
      </c>
      <c r="R13" s="1" t="s">
        <v>68</v>
      </c>
      <c r="V13">
        <v>1</v>
      </c>
      <c r="AV13" s="1" t="s">
        <v>52</v>
      </c>
      <c r="AW13" s="1" t="s">
        <v>931</v>
      </c>
      <c r="AX13" s="1" t="s">
        <v>52</v>
      </c>
      <c r="AY13" s="1" t="s">
        <v>52</v>
      </c>
      <c r="AZ13" s="1" t="s">
        <v>52</v>
      </c>
    </row>
    <row r="14" spans="1:52" ht="30" customHeight="1" x14ac:dyDescent="0.3">
      <c r="A14" s="20" t="s">
        <v>916</v>
      </c>
      <c r="B14" s="20" t="s">
        <v>917</v>
      </c>
      <c r="C14" s="20" t="s">
        <v>147</v>
      </c>
      <c r="D14" s="21">
        <v>1</v>
      </c>
      <c r="E14" s="23">
        <f t="shared" si="1"/>
        <v>24.2</v>
      </c>
      <c r="F14" s="26">
        <f t="shared" si="1"/>
        <v>24.2</v>
      </c>
      <c r="G14" s="23">
        <f>TRUNC(SUMIF(V13:V16, RIGHTB(O14, 1), H13:H16)*U14, 2)</f>
        <v>24.2</v>
      </c>
      <c r="H14" s="26">
        <f>TRUNC(G14*D14,1)</f>
        <v>24.2</v>
      </c>
      <c r="I14" s="23">
        <v>0</v>
      </c>
      <c r="J14" s="26">
        <f>TRUNC(I14*D14,1)</f>
        <v>0</v>
      </c>
      <c r="K14" s="23">
        <v>0</v>
      </c>
      <c r="L14" s="26">
        <f>TRUNC(K14*D14,1)</f>
        <v>0</v>
      </c>
      <c r="M14" s="20" t="s">
        <v>52</v>
      </c>
      <c r="N14" s="1" t="s">
        <v>73</v>
      </c>
      <c r="O14" s="1" t="s">
        <v>766</v>
      </c>
      <c r="P14" s="1" t="s">
        <v>69</v>
      </c>
      <c r="Q14" s="1" t="s">
        <v>69</v>
      </c>
      <c r="R14" s="1" t="s">
        <v>69</v>
      </c>
      <c r="S14">
        <v>0</v>
      </c>
      <c r="T14">
        <v>0</v>
      </c>
      <c r="U14">
        <v>0.02</v>
      </c>
      <c r="AV14" s="1" t="s">
        <v>52</v>
      </c>
      <c r="AW14" s="1" t="s">
        <v>932</v>
      </c>
      <c r="AX14" s="1" t="s">
        <v>52</v>
      </c>
      <c r="AY14" s="1" t="s">
        <v>52</v>
      </c>
      <c r="AZ14" s="1" t="s">
        <v>52</v>
      </c>
    </row>
    <row r="15" spans="1:52" ht="30" customHeight="1" x14ac:dyDescent="0.3">
      <c r="A15" s="20" t="s">
        <v>919</v>
      </c>
      <c r="B15" s="20" t="s">
        <v>920</v>
      </c>
      <c r="C15" s="20" t="s">
        <v>921</v>
      </c>
      <c r="D15" s="21">
        <v>8.5999999999999993E-2</v>
      </c>
      <c r="E15" s="23">
        <f t="shared" si="1"/>
        <v>276108</v>
      </c>
      <c r="F15" s="26">
        <f t="shared" si="1"/>
        <v>23745.200000000001</v>
      </c>
      <c r="G15" s="23">
        <f>단가대비표!O149</f>
        <v>0</v>
      </c>
      <c r="H15" s="26">
        <f>TRUNC(G15*D15,1)</f>
        <v>0</v>
      </c>
      <c r="I15" s="23">
        <f>단가대비표!P149</f>
        <v>276108</v>
      </c>
      <c r="J15" s="26">
        <f>TRUNC(I15*D15,1)</f>
        <v>23745.200000000001</v>
      </c>
      <c r="K15" s="23">
        <f>단가대비표!V149</f>
        <v>0</v>
      </c>
      <c r="L15" s="26">
        <f>TRUNC(K15*D15,1)</f>
        <v>0</v>
      </c>
      <c r="M15" s="20" t="s">
        <v>52</v>
      </c>
      <c r="N15" s="1" t="s">
        <v>73</v>
      </c>
      <c r="O15" s="1" t="s">
        <v>922</v>
      </c>
      <c r="P15" s="1" t="s">
        <v>69</v>
      </c>
      <c r="Q15" s="1" t="s">
        <v>69</v>
      </c>
      <c r="R15" s="1" t="s">
        <v>68</v>
      </c>
      <c r="W15">
        <v>2</v>
      </c>
      <c r="AV15" s="1" t="s">
        <v>52</v>
      </c>
      <c r="AW15" s="1" t="s">
        <v>933</v>
      </c>
      <c r="AX15" s="1" t="s">
        <v>52</v>
      </c>
      <c r="AY15" s="1" t="s">
        <v>52</v>
      </c>
      <c r="AZ15" s="1" t="s">
        <v>52</v>
      </c>
    </row>
    <row r="16" spans="1:52" ht="30" customHeight="1" x14ac:dyDescent="0.3">
      <c r="A16" s="20" t="s">
        <v>924</v>
      </c>
      <c r="B16" s="20" t="s">
        <v>925</v>
      </c>
      <c r="C16" s="20" t="s">
        <v>147</v>
      </c>
      <c r="D16" s="21">
        <v>1</v>
      </c>
      <c r="E16" s="23">
        <f t="shared" si="1"/>
        <v>712.3</v>
      </c>
      <c r="F16" s="26">
        <f t="shared" si="1"/>
        <v>712.3</v>
      </c>
      <c r="G16" s="23">
        <f>TRUNC(SUMIF(W13:W16, RIGHTB(O16, 1), J13:J16)*U16, 2)</f>
        <v>712.35</v>
      </c>
      <c r="H16" s="26">
        <f>TRUNC(G16*D16,1)</f>
        <v>712.3</v>
      </c>
      <c r="I16" s="23">
        <v>0</v>
      </c>
      <c r="J16" s="26">
        <f>TRUNC(I16*D16,1)</f>
        <v>0</v>
      </c>
      <c r="K16" s="23">
        <v>0</v>
      </c>
      <c r="L16" s="26">
        <f>TRUNC(K16*D16,1)</f>
        <v>0</v>
      </c>
      <c r="M16" s="20" t="s">
        <v>52</v>
      </c>
      <c r="N16" s="1" t="s">
        <v>73</v>
      </c>
      <c r="O16" s="1" t="s">
        <v>804</v>
      </c>
      <c r="P16" s="1" t="s">
        <v>69</v>
      </c>
      <c r="Q16" s="1" t="s">
        <v>69</v>
      </c>
      <c r="R16" s="1" t="s">
        <v>69</v>
      </c>
      <c r="S16">
        <v>1</v>
      </c>
      <c r="T16">
        <v>0</v>
      </c>
      <c r="U16">
        <v>0.03</v>
      </c>
      <c r="AV16" s="1" t="s">
        <v>52</v>
      </c>
      <c r="AW16" s="1" t="s">
        <v>934</v>
      </c>
      <c r="AX16" s="1" t="s">
        <v>52</v>
      </c>
      <c r="AY16" s="1" t="s">
        <v>52</v>
      </c>
      <c r="AZ16" s="1" t="s">
        <v>52</v>
      </c>
    </row>
    <row r="17" spans="1:52" ht="30" customHeight="1" x14ac:dyDescent="0.3">
      <c r="A17" s="20" t="s">
        <v>927</v>
      </c>
      <c r="B17" s="20" t="s">
        <v>52</v>
      </c>
      <c r="C17" s="20" t="s">
        <v>52</v>
      </c>
      <c r="D17" s="21"/>
      <c r="E17" s="23"/>
      <c r="F17" s="26">
        <f>H17+J17+L17</f>
        <v>25691</v>
      </c>
      <c r="G17" s="23"/>
      <c r="H17" s="26">
        <f>TRUNC(SUMIF(N13:N16, N12, H13:H16),0)</f>
        <v>1946</v>
      </c>
      <c r="I17" s="23"/>
      <c r="J17" s="26">
        <f>TRUNC(SUMIF(N13:N16, N12, J13:J16),0)</f>
        <v>23745</v>
      </c>
      <c r="K17" s="23"/>
      <c r="L17" s="26">
        <f>TRUNC(SUMIF(N13:N16, N12, L13:L16),0)</f>
        <v>0</v>
      </c>
      <c r="M17" s="20" t="s">
        <v>52</v>
      </c>
      <c r="N17" s="1" t="s">
        <v>152</v>
      </c>
      <c r="O17" s="1" t="s">
        <v>152</v>
      </c>
      <c r="P17" s="1" t="s">
        <v>52</v>
      </c>
      <c r="Q17" s="1" t="s">
        <v>52</v>
      </c>
      <c r="R17" s="1" t="s">
        <v>52</v>
      </c>
      <c r="AV17" s="1" t="s">
        <v>52</v>
      </c>
      <c r="AW17" s="1" t="s">
        <v>52</v>
      </c>
      <c r="AX17" s="1" t="s">
        <v>52</v>
      </c>
      <c r="AY17" s="1" t="s">
        <v>52</v>
      </c>
      <c r="AZ17" s="1" t="s">
        <v>52</v>
      </c>
    </row>
    <row r="18" spans="1:52" ht="30" customHeight="1" x14ac:dyDescent="0.3">
      <c r="A18" s="21"/>
      <c r="B18" s="21"/>
      <c r="C18" s="21"/>
      <c r="D18" s="21"/>
      <c r="E18" s="23"/>
      <c r="F18" s="26"/>
      <c r="G18" s="23"/>
      <c r="H18" s="26"/>
      <c r="I18" s="23"/>
      <c r="J18" s="26"/>
      <c r="K18" s="23"/>
      <c r="L18" s="26"/>
      <c r="M18" s="21"/>
    </row>
    <row r="19" spans="1:52" ht="30" customHeight="1" x14ac:dyDescent="0.3">
      <c r="A19" s="17" t="s">
        <v>935</v>
      </c>
      <c r="B19" s="18"/>
      <c r="C19" s="18"/>
      <c r="D19" s="18"/>
      <c r="E19" s="22"/>
      <c r="F19" s="25"/>
      <c r="G19" s="22"/>
      <c r="H19" s="25"/>
      <c r="I19" s="22"/>
      <c r="J19" s="25"/>
      <c r="K19" s="22"/>
      <c r="L19" s="25"/>
      <c r="M19" s="19"/>
      <c r="N19" s="1" t="s">
        <v>77</v>
      </c>
    </row>
    <row r="20" spans="1:52" ht="30" customHeight="1" x14ac:dyDescent="0.3">
      <c r="A20" s="20" t="s">
        <v>79</v>
      </c>
      <c r="B20" s="20" t="s">
        <v>936</v>
      </c>
      <c r="C20" s="20" t="s">
        <v>65</v>
      </c>
      <c r="D20" s="21">
        <v>1.1000000000000001</v>
      </c>
      <c r="E20" s="23">
        <f t="shared" ref="E20:F23" si="2">TRUNC(G20+I20+K20,1)</f>
        <v>850</v>
      </c>
      <c r="F20" s="26">
        <f t="shared" si="2"/>
        <v>935</v>
      </c>
      <c r="G20" s="23">
        <f>단가대비표!O92</f>
        <v>850</v>
      </c>
      <c r="H20" s="26">
        <f>TRUNC(G20*D20,1)</f>
        <v>935</v>
      </c>
      <c r="I20" s="23">
        <f>단가대비표!P92</f>
        <v>0</v>
      </c>
      <c r="J20" s="26">
        <f>TRUNC(I20*D20,1)</f>
        <v>0</v>
      </c>
      <c r="K20" s="23">
        <f>단가대비표!V92</f>
        <v>0</v>
      </c>
      <c r="L20" s="26">
        <f>TRUNC(K20*D20,1)</f>
        <v>0</v>
      </c>
      <c r="M20" s="20" t="s">
        <v>52</v>
      </c>
      <c r="N20" s="1" t="s">
        <v>77</v>
      </c>
      <c r="O20" s="1" t="s">
        <v>937</v>
      </c>
      <c r="P20" s="1" t="s">
        <v>69</v>
      </c>
      <c r="Q20" s="1" t="s">
        <v>69</v>
      </c>
      <c r="R20" s="1" t="s">
        <v>68</v>
      </c>
      <c r="V20">
        <v>1</v>
      </c>
      <c r="AV20" s="1" t="s">
        <v>52</v>
      </c>
      <c r="AW20" s="1" t="s">
        <v>938</v>
      </c>
      <c r="AX20" s="1" t="s">
        <v>52</v>
      </c>
      <c r="AY20" s="1" t="s">
        <v>52</v>
      </c>
      <c r="AZ20" s="1" t="s">
        <v>52</v>
      </c>
    </row>
    <row r="21" spans="1:52" ht="30" customHeight="1" x14ac:dyDescent="0.3">
      <c r="A21" s="20" t="s">
        <v>916</v>
      </c>
      <c r="B21" s="20" t="s">
        <v>917</v>
      </c>
      <c r="C21" s="20" t="s">
        <v>147</v>
      </c>
      <c r="D21" s="21">
        <v>1</v>
      </c>
      <c r="E21" s="23">
        <f t="shared" si="2"/>
        <v>18.7</v>
      </c>
      <c r="F21" s="26">
        <f t="shared" si="2"/>
        <v>18.7</v>
      </c>
      <c r="G21" s="23">
        <f>TRUNC(SUMIF(V20:V23, RIGHTB(O21, 1), H20:H23)*U21, 2)</f>
        <v>18.7</v>
      </c>
      <c r="H21" s="26">
        <f>TRUNC(G21*D21,1)</f>
        <v>18.7</v>
      </c>
      <c r="I21" s="23">
        <v>0</v>
      </c>
      <c r="J21" s="26">
        <f>TRUNC(I21*D21,1)</f>
        <v>0</v>
      </c>
      <c r="K21" s="23">
        <v>0</v>
      </c>
      <c r="L21" s="26">
        <f>TRUNC(K21*D21,1)</f>
        <v>0</v>
      </c>
      <c r="M21" s="20" t="s">
        <v>52</v>
      </c>
      <c r="N21" s="1" t="s">
        <v>77</v>
      </c>
      <c r="O21" s="1" t="s">
        <v>766</v>
      </c>
      <c r="P21" s="1" t="s">
        <v>69</v>
      </c>
      <c r="Q21" s="1" t="s">
        <v>69</v>
      </c>
      <c r="R21" s="1" t="s">
        <v>69</v>
      </c>
      <c r="S21">
        <v>0</v>
      </c>
      <c r="T21">
        <v>0</v>
      </c>
      <c r="U21">
        <v>0.02</v>
      </c>
      <c r="AV21" s="1" t="s">
        <v>52</v>
      </c>
      <c r="AW21" s="1" t="s">
        <v>939</v>
      </c>
      <c r="AX21" s="1" t="s">
        <v>52</v>
      </c>
      <c r="AY21" s="1" t="s">
        <v>52</v>
      </c>
      <c r="AZ21" s="1" t="s">
        <v>52</v>
      </c>
    </row>
    <row r="22" spans="1:52" ht="30" customHeight="1" x14ac:dyDescent="0.3">
      <c r="A22" s="20" t="s">
        <v>919</v>
      </c>
      <c r="B22" s="20" t="s">
        <v>920</v>
      </c>
      <c r="C22" s="20" t="s">
        <v>921</v>
      </c>
      <c r="D22" s="21">
        <v>7.0000000000000007E-2</v>
      </c>
      <c r="E22" s="23">
        <f t="shared" si="2"/>
        <v>276108</v>
      </c>
      <c r="F22" s="26">
        <f t="shared" si="2"/>
        <v>19327.5</v>
      </c>
      <c r="G22" s="23">
        <f>단가대비표!O149</f>
        <v>0</v>
      </c>
      <c r="H22" s="26">
        <f>TRUNC(G22*D22,1)</f>
        <v>0</v>
      </c>
      <c r="I22" s="23">
        <f>단가대비표!P149</f>
        <v>276108</v>
      </c>
      <c r="J22" s="26">
        <f>TRUNC(I22*D22,1)</f>
        <v>19327.5</v>
      </c>
      <c r="K22" s="23">
        <f>단가대비표!V149</f>
        <v>0</v>
      </c>
      <c r="L22" s="26">
        <f>TRUNC(K22*D22,1)</f>
        <v>0</v>
      </c>
      <c r="M22" s="20" t="s">
        <v>52</v>
      </c>
      <c r="N22" s="1" t="s">
        <v>77</v>
      </c>
      <c r="O22" s="1" t="s">
        <v>922</v>
      </c>
      <c r="P22" s="1" t="s">
        <v>69</v>
      </c>
      <c r="Q22" s="1" t="s">
        <v>69</v>
      </c>
      <c r="R22" s="1" t="s">
        <v>68</v>
      </c>
      <c r="W22">
        <v>2</v>
      </c>
      <c r="AV22" s="1" t="s">
        <v>52</v>
      </c>
      <c r="AW22" s="1" t="s">
        <v>940</v>
      </c>
      <c r="AX22" s="1" t="s">
        <v>52</v>
      </c>
      <c r="AY22" s="1" t="s">
        <v>52</v>
      </c>
      <c r="AZ22" s="1" t="s">
        <v>52</v>
      </c>
    </row>
    <row r="23" spans="1:52" ht="30" customHeight="1" x14ac:dyDescent="0.3">
      <c r="A23" s="20" t="s">
        <v>924</v>
      </c>
      <c r="B23" s="20" t="s">
        <v>925</v>
      </c>
      <c r="C23" s="20" t="s">
        <v>147</v>
      </c>
      <c r="D23" s="21">
        <v>1</v>
      </c>
      <c r="E23" s="23">
        <f t="shared" si="2"/>
        <v>579.79999999999995</v>
      </c>
      <c r="F23" s="26">
        <f t="shared" si="2"/>
        <v>579.79999999999995</v>
      </c>
      <c r="G23" s="23">
        <f>TRUNC(SUMIF(W20:W23, RIGHTB(O23, 1), J20:J23)*U23, 2)</f>
        <v>579.82000000000005</v>
      </c>
      <c r="H23" s="26">
        <f>TRUNC(G23*D23,1)</f>
        <v>579.79999999999995</v>
      </c>
      <c r="I23" s="23">
        <v>0</v>
      </c>
      <c r="J23" s="26">
        <f>TRUNC(I23*D23,1)</f>
        <v>0</v>
      </c>
      <c r="K23" s="23">
        <v>0</v>
      </c>
      <c r="L23" s="26">
        <f>TRUNC(K23*D23,1)</f>
        <v>0</v>
      </c>
      <c r="M23" s="20" t="s">
        <v>52</v>
      </c>
      <c r="N23" s="1" t="s">
        <v>77</v>
      </c>
      <c r="O23" s="1" t="s">
        <v>804</v>
      </c>
      <c r="P23" s="1" t="s">
        <v>69</v>
      </c>
      <c r="Q23" s="1" t="s">
        <v>69</v>
      </c>
      <c r="R23" s="1" t="s">
        <v>69</v>
      </c>
      <c r="S23">
        <v>1</v>
      </c>
      <c r="T23">
        <v>0</v>
      </c>
      <c r="U23">
        <v>0.03</v>
      </c>
      <c r="AV23" s="1" t="s">
        <v>52</v>
      </c>
      <c r="AW23" s="1" t="s">
        <v>941</v>
      </c>
      <c r="AX23" s="1" t="s">
        <v>52</v>
      </c>
      <c r="AY23" s="1" t="s">
        <v>52</v>
      </c>
      <c r="AZ23" s="1" t="s">
        <v>52</v>
      </c>
    </row>
    <row r="24" spans="1:52" ht="30" customHeight="1" x14ac:dyDescent="0.3">
      <c r="A24" s="20" t="s">
        <v>927</v>
      </c>
      <c r="B24" s="20" t="s">
        <v>52</v>
      </c>
      <c r="C24" s="20" t="s">
        <v>52</v>
      </c>
      <c r="D24" s="21"/>
      <c r="E24" s="23"/>
      <c r="F24" s="26">
        <f>H24+J24+L24</f>
        <v>20860</v>
      </c>
      <c r="G24" s="23"/>
      <c r="H24" s="26">
        <f>TRUNC(SUMIF(N20:N23, N19, H20:H23),0)</f>
        <v>1533</v>
      </c>
      <c r="I24" s="23"/>
      <c r="J24" s="26">
        <f>TRUNC(SUMIF(N20:N23, N19, J20:J23),0)</f>
        <v>19327</v>
      </c>
      <c r="K24" s="23"/>
      <c r="L24" s="26">
        <f>TRUNC(SUMIF(N20:N23, N19, L20:L23),0)</f>
        <v>0</v>
      </c>
      <c r="M24" s="20" t="s">
        <v>52</v>
      </c>
      <c r="N24" s="1" t="s">
        <v>152</v>
      </c>
      <c r="O24" s="1" t="s">
        <v>152</v>
      </c>
      <c r="P24" s="1" t="s">
        <v>52</v>
      </c>
      <c r="Q24" s="1" t="s">
        <v>52</v>
      </c>
      <c r="R24" s="1" t="s">
        <v>52</v>
      </c>
      <c r="AV24" s="1" t="s">
        <v>52</v>
      </c>
      <c r="AW24" s="1" t="s">
        <v>52</v>
      </c>
      <c r="AX24" s="1" t="s">
        <v>52</v>
      </c>
      <c r="AY24" s="1" t="s">
        <v>52</v>
      </c>
      <c r="AZ24" s="1" t="s">
        <v>52</v>
      </c>
    </row>
    <row r="25" spans="1:52" ht="30" customHeight="1" x14ac:dyDescent="0.3">
      <c r="A25" s="21"/>
      <c r="B25" s="21"/>
      <c r="C25" s="21"/>
      <c r="D25" s="21"/>
      <c r="E25" s="23"/>
      <c r="F25" s="26"/>
      <c r="G25" s="23"/>
      <c r="H25" s="26"/>
      <c r="I25" s="23"/>
      <c r="J25" s="26"/>
      <c r="K25" s="23"/>
      <c r="L25" s="26"/>
      <c r="M25" s="21"/>
    </row>
    <row r="26" spans="1:52" ht="30" customHeight="1" x14ac:dyDescent="0.3">
      <c r="A26" s="17" t="s">
        <v>942</v>
      </c>
      <c r="B26" s="18"/>
      <c r="C26" s="18"/>
      <c r="D26" s="18"/>
      <c r="E26" s="22"/>
      <c r="F26" s="25"/>
      <c r="G26" s="22"/>
      <c r="H26" s="25"/>
      <c r="I26" s="22"/>
      <c r="J26" s="25"/>
      <c r="K26" s="22"/>
      <c r="L26" s="25"/>
      <c r="M26" s="19"/>
      <c r="N26" s="1" t="s">
        <v>93</v>
      </c>
    </row>
    <row r="27" spans="1:52" ht="30" customHeight="1" x14ac:dyDescent="0.3">
      <c r="A27" s="20" t="s">
        <v>944</v>
      </c>
      <c r="B27" s="20" t="s">
        <v>945</v>
      </c>
      <c r="C27" s="20" t="s">
        <v>65</v>
      </c>
      <c r="D27" s="21">
        <v>1.05</v>
      </c>
      <c r="E27" s="23">
        <f t="shared" ref="E27:F30" si="3">TRUNC(G27+I27+K27,1)</f>
        <v>3816</v>
      </c>
      <c r="F27" s="26">
        <f t="shared" si="3"/>
        <v>4006.8</v>
      </c>
      <c r="G27" s="23">
        <f>단가대비표!O35</f>
        <v>3816</v>
      </c>
      <c r="H27" s="26">
        <f>TRUNC(G27*D27,1)</f>
        <v>4006.8</v>
      </c>
      <c r="I27" s="23">
        <f>단가대비표!P35</f>
        <v>0</v>
      </c>
      <c r="J27" s="26">
        <f>TRUNC(I27*D27,1)</f>
        <v>0</v>
      </c>
      <c r="K27" s="23">
        <f>단가대비표!V35</f>
        <v>0</v>
      </c>
      <c r="L27" s="26">
        <f>TRUNC(K27*D27,1)</f>
        <v>0</v>
      </c>
      <c r="M27" s="20" t="s">
        <v>52</v>
      </c>
      <c r="N27" s="1" t="s">
        <v>93</v>
      </c>
      <c r="O27" s="1" t="s">
        <v>946</v>
      </c>
      <c r="P27" s="1" t="s">
        <v>69</v>
      </c>
      <c r="Q27" s="1" t="s">
        <v>69</v>
      </c>
      <c r="R27" s="1" t="s">
        <v>68</v>
      </c>
      <c r="V27">
        <v>1</v>
      </c>
      <c r="AV27" s="1" t="s">
        <v>52</v>
      </c>
      <c r="AW27" s="1" t="s">
        <v>947</v>
      </c>
      <c r="AX27" s="1" t="s">
        <v>52</v>
      </c>
      <c r="AY27" s="1" t="s">
        <v>52</v>
      </c>
      <c r="AZ27" s="1" t="s">
        <v>52</v>
      </c>
    </row>
    <row r="28" spans="1:52" ht="30" customHeight="1" x14ac:dyDescent="0.3">
      <c r="A28" s="20" t="s">
        <v>916</v>
      </c>
      <c r="B28" s="20" t="s">
        <v>917</v>
      </c>
      <c r="C28" s="20" t="s">
        <v>147</v>
      </c>
      <c r="D28" s="21">
        <v>1</v>
      </c>
      <c r="E28" s="23">
        <f t="shared" si="3"/>
        <v>80.099999999999994</v>
      </c>
      <c r="F28" s="26">
        <f t="shared" si="3"/>
        <v>80.099999999999994</v>
      </c>
      <c r="G28" s="23">
        <f>TRUNC(SUMIF(V27:V30, RIGHTB(O28, 1), H27:H30)*U28, 2)</f>
        <v>80.13</v>
      </c>
      <c r="H28" s="26">
        <f>TRUNC(G28*D28,1)</f>
        <v>80.099999999999994</v>
      </c>
      <c r="I28" s="23">
        <v>0</v>
      </c>
      <c r="J28" s="26">
        <f>TRUNC(I28*D28,1)</f>
        <v>0</v>
      </c>
      <c r="K28" s="23">
        <v>0</v>
      </c>
      <c r="L28" s="26">
        <f>TRUNC(K28*D28,1)</f>
        <v>0</v>
      </c>
      <c r="M28" s="20" t="s">
        <v>52</v>
      </c>
      <c r="N28" s="1" t="s">
        <v>93</v>
      </c>
      <c r="O28" s="1" t="s">
        <v>766</v>
      </c>
      <c r="P28" s="1" t="s">
        <v>69</v>
      </c>
      <c r="Q28" s="1" t="s">
        <v>69</v>
      </c>
      <c r="R28" s="1" t="s">
        <v>69</v>
      </c>
      <c r="S28">
        <v>0</v>
      </c>
      <c r="T28">
        <v>0</v>
      </c>
      <c r="U28">
        <v>0.02</v>
      </c>
      <c r="AV28" s="1" t="s">
        <v>52</v>
      </c>
      <c r="AW28" s="1" t="s">
        <v>948</v>
      </c>
      <c r="AX28" s="1" t="s">
        <v>52</v>
      </c>
      <c r="AY28" s="1" t="s">
        <v>52</v>
      </c>
      <c r="AZ28" s="1" t="s">
        <v>52</v>
      </c>
    </row>
    <row r="29" spans="1:52" ht="30" customHeight="1" x14ac:dyDescent="0.3">
      <c r="A29" s="20" t="s">
        <v>949</v>
      </c>
      <c r="B29" s="20" t="s">
        <v>920</v>
      </c>
      <c r="C29" s="20" t="s">
        <v>921</v>
      </c>
      <c r="D29" s="21">
        <v>2.5999999999999999E-2</v>
      </c>
      <c r="E29" s="23">
        <f t="shared" si="3"/>
        <v>306274</v>
      </c>
      <c r="F29" s="26">
        <f t="shared" si="3"/>
        <v>7963.1</v>
      </c>
      <c r="G29" s="23">
        <f>단가대비표!O150</f>
        <v>0</v>
      </c>
      <c r="H29" s="26">
        <f>TRUNC(G29*D29,1)</f>
        <v>0</v>
      </c>
      <c r="I29" s="23">
        <f>단가대비표!P150</f>
        <v>306274</v>
      </c>
      <c r="J29" s="26">
        <f>TRUNC(I29*D29,1)</f>
        <v>7963.1</v>
      </c>
      <c r="K29" s="23">
        <f>단가대비표!V150</f>
        <v>0</v>
      </c>
      <c r="L29" s="26">
        <f>TRUNC(K29*D29,1)</f>
        <v>0</v>
      </c>
      <c r="M29" s="20" t="s">
        <v>52</v>
      </c>
      <c r="N29" s="1" t="s">
        <v>93</v>
      </c>
      <c r="O29" s="1" t="s">
        <v>950</v>
      </c>
      <c r="P29" s="1" t="s">
        <v>69</v>
      </c>
      <c r="Q29" s="1" t="s">
        <v>69</v>
      </c>
      <c r="R29" s="1" t="s">
        <v>68</v>
      </c>
      <c r="W29">
        <v>2</v>
      </c>
      <c r="AV29" s="1" t="s">
        <v>52</v>
      </c>
      <c r="AW29" s="1" t="s">
        <v>951</v>
      </c>
      <c r="AX29" s="1" t="s">
        <v>52</v>
      </c>
      <c r="AY29" s="1" t="s">
        <v>52</v>
      </c>
      <c r="AZ29" s="1" t="s">
        <v>52</v>
      </c>
    </row>
    <row r="30" spans="1:52" ht="30" customHeight="1" x14ac:dyDescent="0.3">
      <c r="A30" s="20" t="s">
        <v>924</v>
      </c>
      <c r="B30" s="20" t="s">
        <v>925</v>
      </c>
      <c r="C30" s="20" t="s">
        <v>147</v>
      </c>
      <c r="D30" s="21">
        <v>1</v>
      </c>
      <c r="E30" s="23">
        <f t="shared" si="3"/>
        <v>238.8</v>
      </c>
      <c r="F30" s="26">
        <f t="shared" si="3"/>
        <v>238.8</v>
      </c>
      <c r="G30" s="23">
        <f>TRUNC(SUMIF(W27:W30, RIGHTB(O30, 1), J27:J30)*U30, 2)</f>
        <v>238.89</v>
      </c>
      <c r="H30" s="26">
        <f>TRUNC(G30*D30,1)</f>
        <v>238.8</v>
      </c>
      <c r="I30" s="23">
        <v>0</v>
      </c>
      <c r="J30" s="26">
        <f>TRUNC(I30*D30,1)</f>
        <v>0</v>
      </c>
      <c r="K30" s="23">
        <v>0</v>
      </c>
      <c r="L30" s="26">
        <f>TRUNC(K30*D30,1)</f>
        <v>0</v>
      </c>
      <c r="M30" s="20" t="s">
        <v>52</v>
      </c>
      <c r="N30" s="1" t="s">
        <v>93</v>
      </c>
      <c r="O30" s="1" t="s">
        <v>804</v>
      </c>
      <c r="P30" s="1" t="s">
        <v>69</v>
      </c>
      <c r="Q30" s="1" t="s">
        <v>69</v>
      </c>
      <c r="R30" s="1" t="s">
        <v>69</v>
      </c>
      <c r="S30">
        <v>1</v>
      </c>
      <c r="T30">
        <v>0</v>
      </c>
      <c r="U30">
        <v>0.03</v>
      </c>
      <c r="AV30" s="1" t="s">
        <v>52</v>
      </c>
      <c r="AW30" s="1" t="s">
        <v>952</v>
      </c>
      <c r="AX30" s="1" t="s">
        <v>52</v>
      </c>
      <c r="AY30" s="1" t="s">
        <v>52</v>
      </c>
      <c r="AZ30" s="1" t="s">
        <v>52</v>
      </c>
    </row>
    <row r="31" spans="1:52" ht="30" customHeight="1" x14ac:dyDescent="0.3">
      <c r="A31" s="20" t="s">
        <v>927</v>
      </c>
      <c r="B31" s="20" t="s">
        <v>52</v>
      </c>
      <c r="C31" s="20" t="s">
        <v>52</v>
      </c>
      <c r="D31" s="21"/>
      <c r="E31" s="23"/>
      <c r="F31" s="26">
        <f>H31+J31+L31</f>
        <v>12288</v>
      </c>
      <c r="G31" s="23"/>
      <c r="H31" s="26">
        <f>TRUNC(SUMIF(N27:N30, N26, H27:H30),0)</f>
        <v>4325</v>
      </c>
      <c r="I31" s="23"/>
      <c r="J31" s="26">
        <f>TRUNC(SUMIF(N27:N30, N26, J27:J30),0)</f>
        <v>7963</v>
      </c>
      <c r="K31" s="23"/>
      <c r="L31" s="26">
        <f>TRUNC(SUMIF(N27:N30, N26, L27:L30),0)</f>
        <v>0</v>
      </c>
      <c r="M31" s="20" t="s">
        <v>52</v>
      </c>
      <c r="N31" s="1" t="s">
        <v>152</v>
      </c>
      <c r="O31" s="1" t="s">
        <v>152</v>
      </c>
      <c r="P31" s="1" t="s">
        <v>52</v>
      </c>
      <c r="Q31" s="1" t="s">
        <v>52</v>
      </c>
      <c r="R31" s="1" t="s">
        <v>52</v>
      </c>
      <c r="AV31" s="1" t="s">
        <v>52</v>
      </c>
      <c r="AW31" s="1" t="s">
        <v>52</v>
      </c>
      <c r="AX31" s="1" t="s">
        <v>52</v>
      </c>
      <c r="AY31" s="1" t="s">
        <v>52</v>
      </c>
      <c r="AZ31" s="1" t="s">
        <v>52</v>
      </c>
    </row>
    <row r="32" spans="1:52" ht="30" customHeight="1" x14ac:dyDescent="0.3">
      <c r="A32" s="21"/>
      <c r="B32" s="21"/>
      <c r="C32" s="21"/>
      <c r="D32" s="21"/>
      <c r="E32" s="23"/>
      <c r="F32" s="26"/>
      <c r="G32" s="23"/>
      <c r="H32" s="26"/>
      <c r="I32" s="23"/>
      <c r="J32" s="26"/>
      <c r="K32" s="23"/>
      <c r="L32" s="26"/>
      <c r="M32" s="21"/>
    </row>
    <row r="33" spans="1:52" ht="30" customHeight="1" x14ac:dyDescent="0.3">
      <c r="A33" s="17" t="s">
        <v>953</v>
      </c>
      <c r="B33" s="18"/>
      <c r="C33" s="18"/>
      <c r="D33" s="18"/>
      <c r="E33" s="22"/>
      <c r="F33" s="25"/>
      <c r="G33" s="22"/>
      <c r="H33" s="25"/>
      <c r="I33" s="22"/>
      <c r="J33" s="25"/>
      <c r="K33" s="22"/>
      <c r="L33" s="25"/>
      <c r="M33" s="19"/>
      <c r="N33" s="1" t="s">
        <v>98</v>
      </c>
    </row>
    <row r="34" spans="1:52" ht="30" customHeight="1" x14ac:dyDescent="0.3">
      <c r="A34" s="20" t="s">
        <v>955</v>
      </c>
      <c r="B34" s="20" t="s">
        <v>956</v>
      </c>
      <c r="C34" s="20" t="s">
        <v>65</v>
      </c>
      <c r="D34" s="21">
        <v>1.03</v>
      </c>
      <c r="E34" s="23">
        <f t="shared" ref="E34:F38" si="4">TRUNC(G34+I34+K34,1)</f>
        <v>10809</v>
      </c>
      <c r="F34" s="26">
        <f t="shared" si="4"/>
        <v>11133.2</v>
      </c>
      <c r="G34" s="23">
        <f>단가대비표!O39</f>
        <v>10809</v>
      </c>
      <c r="H34" s="26">
        <f>TRUNC(G34*D34,1)</f>
        <v>11133.2</v>
      </c>
      <c r="I34" s="23">
        <f>단가대비표!P39</f>
        <v>0</v>
      </c>
      <c r="J34" s="26">
        <f>TRUNC(I34*D34,1)</f>
        <v>0</v>
      </c>
      <c r="K34" s="23">
        <f>단가대비표!V39</f>
        <v>0</v>
      </c>
      <c r="L34" s="26">
        <f>TRUNC(K34*D34,1)</f>
        <v>0</v>
      </c>
      <c r="M34" s="20" t="s">
        <v>52</v>
      </c>
      <c r="N34" s="1" t="s">
        <v>98</v>
      </c>
      <c r="O34" s="1" t="s">
        <v>957</v>
      </c>
      <c r="P34" s="1" t="s">
        <v>69</v>
      </c>
      <c r="Q34" s="1" t="s">
        <v>69</v>
      </c>
      <c r="R34" s="1" t="s">
        <v>68</v>
      </c>
      <c r="V34">
        <v>1</v>
      </c>
      <c r="AV34" s="1" t="s">
        <v>52</v>
      </c>
      <c r="AW34" s="1" t="s">
        <v>958</v>
      </c>
      <c r="AX34" s="1" t="s">
        <v>52</v>
      </c>
      <c r="AY34" s="1" t="s">
        <v>52</v>
      </c>
      <c r="AZ34" s="1" t="s">
        <v>52</v>
      </c>
    </row>
    <row r="35" spans="1:52" ht="30" customHeight="1" x14ac:dyDescent="0.3">
      <c r="A35" s="20" t="s">
        <v>916</v>
      </c>
      <c r="B35" s="20" t="s">
        <v>917</v>
      </c>
      <c r="C35" s="20" t="s">
        <v>147</v>
      </c>
      <c r="D35" s="21">
        <v>1</v>
      </c>
      <c r="E35" s="23">
        <f t="shared" si="4"/>
        <v>222.6</v>
      </c>
      <c r="F35" s="26">
        <f t="shared" si="4"/>
        <v>222.6</v>
      </c>
      <c r="G35" s="23">
        <f>TRUNC(SUMIF(V34:V38, RIGHTB(O35, 1), H34:H38)*U35, 2)</f>
        <v>222.66</v>
      </c>
      <c r="H35" s="26">
        <f>TRUNC(G35*D35,1)</f>
        <v>222.6</v>
      </c>
      <c r="I35" s="23">
        <v>0</v>
      </c>
      <c r="J35" s="26">
        <f>TRUNC(I35*D35,1)</f>
        <v>0</v>
      </c>
      <c r="K35" s="23">
        <v>0</v>
      </c>
      <c r="L35" s="26">
        <f>TRUNC(K35*D35,1)</f>
        <v>0</v>
      </c>
      <c r="M35" s="20" t="s">
        <v>52</v>
      </c>
      <c r="N35" s="1" t="s">
        <v>98</v>
      </c>
      <c r="O35" s="1" t="s">
        <v>766</v>
      </c>
      <c r="P35" s="1" t="s">
        <v>69</v>
      </c>
      <c r="Q35" s="1" t="s">
        <v>69</v>
      </c>
      <c r="R35" s="1" t="s">
        <v>69</v>
      </c>
      <c r="S35">
        <v>0</v>
      </c>
      <c r="T35">
        <v>0</v>
      </c>
      <c r="U35">
        <v>0.02</v>
      </c>
      <c r="AV35" s="1" t="s">
        <v>52</v>
      </c>
      <c r="AW35" s="1" t="s">
        <v>959</v>
      </c>
      <c r="AX35" s="1" t="s">
        <v>52</v>
      </c>
      <c r="AY35" s="1" t="s">
        <v>52</v>
      </c>
      <c r="AZ35" s="1" t="s">
        <v>52</v>
      </c>
    </row>
    <row r="36" spans="1:52" ht="30" customHeight="1" x14ac:dyDescent="0.3">
      <c r="A36" s="20" t="s">
        <v>960</v>
      </c>
      <c r="B36" s="20" t="s">
        <v>920</v>
      </c>
      <c r="C36" s="20" t="s">
        <v>921</v>
      </c>
      <c r="D36" s="21">
        <v>1.3728000000000001E-2</v>
      </c>
      <c r="E36" s="23">
        <f t="shared" si="4"/>
        <v>172698</v>
      </c>
      <c r="F36" s="26">
        <f t="shared" si="4"/>
        <v>2370.6999999999998</v>
      </c>
      <c r="G36" s="23">
        <f>단가대비표!O144</f>
        <v>0</v>
      </c>
      <c r="H36" s="26">
        <f>TRUNC(G36*D36,1)</f>
        <v>0</v>
      </c>
      <c r="I36" s="23">
        <f>단가대비표!P144</f>
        <v>172698</v>
      </c>
      <c r="J36" s="26">
        <f>TRUNC(I36*D36,1)</f>
        <v>2370.6999999999998</v>
      </c>
      <c r="K36" s="23">
        <f>단가대비표!V144</f>
        <v>0</v>
      </c>
      <c r="L36" s="26">
        <f>TRUNC(K36*D36,1)</f>
        <v>0</v>
      </c>
      <c r="M36" s="20" t="s">
        <v>961</v>
      </c>
      <c r="N36" s="1" t="s">
        <v>98</v>
      </c>
      <c r="O36" s="1" t="s">
        <v>962</v>
      </c>
      <c r="P36" s="1" t="s">
        <v>69</v>
      </c>
      <c r="Q36" s="1" t="s">
        <v>69</v>
      </c>
      <c r="R36" s="1" t="s">
        <v>68</v>
      </c>
      <c r="W36">
        <v>2</v>
      </c>
      <c r="AV36" s="1" t="s">
        <v>52</v>
      </c>
      <c r="AW36" s="1" t="s">
        <v>963</v>
      </c>
      <c r="AX36" s="1" t="s">
        <v>52</v>
      </c>
      <c r="AY36" s="1" t="s">
        <v>52</v>
      </c>
      <c r="AZ36" s="1" t="s">
        <v>52</v>
      </c>
    </row>
    <row r="37" spans="1:52" ht="30" customHeight="1" x14ac:dyDescent="0.3">
      <c r="A37" s="20" t="s">
        <v>949</v>
      </c>
      <c r="B37" s="20" t="s">
        <v>920</v>
      </c>
      <c r="C37" s="20" t="s">
        <v>921</v>
      </c>
      <c r="D37" s="21">
        <v>1.3728000000000001E-2</v>
      </c>
      <c r="E37" s="23">
        <f t="shared" si="4"/>
        <v>306274</v>
      </c>
      <c r="F37" s="26">
        <f t="shared" si="4"/>
        <v>4204.5</v>
      </c>
      <c r="G37" s="23">
        <f>단가대비표!O150</f>
        <v>0</v>
      </c>
      <c r="H37" s="26">
        <f>TRUNC(G37*D37,1)</f>
        <v>0</v>
      </c>
      <c r="I37" s="23">
        <f>단가대비표!P150</f>
        <v>306274</v>
      </c>
      <c r="J37" s="26">
        <f>TRUNC(I37*D37,1)</f>
        <v>4204.5</v>
      </c>
      <c r="K37" s="23">
        <f>단가대비표!V150</f>
        <v>0</v>
      </c>
      <c r="L37" s="26">
        <f>TRUNC(K37*D37,1)</f>
        <v>0</v>
      </c>
      <c r="M37" s="20" t="s">
        <v>961</v>
      </c>
      <c r="N37" s="1" t="s">
        <v>98</v>
      </c>
      <c r="O37" s="1" t="s">
        <v>950</v>
      </c>
      <c r="P37" s="1" t="s">
        <v>69</v>
      </c>
      <c r="Q37" s="1" t="s">
        <v>69</v>
      </c>
      <c r="R37" s="1" t="s">
        <v>68</v>
      </c>
      <c r="W37">
        <v>2</v>
      </c>
      <c r="AV37" s="1" t="s">
        <v>52</v>
      </c>
      <c r="AW37" s="1" t="s">
        <v>964</v>
      </c>
      <c r="AX37" s="1" t="s">
        <v>52</v>
      </c>
      <c r="AY37" s="1" t="s">
        <v>52</v>
      </c>
      <c r="AZ37" s="1" t="s">
        <v>52</v>
      </c>
    </row>
    <row r="38" spans="1:52" ht="30" customHeight="1" x14ac:dyDescent="0.3">
      <c r="A38" s="20" t="s">
        <v>924</v>
      </c>
      <c r="B38" s="20" t="s">
        <v>925</v>
      </c>
      <c r="C38" s="20" t="s">
        <v>147</v>
      </c>
      <c r="D38" s="21">
        <v>1</v>
      </c>
      <c r="E38" s="23">
        <f t="shared" si="4"/>
        <v>197.2</v>
      </c>
      <c r="F38" s="26">
        <f t="shared" si="4"/>
        <v>197.2</v>
      </c>
      <c r="G38" s="23">
        <f>TRUNC(SUMIF(W34:W38, RIGHTB(O38, 1), J34:J38)*U38, 2)</f>
        <v>197.25</v>
      </c>
      <c r="H38" s="26">
        <f>TRUNC(G38*D38,1)</f>
        <v>197.2</v>
      </c>
      <c r="I38" s="23">
        <v>0</v>
      </c>
      <c r="J38" s="26">
        <f>TRUNC(I38*D38,1)</f>
        <v>0</v>
      </c>
      <c r="K38" s="23">
        <v>0</v>
      </c>
      <c r="L38" s="26">
        <f>TRUNC(K38*D38,1)</f>
        <v>0</v>
      </c>
      <c r="M38" s="20" t="s">
        <v>52</v>
      </c>
      <c r="N38" s="1" t="s">
        <v>98</v>
      </c>
      <c r="O38" s="1" t="s">
        <v>804</v>
      </c>
      <c r="P38" s="1" t="s">
        <v>69</v>
      </c>
      <c r="Q38" s="1" t="s">
        <v>69</v>
      </c>
      <c r="R38" s="1" t="s">
        <v>69</v>
      </c>
      <c r="S38">
        <v>1</v>
      </c>
      <c r="T38">
        <v>0</v>
      </c>
      <c r="U38">
        <v>0.03</v>
      </c>
      <c r="AV38" s="1" t="s">
        <v>52</v>
      </c>
      <c r="AW38" s="1" t="s">
        <v>965</v>
      </c>
      <c r="AX38" s="1" t="s">
        <v>52</v>
      </c>
      <c r="AY38" s="1" t="s">
        <v>52</v>
      </c>
      <c r="AZ38" s="1" t="s">
        <v>52</v>
      </c>
    </row>
    <row r="39" spans="1:52" ht="30" customHeight="1" x14ac:dyDescent="0.3">
      <c r="A39" s="20" t="s">
        <v>927</v>
      </c>
      <c r="B39" s="20" t="s">
        <v>52</v>
      </c>
      <c r="C39" s="20" t="s">
        <v>52</v>
      </c>
      <c r="D39" s="21"/>
      <c r="E39" s="23"/>
      <c r="F39" s="26">
        <f>H39+J39+L39</f>
        <v>18128</v>
      </c>
      <c r="G39" s="23"/>
      <c r="H39" s="26">
        <f>TRUNC(SUMIF(N34:N38, N33, H34:H38),0)</f>
        <v>11553</v>
      </c>
      <c r="I39" s="23"/>
      <c r="J39" s="26">
        <f>TRUNC(SUMIF(N34:N38, N33, J34:J38),0)</f>
        <v>6575</v>
      </c>
      <c r="K39" s="23"/>
      <c r="L39" s="26">
        <f>TRUNC(SUMIF(N34:N38, N33, L34:L38),0)</f>
        <v>0</v>
      </c>
      <c r="M39" s="20" t="s">
        <v>52</v>
      </c>
      <c r="N39" s="1" t="s">
        <v>152</v>
      </c>
      <c r="O39" s="1" t="s">
        <v>152</v>
      </c>
      <c r="P39" s="1" t="s">
        <v>52</v>
      </c>
      <c r="Q39" s="1" t="s">
        <v>52</v>
      </c>
      <c r="R39" s="1" t="s">
        <v>52</v>
      </c>
      <c r="AV39" s="1" t="s">
        <v>52</v>
      </c>
      <c r="AW39" s="1" t="s">
        <v>52</v>
      </c>
      <c r="AX39" s="1" t="s">
        <v>52</v>
      </c>
      <c r="AY39" s="1" t="s">
        <v>52</v>
      </c>
      <c r="AZ39" s="1" t="s">
        <v>52</v>
      </c>
    </row>
    <row r="40" spans="1:52" ht="30" customHeight="1" x14ac:dyDescent="0.3">
      <c r="A40" s="21"/>
      <c r="B40" s="21"/>
      <c r="C40" s="21"/>
      <c r="D40" s="21"/>
      <c r="E40" s="23"/>
      <c r="F40" s="26"/>
      <c r="G40" s="23"/>
      <c r="H40" s="26"/>
      <c r="I40" s="23"/>
      <c r="J40" s="26"/>
      <c r="K40" s="23"/>
      <c r="L40" s="26"/>
      <c r="M40" s="21"/>
    </row>
    <row r="41" spans="1:52" ht="30" customHeight="1" x14ac:dyDescent="0.3">
      <c r="A41" s="17" t="s">
        <v>966</v>
      </c>
      <c r="B41" s="18"/>
      <c r="C41" s="18"/>
      <c r="D41" s="18"/>
      <c r="E41" s="22"/>
      <c r="F41" s="25"/>
      <c r="G41" s="22"/>
      <c r="H41" s="25"/>
      <c r="I41" s="22"/>
      <c r="J41" s="25"/>
      <c r="K41" s="22"/>
      <c r="L41" s="25"/>
      <c r="M41" s="19"/>
      <c r="N41" s="1" t="s">
        <v>102</v>
      </c>
    </row>
    <row r="42" spans="1:52" ht="30" customHeight="1" x14ac:dyDescent="0.3">
      <c r="A42" s="20" t="s">
        <v>944</v>
      </c>
      <c r="B42" s="20" t="s">
        <v>967</v>
      </c>
      <c r="C42" s="20" t="s">
        <v>65</v>
      </c>
      <c r="D42" s="21">
        <v>1.05</v>
      </c>
      <c r="E42" s="23">
        <f t="shared" ref="E42:F45" si="5">TRUNC(G42+I42+K42,1)</f>
        <v>3416</v>
      </c>
      <c r="F42" s="26">
        <f t="shared" si="5"/>
        <v>3586.8</v>
      </c>
      <c r="G42" s="23">
        <f>단가대비표!O36</f>
        <v>3416</v>
      </c>
      <c r="H42" s="26">
        <f>TRUNC(G42*D42,1)</f>
        <v>3586.8</v>
      </c>
      <c r="I42" s="23">
        <f>단가대비표!P36</f>
        <v>0</v>
      </c>
      <c r="J42" s="26">
        <f>TRUNC(I42*D42,1)</f>
        <v>0</v>
      </c>
      <c r="K42" s="23">
        <f>단가대비표!V36</f>
        <v>0</v>
      </c>
      <c r="L42" s="26">
        <f>TRUNC(K42*D42,1)</f>
        <v>0</v>
      </c>
      <c r="M42" s="20" t="s">
        <v>52</v>
      </c>
      <c r="N42" s="1" t="s">
        <v>102</v>
      </c>
      <c r="O42" s="1" t="s">
        <v>968</v>
      </c>
      <c r="P42" s="1" t="s">
        <v>69</v>
      </c>
      <c r="Q42" s="1" t="s">
        <v>69</v>
      </c>
      <c r="R42" s="1" t="s">
        <v>68</v>
      </c>
      <c r="V42">
        <v>1</v>
      </c>
      <c r="AV42" s="1" t="s">
        <v>52</v>
      </c>
      <c r="AW42" s="1" t="s">
        <v>969</v>
      </c>
      <c r="AX42" s="1" t="s">
        <v>52</v>
      </c>
      <c r="AY42" s="1" t="s">
        <v>52</v>
      </c>
      <c r="AZ42" s="1" t="s">
        <v>52</v>
      </c>
    </row>
    <row r="43" spans="1:52" ht="30" customHeight="1" x14ac:dyDescent="0.3">
      <c r="A43" s="20" t="s">
        <v>916</v>
      </c>
      <c r="B43" s="20" t="s">
        <v>917</v>
      </c>
      <c r="C43" s="20" t="s">
        <v>147</v>
      </c>
      <c r="D43" s="21">
        <v>1</v>
      </c>
      <c r="E43" s="23">
        <f t="shared" si="5"/>
        <v>71.7</v>
      </c>
      <c r="F43" s="26">
        <f t="shared" si="5"/>
        <v>71.7</v>
      </c>
      <c r="G43" s="23">
        <f>TRUNC(SUMIF(V42:V45, RIGHTB(O43, 1), H42:H45)*U43, 2)</f>
        <v>71.73</v>
      </c>
      <c r="H43" s="26">
        <f>TRUNC(G43*D43,1)</f>
        <v>71.7</v>
      </c>
      <c r="I43" s="23">
        <v>0</v>
      </c>
      <c r="J43" s="26">
        <f>TRUNC(I43*D43,1)</f>
        <v>0</v>
      </c>
      <c r="K43" s="23">
        <v>0</v>
      </c>
      <c r="L43" s="26">
        <f>TRUNC(K43*D43,1)</f>
        <v>0</v>
      </c>
      <c r="M43" s="20" t="s">
        <v>52</v>
      </c>
      <c r="N43" s="1" t="s">
        <v>102</v>
      </c>
      <c r="O43" s="1" t="s">
        <v>766</v>
      </c>
      <c r="P43" s="1" t="s">
        <v>69</v>
      </c>
      <c r="Q43" s="1" t="s">
        <v>69</v>
      </c>
      <c r="R43" s="1" t="s">
        <v>69</v>
      </c>
      <c r="S43">
        <v>0</v>
      </c>
      <c r="T43">
        <v>0</v>
      </c>
      <c r="U43">
        <v>0.02</v>
      </c>
      <c r="AV43" s="1" t="s">
        <v>52</v>
      </c>
      <c r="AW43" s="1" t="s">
        <v>970</v>
      </c>
      <c r="AX43" s="1" t="s">
        <v>52</v>
      </c>
      <c r="AY43" s="1" t="s">
        <v>52</v>
      </c>
      <c r="AZ43" s="1" t="s">
        <v>52</v>
      </c>
    </row>
    <row r="44" spans="1:52" ht="30" customHeight="1" x14ac:dyDescent="0.3">
      <c r="A44" s="20" t="s">
        <v>949</v>
      </c>
      <c r="B44" s="20" t="s">
        <v>920</v>
      </c>
      <c r="C44" s="20" t="s">
        <v>921</v>
      </c>
      <c r="D44" s="21">
        <v>2.9000000000000001E-2</v>
      </c>
      <c r="E44" s="23">
        <f t="shared" si="5"/>
        <v>306274</v>
      </c>
      <c r="F44" s="26">
        <f t="shared" si="5"/>
        <v>8881.9</v>
      </c>
      <c r="G44" s="23">
        <f>단가대비표!O150</f>
        <v>0</v>
      </c>
      <c r="H44" s="26">
        <f>TRUNC(G44*D44,1)</f>
        <v>0</v>
      </c>
      <c r="I44" s="23">
        <f>단가대비표!P150</f>
        <v>306274</v>
      </c>
      <c r="J44" s="26">
        <f>TRUNC(I44*D44,1)</f>
        <v>8881.9</v>
      </c>
      <c r="K44" s="23">
        <f>단가대비표!V150</f>
        <v>0</v>
      </c>
      <c r="L44" s="26">
        <f>TRUNC(K44*D44,1)</f>
        <v>0</v>
      </c>
      <c r="M44" s="20" t="s">
        <v>52</v>
      </c>
      <c r="N44" s="1" t="s">
        <v>102</v>
      </c>
      <c r="O44" s="1" t="s">
        <v>950</v>
      </c>
      <c r="P44" s="1" t="s">
        <v>69</v>
      </c>
      <c r="Q44" s="1" t="s">
        <v>69</v>
      </c>
      <c r="R44" s="1" t="s">
        <v>68</v>
      </c>
      <c r="W44">
        <v>2</v>
      </c>
      <c r="AV44" s="1" t="s">
        <v>52</v>
      </c>
      <c r="AW44" s="1" t="s">
        <v>971</v>
      </c>
      <c r="AX44" s="1" t="s">
        <v>52</v>
      </c>
      <c r="AY44" s="1" t="s">
        <v>52</v>
      </c>
      <c r="AZ44" s="1" t="s">
        <v>52</v>
      </c>
    </row>
    <row r="45" spans="1:52" ht="30" customHeight="1" x14ac:dyDescent="0.3">
      <c r="A45" s="20" t="s">
        <v>924</v>
      </c>
      <c r="B45" s="20" t="s">
        <v>925</v>
      </c>
      <c r="C45" s="20" t="s">
        <v>147</v>
      </c>
      <c r="D45" s="21">
        <v>1</v>
      </c>
      <c r="E45" s="23">
        <f t="shared" si="5"/>
        <v>266.39999999999998</v>
      </c>
      <c r="F45" s="26">
        <f t="shared" si="5"/>
        <v>266.39999999999998</v>
      </c>
      <c r="G45" s="23">
        <f>TRUNC(SUMIF(W42:W45, RIGHTB(O45, 1), J42:J45)*U45, 2)</f>
        <v>266.45</v>
      </c>
      <c r="H45" s="26">
        <f>TRUNC(G45*D45,1)</f>
        <v>266.39999999999998</v>
      </c>
      <c r="I45" s="23">
        <v>0</v>
      </c>
      <c r="J45" s="26">
        <f>TRUNC(I45*D45,1)</f>
        <v>0</v>
      </c>
      <c r="K45" s="23">
        <v>0</v>
      </c>
      <c r="L45" s="26">
        <f>TRUNC(K45*D45,1)</f>
        <v>0</v>
      </c>
      <c r="M45" s="20" t="s">
        <v>52</v>
      </c>
      <c r="N45" s="1" t="s">
        <v>102</v>
      </c>
      <c r="O45" s="1" t="s">
        <v>804</v>
      </c>
      <c r="P45" s="1" t="s">
        <v>69</v>
      </c>
      <c r="Q45" s="1" t="s">
        <v>69</v>
      </c>
      <c r="R45" s="1" t="s">
        <v>69</v>
      </c>
      <c r="S45">
        <v>1</v>
      </c>
      <c r="T45">
        <v>0</v>
      </c>
      <c r="U45">
        <v>0.03</v>
      </c>
      <c r="AV45" s="1" t="s">
        <v>52</v>
      </c>
      <c r="AW45" s="1" t="s">
        <v>972</v>
      </c>
      <c r="AX45" s="1" t="s">
        <v>52</v>
      </c>
      <c r="AY45" s="1" t="s">
        <v>52</v>
      </c>
      <c r="AZ45" s="1" t="s">
        <v>52</v>
      </c>
    </row>
    <row r="46" spans="1:52" ht="30" customHeight="1" x14ac:dyDescent="0.3">
      <c r="A46" s="20" t="s">
        <v>927</v>
      </c>
      <c r="B46" s="20" t="s">
        <v>52</v>
      </c>
      <c r="C46" s="20" t="s">
        <v>52</v>
      </c>
      <c r="D46" s="21"/>
      <c r="E46" s="23"/>
      <c r="F46" s="26">
        <f>H46+J46+L46</f>
        <v>12805</v>
      </c>
      <c r="G46" s="23"/>
      <c r="H46" s="26">
        <f>TRUNC(SUMIF(N42:N45, N41, H42:H45),0)</f>
        <v>3924</v>
      </c>
      <c r="I46" s="23"/>
      <c r="J46" s="26">
        <f>TRUNC(SUMIF(N42:N45, N41, J42:J45),0)</f>
        <v>8881</v>
      </c>
      <c r="K46" s="23"/>
      <c r="L46" s="26">
        <f>TRUNC(SUMIF(N42:N45, N41, L42:L45),0)</f>
        <v>0</v>
      </c>
      <c r="M46" s="20" t="s">
        <v>52</v>
      </c>
      <c r="N46" s="1" t="s">
        <v>152</v>
      </c>
      <c r="O46" s="1" t="s">
        <v>152</v>
      </c>
      <c r="P46" s="1" t="s">
        <v>52</v>
      </c>
      <c r="Q46" s="1" t="s">
        <v>52</v>
      </c>
      <c r="R46" s="1" t="s">
        <v>52</v>
      </c>
      <c r="AV46" s="1" t="s">
        <v>52</v>
      </c>
      <c r="AW46" s="1" t="s">
        <v>52</v>
      </c>
      <c r="AX46" s="1" t="s">
        <v>52</v>
      </c>
      <c r="AY46" s="1" t="s">
        <v>52</v>
      </c>
      <c r="AZ46" s="1" t="s">
        <v>52</v>
      </c>
    </row>
    <row r="47" spans="1:52" ht="30" customHeight="1" x14ac:dyDescent="0.3">
      <c r="A47" s="21"/>
      <c r="B47" s="21"/>
      <c r="C47" s="21"/>
      <c r="D47" s="21"/>
      <c r="E47" s="23"/>
      <c r="F47" s="26"/>
      <c r="G47" s="23"/>
      <c r="H47" s="26"/>
      <c r="I47" s="23"/>
      <c r="J47" s="26"/>
      <c r="K47" s="23"/>
      <c r="L47" s="26"/>
      <c r="M47" s="21"/>
    </row>
    <row r="48" spans="1:52" ht="30" customHeight="1" x14ac:dyDescent="0.3">
      <c r="A48" s="17" t="s">
        <v>973</v>
      </c>
      <c r="B48" s="18"/>
      <c r="C48" s="18"/>
      <c r="D48" s="18"/>
      <c r="E48" s="22"/>
      <c r="F48" s="25"/>
      <c r="G48" s="22"/>
      <c r="H48" s="25"/>
      <c r="I48" s="22"/>
      <c r="J48" s="25"/>
      <c r="K48" s="22"/>
      <c r="L48" s="25"/>
      <c r="M48" s="19"/>
      <c r="N48" s="1" t="s">
        <v>107</v>
      </c>
    </row>
    <row r="49" spans="1:52" ht="30" customHeight="1" x14ac:dyDescent="0.3">
      <c r="A49" s="20" t="s">
        <v>974</v>
      </c>
      <c r="B49" s="20" t="s">
        <v>975</v>
      </c>
      <c r="C49" s="20" t="s">
        <v>65</v>
      </c>
      <c r="D49" s="21">
        <v>1.05</v>
      </c>
      <c r="E49" s="23">
        <f t="shared" ref="E49:F52" si="6">TRUNC(G49+I49+K49,1)</f>
        <v>1416</v>
      </c>
      <c r="F49" s="26">
        <f t="shared" si="6"/>
        <v>1486.8</v>
      </c>
      <c r="G49" s="23">
        <f>단가대비표!O23</f>
        <v>1416</v>
      </c>
      <c r="H49" s="26">
        <f>TRUNC(G49*D49,1)</f>
        <v>1486.8</v>
      </c>
      <c r="I49" s="23">
        <f>단가대비표!P23</f>
        <v>0</v>
      </c>
      <c r="J49" s="26">
        <f>TRUNC(I49*D49,1)</f>
        <v>0</v>
      </c>
      <c r="K49" s="23">
        <f>단가대비표!V23</f>
        <v>0</v>
      </c>
      <c r="L49" s="26">
        <f>TRUNC(K49*D49,1)</f>
        <v>0</v>
      </c>
      <c r="M49" s="20" t="s">
        <v>52</v>
      </c>
      <c r="N49" s="1" t="s">
        <v>107</v>
      </c>
      <c r="O49" s="1" t="s">
        <v>976</v>
      </c>
      <c r="P49" s="1" t="s">
        <v>69</v>
      </c>
      <c r="Q49" s="1" t="s">
        <v>69</v>
      </c>
      <c r="R49" s="1" t="s">
        <v>68</v>
      </c>
      <c r="V49">
        <v>1</v>
      </c>
      <c r="AV49" s="1" t="s">
        <v>52</v>
      </c>
      <c r="AW49" s="1" t="s">
        <v>977</v>
      </c>
      <c r="AX49" s="1" t="s">
        <v>52</v>
      </c>
      <c r="AY49" s="1" t="s">
        <v>52</v>
      </c>
      <c r="AZ49" s="1" t="s">
        <v>52</v>
      </c>
    </row>
    <row r="50" spans="1:52" ht="30" customHeight="1" x14ac:dyDescent="0.3">
      <c r="A50" s="20" t="s">
        <v>916</v>
      </c>
      <c r="B50" s="20" t="s">
        <v>917</v>
      </c>
      <c r="C50" s="20" t="s">
        <v>147</v>
      </c>
      <c r="D50" s="21">
        <v>1</v>
      </c>
      <c r="E50" s="23">
        <f t="shared" si="6"/>
        <v>29.7</v>
      </c>
      <c r="F50" s="26">
        <f t="shared" si="6"/>
        <v>29.7</v>
      </c>
      <c r="G50" s="23">
        <f>TRUNC(SUMIF(V49:V52, RIGHTB(O50, 1), H49:H52)*U50, 2)</f>
        <v>29.73</v>
      </c>
      <c r="H50" s="26">
        <f>TRUNC(G50*D50,1)</f>
        <v>29.7</v>
      </c>
      <c r="I50" s="23">
        <v>0</v>
      </c>
      <c r="J50" s="26">
        <f>TRUNC(I50*D50,1)</f>
        <v>0</v>
      </c>
      <c r="K50" s="23">
        <v>0</v>
      </c>
      <c r="L50" s="26">
        <f>TRUNC(K50*D50,1)</f>
        <v>0</v>
      </c>
      <c r="M50" s="20" t="s">
        <v>52</v>
      </c>
      <c r="N50" s="1" t="s">
        <v>107</v>
      </c>
      <c r="O50" s="1" t="s">
        <v>766</v>
      </c>
      <c r="P50" s="1" t="s">
        <v>69</v>
      </c>
      <c r="Q50" s="1" t="s">
        <v>69</v>
      </c>
      <c r="R50" s="1" t="s">
        <v>69</v>
      </c>
      <c r="S50">
        <v>0</v>
      </c>
      <c r="T50">
        <v>0</v>
      </c>
      <c r="U50">
        <v>0.02</v>
      </c>
      <c r="AV50" s="1" t="s">
        <v>52</v>
      </c>
      <c r="AW50" s="1" t="s">
        <v>978</v>
      </c>
      <c r="AX50" s="1" t="s">
        <v>52</v>
      </c>
      <c r="AY50" s="1" t="s">
        <v>52</v>
      </c>
      <c r="AZ50" s="1" t="s">
        <v>52</v>
      </c>
    </row>
    <row r="51" spans="1:52" ht="30" customHeight="1" x14ac:dyDescent="0.3">
      <c r="A51" s="20" t="s">
        <v>949</v>
      </c>
      <c r="B51" s="20" t="s">
        <v>920</v>
      </c>
      <c r="C51" s="20" t="s">
        <v>921</v>
      </c>
      <c r="D51" s="21">
        <v>1.4E-2</v>
      </c>
      <c r="E51" s="23">
        <f t="shared" si="6"/>
        <v>306274</v>
      </c>
      <c r="F51" s="26">
        <f t="shared" si="6"/>
        <v>4287.8</v>
      </c>
      <c r="G51" s="23">
        <f>단가대비표!O150</f>
        <v>0</v>
      </c>
      <c r="H51" s="26">
        <f>TRUNC(G51*D51,1)</f>
        <v>0</v>
      </c>
      <c r="I51" s="23">
        <f>단가대비표!P150</f>
        <v>306274</v>
      </c>
      <c r="J51" s="26">
        <f>TRUNC(I51*D51,1)</f>
        <v>4287.8</v>
      </c>
      <c r="K51" s="23">
        <f>단가대비표!V150</f>
        <v>0</v>
      </c>
      <c r="L51" s="26">
        <f>TRUNC(K51*D51,1)</f>
        <v>0</v>
      </c>
      <c r="M51" s="20" t="s">
        <v>52</v>
      </c>
      <c r="N51" s="1" t="s">
        <v>107</v>
      </c>
      <c r="O51" s="1" t="s">
        <v>950</v>
      </c>
      <c r="P51" s="1" t="s">
        <v>69</v>
      </c>
      <c r="Q51" s="1" t="s">
        <v>69</v>
      </c>
      <c r="R51" s="1" t="s">
        <v>68</v>
      </c>
      <c r="W51">
        <v>2</v>
      </c>
      <c r="AV51" s="1" t="s">
        <v>52</v>
      </c>
      <c r="AW51" s="1" t="s">
        <v>979</v>
      </c>
      <c r="AX51" s="1" t="s">
        <v>52</v>
      </c>
      <c r="AY51" s="1" t="s">
        <v>52</v>
      </c>
      <c r="AZ51" s="1" t="s">
        <v>52</v>
      </c>
    </row>
    <row r="52" spans="1:52" ht="30" customHeight="1" x14ac:dyDescent="0.3">
      <c r="A52" s="20" t="s">
        <v>924</v>
      </c>
      <c r="B52" s="20" t="s">
        <v>925</v>
      </c>
      <c r="C52" s="20" t="s">
        <v>147</v>
      </c>
      <c r="D52" s="21">
        <v>1</v>
      </c>
      <c r="E52" s="23">
        <f t="shared" si="6"/>
        <v>128.6</v>
      </c>
      <c r="F52" s="26">
        <f t="shared" si="6"/>
        <v>128.6</v>
      </c>
      <c r="G52" s="23">
        <f>TRUNC(SUMIF(W49:W52, RIGHTB(O52, 1), J49:J52)*U52, 2)</f>
        <v>128.63</v>
      </c>
      <c r="H52" s="26">
        <f>TRUNC(G52*D52,1)</f>
        <v>128.6</v>
      </c>
      <c r="I52" s="23">
        <v>0</v>
      </c>
      <c r="J52" s="26">
        <f>TRUNC(I52*D52,1)</f>
        <v>0</v>
      </c>
      <c r="K52" s="23">
        <v>0</v>
      </c>
      <c r="L52" s="26">
        <f>TRUNC(K52*D52,1)</f>
        <v>0</v>
      </c>
      <c r="M52" s="20" t="s">
        <v>52</v>
      </c>
      <c r="N52" s="1" t="s">
        <v>107</v>
      </c>
      <c r="O52" s="1" t="s">
        <v>804</v>
      </c>
      <c r="P52" s="1" t="s">
        <v>69</v>
      </c>
      <c r="Q52" s="1" t="s">
        <v>69</v>
      </c>
      <c r="R52" s="1" t="s">
        <v>69</v>
      </c>
      <c r="S52">
        <v>1</v>
      </c>
      <c r="T52">
        <v>0</v>
      </c>
      <c r="U52">
        <v>0.03</v>
      </c>
      <c r="AV52" s="1" t="s">
        <v>52</v>
      </c>
      <c r="AW52" s="1" t="s">
        <v>980</v>
      </c>
      <c r="AX52" s="1" t="s">
        <v>52</v>
      </c>
      <c r="AY52" s="1" t="s">
        <v>52</v>
      </c>
      <c r="AZ52" s="1" t="s">
        <v>52</v>
      </c>
    </row>
    <row r="53" spans="1:52" ht="30" customHeight="1" x14ac:dyDescent="0.3">
      <c r="A53" s="20" t="s">
        <v>927</v>
      </c>
      <c r="B53" s="20" t="s">
        <v>52</v>
      </c>
      <c r="C53" s="20" t="s">
        <v>52</v>
      </c>
      <c r="D53" s="21"/>
      <c r="E53" s="23"/>
      <c r="F53" s="26">
        <f>H53+J53+L53</f>
        <v>5932</v>
      </c>
      <c r="G53" s="23"/>
      <c r="H53" s="26">
        <f>TRUNC(SUMIF(N49:N52, N48, H49:H52),0)</f>
        <v>1645</v>
      </c>
      <c r="I53" s="23"/>
      <c r="J53" s="26">
        <f>TRUNC(SUMIF(N49:N52, N48, J49:J52),0)</f>
        <v>4287</v>
      </c>
      <c r="K53" s="23"/>
      <c r="L53" s="26">
        <f>TRUNC(SUMIF(N49:N52, N48, L49:L52),0)</f>
        <v>0</v>
      </c>
      <c r="M53" s="20" t="s">
        <v>52</v>
      </c>
      <c r="N53" s="1" t="s">
        <v>152</v>
      </c>
      <c r="O53" s="1" t="s">
        <v>152</v>
      </c>
      <c r="P53" s="1" t="s">
        <v>52</v>
      </c>
      <c r="Q53" s="1" t="s">
        <v>52</v>
      </c>
      <c r="R53" s="1" t="s">
        <v>52</v>
      </c>
      <c r="AV53" s="1" t="s">
        <v>52</v>
      </c>
      <c r="AW53" s="1" t="s">
        <v>52</v>
      </c>
      <c r="AX53" s="1" t="s">
        <v>52</v>
      </c>
      <c r="AY53" s="1" t="s">
        <v>52</v>
      </c>
      <c r="AZ53" s="1" t="s">
        <v>52</v>
      </c>
    </row>
    <row r="54" spans="1:52" ht="30" customHeight="1" x14ac:dyDescent="0.3">
      <c r="A54" s="21"/>
      <c r="B54" s="21"/>
      <c r="C54" s="21"/>
      <c r="D54" s="21"/>
      <c r="E54" s="23"/>
      <c r="F54" s="26"/>
      <c r="G54" s="23"/>
      <c r="H54" s="26"/>
      <c r="I54" s="23"/>
      <c r="J54" s="26"/>
      <c r="K54" s="23"/>
      <c r="L54" s="26"/>
      <c r="M54" s="21"/>
    </row>
    <row r="55" spans="1:52" ht="30" customHeight="1" x14ac:dyDescent="0.3">
      <c r="A55" s="17" t="s">
        <v>981</v>
      </c>
      <c r="B55" s="18"/>
      <c r="C55" s="18"/>
      <c r="D55" s="18"/>
      <c r="E55" s="22"/>
      <c r="F55" s="25"/>
      <c r="G55" s="22"/>
      <c r="H55" s="25"/>
      <c r="I55" s="22"/>
      <c r="J55" s="25"/>
      <c r="K55" s="22"/>
      <c r="L55" s="25"/>
      <c r="M55" s="19"/>
      <c r="N55" s="1" t="s">
        <v>111</v>
      </c>
    </row>
    <row r="56" spans="1:52" ht="30" customHeight="1" x14ac:dyDescent="0.3">
      <c r="A56" s="20" t="s">
        <v>974</v>
      </c>
      <c r="B56" s="20" t="s">
        <v>982</v>
      </c>
      <c r="C56" s="20" t="s">
        <v>65</v>
      </c>
      <c r="D56" s="21">
        <v>1.05</v>
      </c>
      <c r="E56" s="23">
        <f t="shared" ref="E56:F59" si="7">TRUNC(G56+I56+K56,1)</f>
        <v>1736</v>
      </c>
      <c r="F56" s="26">
        <f t="shared" si="7"/>
        <v>1822.8</v>
      </c>
      <c r="G56" s="23">
        <f>단가대비표!O24</f>
        <v>1736</v>
      </c>
      <c r="H56" s="26">
        <f>TRUNC(G56*D56,1)</f>
        <v>1822.8</v>
      </c>
      <c r="I56" s="23">
        <f>단가대비표!P24</f>
        <v>0</v>
      </c>
      <c r="J56" s="26">
        <f>TRUNC(I56*D56,1)</f>
        <v>0</v>
      </c>
      <c r="K56" s="23">
        <f>단가대비표!V24</f>
        <v>0</v>
      </c>
      <c r="L56" s="26">
        <f>TRUNC(K56*D56,1)</f>
        <v>0</v>
      </c>
      <c r="M56" s="20" t="s">
        <v>52</v>
      </c>
      <c r="N56" s="1" t="s">
        <v>111</v>
      </c>
      <c r="O56" s="1" t="s">
        <v>983</v>
      </c>
      <c r="P56" s="1" t="s">
        <v>69</v>
      </c>
      <c r="Q56" s="1" t="s">
        <v>69</v>
      </c>
      <c r="R56" s="1" t="s">
        <v>68</v>
      </c>
      <c r="V56">
        <v>1</v>
      </c>
      <c r="AV56" s="1" t="s">
        <v>52</v>
      </c>
      <c r="AW56" s="1" t="s">
        <v>984</v>
      </c>
      <c r="AX56" s="1" t="s">
        <v>52</v>
      </c>
      <c r="AY56" s="1" t="s">
        <v>52</v>
      </c>
      <c r="AZ56" s="1" t="s">
        <v>52</v>
      </c>
    </row>
    <row r="57" spans="1:52" ht="30" customHeight="1" x14ac:dyDescent="0.3">
      <c r="A57" s="20" t="s">
        <v>916</v>
      </c>
      <c r="B57" s="20" t="s">
        <v>917</v>
      </c>
      <c r="C57" s="20" t="s">
        <v>147</v>
      </c>
      <c r="D57" s="21">
        <v>1</v>
      </c>
      <c r="E57" s="23">
        <f t="shared" si="7"/>
        <v>36.4</v>
      </c>
      <c r="F57" s="26">
        <f t="shared" si="7"/>
        <v>36.4</v>
      </c>
      <c r="G57" s="23">
        <f>TRUNC(SUMIF(V56:V59, RIGHTB(O57, 1), H56:H59)*U57, 2)</f>
        <v>36.450000000000003</v>
      </c>
      <c r="H57" s="26">
        <f>TRUNC(G57*D57,1)</f>
        <v>36.4</v>
      </c>
      <c r="I57" s="23">
        <v>0</v>
      </c>
      <c r="J57" s="26">
        <f>TRUNC(I57*D57,1)</f>
        <v>0</v>
      </c>
      <c r="K57" s="23">
        <v>0</v>
      </c>
      <c r="L57" s="26">
        <f>TRUNC(K57*D57,1)</f>
        <v>0</v>
      </c>
      <c r="M57" s="20" t="s">
        <v>52</v>
      </c>
      <c r="N57" s="1" t="s">
        <v>111</v>
      </c>
      <c r="O57" s="1" t="s">
        <v>766</v>
      </c>
      <c r="P57" s="1" t="s">
        <v>69</v>
      </c>
      <c r="Q57" s="1" t="s">
        <v>69</v>
      </c>
      <c r="R57" s="1" t="s">
        <v>69</v>
      </c>
      <c r="S57">
        <v>0</v>
      </c>
      <c r="T57">
        <v>0</v>
      </c>
      <c r="U57">
        <v>0.02</v>
      </c>
      <c r="AV57" s="1" t="s">
        <v>52</v>
      </c>
      <c r="AW57" s="1" t="s">
        <v>985</v>
      </c>
      <c r="AX57" s="1" t="s">
        <v>52</v>
      </c>
      <c r="AY57" s="1" t="s">
        <v>52</v>
      </c>
      <c r="AZ57" s="1" t="s">
        <v>52</v>
      </c>
    </row>
    <row r="58" spans="1:52" ht="30" customHeight="1" x14ac:dyDescent="0.3">
      <c r="A58" s="20" t="s">
        <v>949</v>
      </c>
      <c r="B58" s="20" t="s">
        <v>920</v>
      </c>
      <c r="C58" s="20" t="s">
        <v>921</v>
      </c>
      <c r="D58" s="21">
        <v>1.9E-2</v>
      </c>
      <c r="E58" s="23">
        <f t="shared" si="7"/>
        <v>306274</v>
      </c>
      <c r="F58" s="26">
        <f t="shared" si="7"/>
        <v>5819.2</v>
      </c>
      <c r="G58" s="23">
        <f>단가대비표!O150</f>
        <v>0</v>
      </c>
      <c r="H58" s="26">
        <f>TRUNC(G58*D58,1)</f>
        <v>0</v>
      </c>
      <c r="I58" s="23">
        <f>단가대비표!P150</f>
        <v>306274</v>
      </c>
      <c r="J58" s="26">
        <f>TRUNC(I58*D58,1)</f>
        <v>5819.2</v>
      </c>
      <c r="K58" s="23">
        <f>단가대비표!V150</f>
        <v>0</v>
      </c>
      <c r="L58" s="26">
        <f>TRUNC(K58*D58,1)</f>
        <v>0</v>
      </c>
      <c r="M58" s="20" t="s">
        <v>52</v>
      </c>
      <c r="N58" s="1" t="s">
        <v>111</v>
      </c>
      <c r="O58" s="1" t="s">
        <v>950</v>
      </c>
      <c r="P58" s="1" t="s">
        <v>69</v>
      </c>
      <c r="Q58" s="1" t="s">
        <v>69</v>
      </c>
      <c r="R58" s="1" t="s">
        <v>68</v>
      </c>
      <c r="W58">
        <v>2</v>
      </c>
      <c r="AV58" s="1" t="s">
        <v>52</v>
      </c>
      <c r="AW58" s="1" t="s">
        <v>986</v>
      </c>
      <c r="AX58" s="1" t="s">
        <v>52</v>
      </c>
      <c r="AY58" s="1" t="s">
        <v>52</v>
      </c>
      <c r="AZ58" s="1" t="s">
        <v>52</v>
      </c>
    </row>
    <row r="59" spans="1:52" ht="30" customHeight="1" x14ac:dyDescent="0.3">
      <c r="A59" s="20" t="s">
        <v>924</v>
      </c>
      <c r="B59" s="20" t="s">
        <v>925</v>
      </c>
      <c r="C59" s="20" t="s">
        <v>147</v>
      </c>
      <c r="D59" s="21">
        <v>1</v>
      </c>
      <c r="E59" s="23">
        <f t="shared" si="7"/>
        <v>174.5</v>
      </c>
      <c r="F59" s="26">
        <f t="shared" si="7"/>
        <v>174.5</v>
      </c>
      <c r="G59" s="23">
        <f>TRUNC(SUMIF(W56:W59, RIGHTB(O59, 1), J56:J59)*U59, 2)</f>
        <v>174.57</v>
      </c>
      <c r="H59" s="26">
        <f>TRUNC(G59*D59,1)</f>
        <v>174.5</v>
      </c>
      <c r="I59" s="23">
        <v>0</v>
      </c>
      <c r="J59" s="26">
        <f>TRUNC(I59*D59,1)</f>
        <v>0</v>
      </c>
      <c r="K59" s="23">
        <v>0</v>
      </c>
      <c r="L59" s="26">
        <f>TRUNC(K59*D59,1)</f>
        <v>0</v>
      </c>
      <c r="M59" s="20" t="s">
        <v>52</v>
      </c>
      <c r="N59" s="1" t="s">
        <v>111</v>
      </c>
      <c r="O59" s="1" t="s">
        <v>804</v>
      </c>
      <c r="P59" s="1" t="s">
        <v>69</v>
      </c>
      <c r="Q59" s="1" t="s">
        <v>69</v>
      </c>
      <c r="R59" s="1" t="s">
        <v>69</v>
      </c>
      <c r="S59">
        <v>1</v>
      </c>
      <c r="T59">
        <v>0</v>
      </c>
      <c r="U59">
        <v>0.03</v>
      </c>
      <c r="AV59" s="1" t="s">
        <v>52</v>
      </c>
      <c r="AW59" s="1" t="s">
        <v>987</v>
      </c>
      <c r="AX59" s="1" t="s">
        <v>52</v>
      </c>
      <c r="AY59" s="1" t="s">
        <v>52</v>
      </c>
      <c r="AZ59" s="1" t="s">
        <v>52</v>
      </c>
    </row>
    <row r="60" spans="1:52" ht="30" customHeight="1" x14ac:dyDescent="0.3">
      <c r="A60" s="20" t="s">
        <v>927</v>
      </c>
      <c r="B60" s="20" t="s">
        <v>52</v>
      </c>
      <c r="C60" s="20" t="s">
        <v>52</v>
      </c>
      <c r="D60" s="21"/>
      <c r="E60" s="23"/>
      <c r="F60" s="26">
        <f>H60+J60+L60</f>
        <v>7852</v>
      </c>
      <c r="G60" s="23"/>
      <c r="H60" s="26">
        <f>TRUNC(SUMIF(N56:N59, N55, H56:H59),0)</f>
        <v>2033</v>
      </c>
      <c r="I60" s="23"/>
      <c r="J60" s="26">
        <f>TRUNC(SUMIF(N56:N59, N55, J56:J59),0)</f>
        <v>5819</v>
      </c>
      <c r="K60" s="23"/>
      <c r="L60" s="26">
        <f>TRUNC(SUMIF(N56:N59, N55, L56:L59),0)</f>
        <v>0</v>
      </c>
      <c r="M60" s="20" t="s">
        <v>52</v>
      </c>
      <c r="N60" s="1" t="s">
        <v>152</v>
      </c>
      <c r="O60" s="1" t="s">
        <v>152</v>
      </c>
      <c r="P60" s="1" t="s">
        <v>52</v>
      </c>
      <c r="Q60" s="1" t="s">
        <v>52</v>
      </c>
      <c r="R60" s="1" t="s">
        <v>52</v>
      </c>
      <c r="AV60" s="1" t="s">
        <v>52</v>
      </c>
      <c r="AW60" s="1" t="s">
        <v>52</v>
      </c>
      <c r="AX60" s="1" t="s">
        <v>52</v>
      </c>
      <c r="AY60" s="1" t="s">
        <v>52</v>
      </c>
      <c r="AZ60" s="1" t="s">
        <v>52</v>
      </c>
    </row>
    <row r="61" spans="1:52" ht="30" customHeight="1" x14ac:dyDescent="0.3">
      <c r="A61" s="21"/>
      <c r="B61" s="21"/>
      <c r="C61" s="21"/>
      <c r="D61" s="21"/>
      <c r="E61" s="23"/>
      <c r="F61" s="26"/>
      <c r="G61" s="23"/>
      <c r="H61" s="26"/>
      <c r="I61" s="23"/>
      <c r="J61" s="26"/>
      <c r="K61" s="23"/>
      <c r="L61" s="26"/>
      <c r="M61" s="21"/>
    </row>
    <row r="62" spans="1:52" ht="30" customHeight="1" x14ac:dyDescent="0.3">
      <c r="A62" s="17" t="s">
        <v>988</v>
      </c>
      <c r="B62" s="18"/>
      <c r="C62" s="18"/>
      <c r="D62" s="18"/>
      <c r="E62" s="22"/>
      <c r="F62" s="25"/>
      <c r="G62" s="22"/>
      <c r="H62" s="25"/>
      <c r="I62" s="22"/>
      <c r="J62" s="25"/>
      <c r="K62" s="22"/>
      <c r="L62" s="25"/>
      <c r="M62" s="19"/>
      <c r="N62" s="1" t="s">
        <v>115</v>
      </c>
    </row>
    <row r="63" spans="1:52" ht="30" customHeight="1" x14ac:dyDescent="0.3">
      <c r="A63" s="20" t="s">
        <v>974</v>
      </c>
      <c r="B63" s="20" t="s">
        <v>989</v>
      </c>
      <c r="C63" s="20" t="s">
        <v>65</v>
      </c>
      <c r="D63" s="21">
        <v>1.05</v>
      </c>
      <c r="E63" s="23">
        <f t="shared" ref="E63:F66" si="8">TRUNC(G63+I63+K63,1)</f>
        <v>6226</v>
      </c>
      <c r="F63" s="26">
        <f t="shared" si="8"/>
        <v>6537.3</v>
      </c>
      <c r="G63" s="23">
        <f>단가대비표!O27</f>
        <v>6226</v>
      </c>
      <c r="H63" s="26">
        <f>TRUNC(G63*D63,1)</f>
        <v>6537.3</v>
      </c>
      <c r="I63" s="23">
        <f>단가대비표!P27</f>
        <v>0</v>
      </c>
      <c r="J63" s="26">
        <f>TRUNC(I63*D63,1)</f>
        <v>0</v>
      </c>
      <c r="K63" s="23">
        <f>단가대비표!V27</f>
        <v>0</v>
      </c>
      <c r="L63" s="26">
        <f>TRUNC(K63*D63,1)</f>
        <v>0</v>
      </c>
      <c r="M63" s="20" t="s">
        <v>52</v>
      </c>
      <c r="N63" s="1" t="s">
        <v>115</v>
      </c>
      <c r="O63" s="1" t="s">
        <v>990</v>
      </c>
      <c r="P63" s="1" t="s">
        <v>69</v>
      </c>
      <c r="Q63" s="1" t="s">
        <v>69</v>
      </c>
      <c r="R63" s="1" t="s">
        <v>68</v>
      </c>
      <c r="V63">
        <v>1</v>
      </c>
      <c r="AV63" s="1" t="s">
        <v>52</v>
      </c>
      <c r="AW63" s="1" t="s">
        <v>991</v>
      </c>
      <c r="AX63" s="1" t="s">
        <v>52</v>
      </c>
      <c r="AY63" s="1" t="s">
        <v>52</v>
      </c>
      <c r="AZ63" s="1" t="s">
        <v>52</v>
      </c>
    </row>
    <row r="64" spans="1:52" ht="30" customHeight="1" x14ac:dyDescent="0.3">
      <c r="A64" s="20" t="s">
        <v>916</v>
      </c>
      <c r="B64" s="20" t="s">
        <v>917</v>
      </c>
      <c r="C64" s="20" t="s">
        <v>147</v>
      </c>
      <c r="D64" s="21">
        <v>1</v>
      </c>
      <c r="E64" s="23">
        <f t="shared" si="8"/>
        <v>130.69999999999999</v>
      </c>
      <c r="F64" s="26">
        <f t="shared" si="8"/>
        <v>130.69999999999999</v>
      </c>
      <c r="G64" s="23">
        <f>TRUNC(SUMIF(V63:V66, RIGHTB(O64, 1), H63:H66)*U64, 2)</f>
        <v>130.74</v>
      </c>
      <c r="H64" s="26">
        <f>TRUNC(G64*D64,1)</f>
        <v>130.69999999999999</v>
      </c>
      <c r="I64" s="23">
        <v>0</v>
      </c>
      <c r="J64" s="26">
        <f>TRUNC(I64*D64,1)</f>
        <v>0</v>
      </c>
      <c r="K64" s="23">
        <v>0</v>
      </c>
      <c r="L64" s="26">
        <f>TRUNC(K64*D64,1)</f>
        <v>0</v>
      </c>
      <c r="M64" s="20" t="s">
        <v>52</v>
      </c>
      <c r="N64" s="1" t="s">
        <v>115</v>
      </c>
      <c r="O64" s="1" t="s">
        <v>766</v>
      </c>
      <c r="P64" s="1" t="s">
        <v>69</v>
      </c>
      <c r="Q64" s="1" t="s">
        <v>69</v>
      </c>
      <c r="R64" s="1" t="s">
        <v>69</v>
      </c>
      <c r="S64">
        <v>0</v>
      </c>
      <c r="T64">
        <v>0</v>
      </c>
      <c r="U64">
        <v>0.02</v>
      </c>
      <c r="AV64" s="1" t="s">
        <v>52</v>
      </c>
      <c r="AW64" s="1" t="s">
        <v>992</v>
      </c>
      <c r="AX64" s="1" t="s">
        <v>52</v>
      </c>
      <c r="AY64" s="1" t="s">
        <v>52</v>
      </c>
      <c r="AZ64" s="1" t="s">
        <v>52</v>
      </c>
    </row>
    <row r="65" spans="1:52" ht="30" customHeight="1" x14ac:dyDescent="0.3">
      <c r="A65" s="20" t="s">
        <v>949</v>
      </c>
      <c r="B65" s="20" t="s">
        <v>920</v>
      </c>
      <c r="C65" s="20" t="s">
        <v>921</v>
      </c>
      <c r="D65" s="21">
        <v>6.2E-2</v>
      </c>
      <c r="E65" s="23">
        <f t="shared" si="8"/>
        <v>306274</v>
      </c>
      <c r="F65" s="26">
        <f t="shared" si="8"/>
        <v>18988.900000000001</v>
      </c>
      <c r="G65" s="23">
        <f>단가대비표!O150</f>
        <v>0</v>
      </c>
      <c r="H65" s="26">
        <f>TRUNC(G65*D65,1)</f>
        <v>0</v>
      </c>
      <c r="I65" s="23">
        <f>단가대비표!P150</f>
        <v>306274</v>
      </c>
      <c r="J65" s="26">
        <f>TRUNC(I65*D65,1)</f>
        <v>18988.900000000001</v>
      </c>
      <c r="K65" s="23">
        <f>단가대비표!V150</f>
        <v>0</v>
      </c>
      <c r="L65" s="26">
        <f>TRUNC(K65*D65,1)</f>
        <v>0</v>
      </c>
      <c r="M65" s="20" t="s">
        <v>52</v>
      </c>
      <c r="N65" s="1" t="s">
        <v>115</v>
      </c>
      <c r="O65" s="1" t="s">
        <v>950</v>
      </c>
      <c r="P65" s="1" t="s">
        <v>69</v>
      </c>
      <c r="Q65" s="1" t="s">
        <v>69</v>
      </c>
      <c r="R65" s="1" t="s">
        <v>68</v>
      </c>
      <c r="W65">
        <v>2</v>
      </c>
      <c r="AV65" s="1" t="s">
        <v>52</v>
      </c>
      <c r="AW65" s="1" t="s">
        <v>993</v>
      </c>
      <c r="AX65" s="1" t="s">
        <v>52</v>
      </c>
      <c r="AY65" s="1" t="s">
        <v>52</v>
      </c>
      <c r="AZ65" s="1" t="s">
        <v>52</v>
      </c>
    </row>
    <row r="66" spans="1:52" ht="30" customHeight="1" x14ac:dyDescent="0.3">
      <c r="A66" s="20" t="s">
        <v>924</v>
      </c>
      <c r="B66" s="20" t="s">
        <v>925</v>
      </c>
      <c r="C66" s="20" t="s">
        <v>147</v>
      </c>
      <c r="D66" s="21">
        <v>1</v>
      </c>
      <c r="E66" s="23">
        <f t="shared" si="8"/>
        <v>569.6</v>
      </c>
      <c r="F66" s="26">
        <f t="shared" si="8"/>
        <v>569.6</v>
      </c>
      <c r="G66" s="23">
        <f>TRUNC(SUMIF(W63:W66, RIGHTB(O66, 1), J63:J66)*U66, 2)</f>
        <v>569.66</v>
      </c>
      <c r="H66" s="26">
        <f>TRUNC(G66*D66,1)</f>
        <v>569.6</v>
      </c>
      <c r="I66" s="23">
        <v>0</v>
      </c>
      <c r="J66" s="26">
        <f>TRUNC(I66*D66,1)</f>
        <v>0</v>
      </c>
      <c r="K66" s="23">
        <v>0</v>
      </c>
      <c r="L66" s="26">
        <f>TRUNC(K66*D66,1)</f>
        <v>0</v>
      </c>
      <c r="M66" s="20" t="s">
        <v>52</v>
      </c>
      <c r="N66" s="1" t="s">
        <v>115</v>
      </c>
      <c r="O66" s="1" t="s">
        <v>804</v>
      </c>
      <c r="P66" s="1" t="s">
        <v>69</v>
      </c>
      <c r="Q66" s="1" t="s">
        <v>69</v>
      </c>
      <c r="R66" s="1" t="s">
        <v>69</v>
      </c>
      <c r="S66">
        <v>1</v>
      </c>
      <c r="T66">
        <v>0</v>
      </c>
      <c r="U66">
        <v>0.03</v>
      </c>
      <c r="AV66" s="1" t="s">
        <v>52</v>
      </c>
      <c r="AW66" s="1" t="s">
        <v>994</v>
      </c>
      <c r="AX66" s="1" t="s">
        <v>52</v>
      </c>
      <c r="AY66" s="1" t="s">
        <v>52</v>
      </c>
      <c r="AZ66" s="1" t="s">
        <v>52</v>
      </c>
    </row>
    <row r="67" spans="1:52" ht="30" customHeight="1" x14ac:dyDescent="0.3">
      <c r="A67" s="20" t="s">
        <v>927</v>
      </c>
      <c r="B67" s="20" t="s">
        <v>52</v>
      </c>
      <c r="C67" s="20" t="s">
        <v>52</v>
      </c>
      <c r="D67" s="21"/>
      <c r="E67" s="23"/>
      <c r="F67" s="26">
        <f>H67+J67+L67</f>
        <v>26225</v>
      </c>
      <c r="G67" s="23"/>
      <c r="H67" s="26">
        <f>TRUNC(SUMIF(N63:N66, N62, H63:H66),0)</f>
        <v>7237</v>
      </c>
      <c r="I67" s="23"/>
      <c r="J67" s="26">
        <f>TRUNC(SUMIF(N63:N66, N62, J63:J66),0)</f>
        <v>18988</v>
      </c>
      <c r="K67" s="23"/>
      <c r="L67" s="26">
        <f>TRUNC(SUMIF(N63:N66, N62, L63:L66),0)</f>
        <v>0</v>
      </c>
      <c r="M67" s="20" t="s">
        <v>52</v>
      </c>
      <c r="N67" s="1" t="s">
        <v>152</v>
      </c>
      <c r="O67" s="1" t="s">
        <v>152</v>
      </c>
      <c r="P67" s="1" t="s">
        <v>52</v>
      </c>
      <c r="Q67" s="1" t="s">
        <v>52</v>
      </c>
      <c r="R67" s="1" t="s">
        <v>52</v>
      </c>
      <c r="AV67" s="1" t="s">
        <v>52</v>
      </c>
      <c r="AW67" s="1" t="s">
        <v>52</v>
      </c>
      <c r="AX67" s="1" t="s">
        <v>52</v>
      </c>
      <c r="AY67" s="1" t="s">
        <v>52</v>
      </c>
      <c r="AZ67" s="1" t="s">
        <v>52</v>
      </c>
    </row>
    <row r="68" spans="1:52" ht="30" customHeight="1" x14ac:dyDescent="0.3">
      <c r="A68" s="21"/>
      <c r="B68" s="21"/>
      <c r="C68" s="21"/>
      <c r="D68" s="21"/>
      <c r="E68" s="23"/>
      <c r="F68" s="26"/>
      <c r="G68" s="23"/>
      <c r="H68" s="26"/>
      <c r="I68" s="23"/>
      <c r="J68" s="26"/>
      <c r="K68" s="23"/>
      <c r="L68" s="26"/>
      <c r="M68" s="21"/>
    </row>
    <row r="69" spans="1:52" ht="30" customHeight="1" x14ac:dyDescent="0.3">
      <c r="A69" s="17" t="s">
        <v>995</v>
      </c>
      <c r="B69" s="18"/>
      <c r="C69" s="18"/>
      <c r="D69" s="18"/>
      <c r="E69" s="22"/>
      <c r="F69" s="25"/>
      <c r="G69" s="22"/>
      <c r="H69" s="25"/>
      <c r="I69" s="22"/>
      <c r="J69" s="25"/>
      <c r="K69" s="22"/>
      <c r="L69" s="25"/>
      <c r="M69" s="19"/>
      <c r="N69" s="1" t="s">
        <v>119</v>
      </c>
    </row>
    <row r="70" spans="1:52" ht="30" customHeight="1" x14ac:dyDescent="0.3">
      <c r="A70" s="20" t="s">
        <v>974</v>
      </c>
      <c r="B70" s="20" t="s">
        <v>996</v>
      </c>
      <c r="C70" s="20" t="s">
        <v>65</v>
      </c>
      <c r="D70" s="21">
        <v>1.05</v>
      </c>
      <c r="E70" s="23">
        <f t="shared" ref="E70:F73" si="9">TRUNC(G70+I70+K70,1)</f>
        <v>11194</v>
      </c>
      <c r="F70" s="26">
        <f t="shared" si="9"/>
        <v>11753.7</v>
      </c>
      <c r="G70" s="23">
        <f>단가대비표!O28</f>
        <v>11194</v>
      </c>
      <c r="H70" s="26">
        <f>TRUNC(G70*D70,1)</f>
        <v>11753.7</v>
      </c>
      <c r="I70" s="23">
        <f>단가대비표!P28</f>
        <v>0</v>
      </c>
      <c r="J70" s="26">
        <f>TRUNC(I70*D70,1)</f>
        <v>0</v>
      </c>
      <c r="K70" s="23">
        <f>단가대비표!V28</f>
        <v>0</v>
      </c>
      <c r="L70" s="26">
        <f>TRUNC(K70*D70,1)</f>
        <v>0</v>
      </c>
      <c r="M70" s="20" t="s">
        <v>52</v>
      </c>
      <c r="N70" s="1" t="s">
        <v>119</v>
      </c>
      <c r="O70" s="1" t="s">
        <v>997</v>
      </c>
      <c r="P70" s="1" t="s">
        <v>69</v>
      </c>
      <c r="Q70" s="1" t="s">
        <v>69</v>
      </c>
      <c r="R70" s="1" t="s">
        <v>68</v>
      </c>
      <c r="V70">
        <v>1</v>
      </c>
      <c r="AV70" s="1" t="s">
        <v>52</v>
      </c>
      <c r="AW70" s="1" t="s">
        <v>998</v>
      </c>
      <c r="AX70" s="1" t="s">
        <v>52</v>
      </c>
      <c r="AY70" s="1" t="s">
        <v>52</v>
      </c>
      <c r="AZ70" s="1" t="s">
        <v>52</v>
      </c>
    </row>
    <row r="71" spans="1:52" ht="30" customHeight="1" x14ac:dyDescent="0.3">
      <c r="A71" s="20" t="s">
        <v>916</v>
      </c>
      <c r="B71" s="20" t="s">
        <v>917</v>
      </c>
      <c r="C71" s="20" t="s">
        <v>147</v>
      </c>
      <c r="D71" s="21">
        <v>1</v>
      </c>
      <c r="E71" s="23">
        <f t="shared" si="9"/>
        <v>235</v>
      </c>
      <c r="F71" s="26">
        <f t="shared" si="9"/>
        <v>235</v>
      </c>
      <c r="G71" s="23">
        <f>TRUNC(SUMIF(V70:V73, RIGHTB(O71, 1), H70:H73)*U71, 2)</f>
        <v>235.07</v>
      </c>
      <c r="H71" s="26">
        <f>TRUNC(G71*D71,1)</f>
        <v>235</v>
      </c>
      <c r="I71" s="23">
        <v>0</v>
      </c>
      <c r="J71" s="26">
        <f>TRUNC(I71*D71,1)</f>
        <v>0</v>
      </c>
      <c r="K71" s="23">
        <v>0</v>
      </c>
      <c r="L71" s="26">
        <f>TRUNC(K71*D71,1)</f>
        <v>0</v>
      </c>
      <c r="M71" s="20" t="s">
        <v>52</v>
      </c>
      <c r="N71" s="1" t="s">
        <v>119</v>
      </c>
      <c r="O71" s="1" t="s">
        <v>766</v>
      </c>
      <c r="P71" s="1" t="s">
        <v>69</v>
      </c>
      <c r="Q71" s="1" t="s">
        <v>69</v>
      </c>
      <c r="R71" s="1" t="s">
        <v>69</v>
      </c>
      <c r="S71">
        <v>0</v>
      </c>
      <c r="T71">
        <v>0</v>
      </c>
      <c r="U71">
        <v>0.02</v>
      </c>
      <c r="AV71" s="1" t="s">
        <v>52</v>
      </c>
      <c r="AW71" s="1" t="s">
        <v>999</v>
      </c>
      <c r="AX71" s="1" t="s">
        <v>52</v>
      </c>
      <c r="AY71" s="1" t="s">
        <v>52</v>
      </c>
      <c r="AZ71" s="1" t="s">
        <v>52</v>
      </c>
    </row>
    <row r="72" spans="1:52" ht="30" customHeight="1" x14ac:dyDescent="0.3">
      <c r="A72" s="20" t="s">
        <v>949</v>
      </c>
      <c r="B72" s="20" t="s">
        <v>920</v>
      </c>
      <c r="C72" s="20" t="s">
        <v>921</v>
      </c>
      <c r="D72" s="21">
        <v>9.8000000000000004E-2</v>
      </c>
      <c r="E72" s="23">
        <f t="shared" si="9"/>
        <v>306274</v>
      </c>
      <c r="F72" s="26">
        <f t="shared" si="9"/>
        <v>30014.799999999999</v>
      </c>
      <c r="G72" s="23">
        <f>단가대비표!O150</f>
        <v>0</v>
      </c>
      <c r="H72" s="26">
        <f>TRUNC(G72*D72,1)</f>
        <v>0</v>
      </c>
      <c r="I72" s="23">
        <f>단가대비표!P150</f>
        <v>306274</v>
      </c>
      <c r="J72" s="26">
        <f>TRUNC(I72*D72,1)</f>
        <v>30014.799999999999</v>
      </c>
      <c r="K72" s="23">
        <f>단가대비표!V150</f>
        <v>0</v>
      </c>
      <c r="L72" s="26">
        <f>TRUNC(K72*D72,1)</f>
        <v>0</v>
      </c>
      <c r="M72" s="20" t="s">
        <v>52</v>
      </c>
      <c r="N72" s="1" t="s">
        <v>119</v>
      </c>
      <c r="O72" s="1" t="s">
        <v>950</v>
      </c>
      <c r="P72" s="1" t="s">
        <v>69</v>
      </c>
      <c r="Q72" s="1" t="s">
        <v>69</v>
      </c>
      <c r="R72" s="1" t="s">
        <v>68</v>
      </c>
      <c r="W72">
        <v>2</v>
      </c>
      <c r="AV72" s="1" t="s">
        <v>52</v>
      </c>
      <c r="AW72" s="1" t="s">
        <v>1000</v>
      </c>
      <c r="AX72" s="1" t="s">
        <v>52</v>
      </c>
      <c r="AY72" s="1" t="s">
        <v>52</v>
      </c>
      <c r="AZ72" s="1" t="s">
        <v>52</v>
      </c>
    </row>
    <row r="73" spans="1:52" ht="30" customHeight="1" x14ac:dyDescent="0.3">
      <c r="A73" s="20" t="s">
        <v>924</v>
      </c>
      <c r="B73" s="20" t="s">
        <v>925</v>
      </c>
      <c r="C73" s="20" t="s">
        <v>147</v>
      </c>
      <c r="D73" s="21">
        <v>1</v>
      </c>
      <c r="E73" s="23">
        <f t="shared" si="9"/>
        <v>900.4</v>
      </c>
      <c r="F73" s="26">
        <f t="shared" si="9"/>
        <v>900.4</v>
      </c>
      <c r="G73" s="23">
        <f>TRUNC(SUMIF(W70:W73, RIGHTB(O73, 1), J70:J73)*U73, 2)</f>
        <v>900.44</v>
      </c>
      <c r="H73" s="26">
        <f>TRUNC(G73*D73,1)</f>
        <v>900.4</v>
      </c>
      <c r="I73" s="23">
        <v>0</v>
      </c>
      <c r="J73" s="26">
        <f>TRUNC(I73*D73,1)</f>
        <v>0</v>
      </c>
      <c r="K73" s="23">
        <v>0</v>
      </c>
      <c r="L73" s="26">
        <f>TRUNC(K73*D73,1)</f>
        <v>0</v>
      </c>
      <c r="M73" s="20" t="s">
        <v>52</v>
      </c>
      <c r="N73" s="1" t="s">
        <v>119</v>
      </c>
      <c r="O73" s="1" t="s">
        <v>804</v>
      </c>
      <c r="P73" s="1" t="s">
        <v>69</v>
      </c>
      <c r="Q73" s="1" t="s">
        <v>69</v>
      </c>
      <c r="R73" s="1" t="s">
        <v>69</v>
      </c>
      <c r="S73">
        <v>1</v>
      </c>
      <c r="T73">
        <v>0</v>
      </c>
      <c r="U73">
        <v>0.03</v>
      </c>
      <c r="AV73" s="1" t="s">
        <v>52</v>
      </c>
      <c r="AW73" s="1" t="s">
        <v>1001</v>
      </c>
      <c r="AX73" s="1" t="s">
        <v>52</v>
      </c>
      <c r="AY73" s="1" t="s">
        <v>52</v>
      </c>
      <c r="AZ73" s="1" t="s">
        <v>52</v>
      </c>
    </row>
    <row r="74" spans="1:52" ht="30" customHeight="1" x14ac:dyDescent="0.3">
      <c r="A74" s="20" t="s">
        <v>927</v>
      </c>
      <c r="B74" s="20" t="s">
        <v>52</v>
      </c>
      <c r="C74" s="20" t="s">
        <v>52</v>
      </c>
      <c r="D74" s="21"/>
      <c r="E74" s="23"/>
      <c r="F74" s="26">
        <f>H74+J74+L74</f>
        <v>42903</v>
      </c>
      <c r="G74" s="23"/>
      <c r="H74" s="26">
        <f>TRUNC(SUMIF(N70:N73, N69, H70:H73),0)</f>
        <v>12889</v>
      </c>
      <c r="I74" s="23"/>
      <c r="J74" s="26">
        <f>TRUNC(SUMIF(N70:N73, N69, J70:J73),0)</f>
        <v>30014</v>
      </c>
      <c r="K74" s="23"/>
      <c r="L74" s="26">
        <f>TRUNC(SUMIF(N70:N73, N69, L70:L73),0)</f>
        <v>0</v>
      </c>
      <c r="M74" s="20" t="s">
        <v>52</v>
      </c>
      <c r="N74" s="1" t="s">
        <v>152</v>
      </c>
      <c r="O74" s="1" t="s">
        <v>152</v>
      </c>
      <c r="P74" s="1" t="s">
        <v>52</v>
      </c>
      <c r="Q74" s="1" t="s">
        <v>52</v>
      </c>
      <c r="R74" s="1" t="s">
        <v>52</v>
      </c>
      <c r="AV74" s="1" t="s">
        <v>52</v>
      </c>
      <c r="AW74" s="1" t="s">
        <v>52</v>
      </c>
      <c r="AX74" s="1" t="s">
        <v>52</v>
      </c>
      <c r="AY74" s="1" t="s">
        <v>52</v>
      </c>
      <c r="AZ74" s="1" t="s">
        <v>52</v>
      </c>
    </row>
    <row r="75" spans="1:52" ht="30" customHeight="1" x14ac:dyDescent="0.3">
      <c r="A75" s="21"/>
      <c r="B75" s="21"/>
      <c r="C75" s="21"/>
      <c r="D75" s="21"/>
      <c r="E75" s="23"/>
      <c r="F75" s="26"/>
      <c r="G75" s="23"/>
      <c r="H75" s="26"/>
      <c r="I75" s="23"/>
      <c r="J75" s="26"/>
      <c r="K75" s="23"/>
      <c r="L75" s="26"/>
      <c r="M75" s="21"/>
    </row>
    <row r="76" spans="1:52" ht="30" customHeight="1" x14ac:dyDescent="0.3">
      <c r="A76" s="17" t="s">
        <v>1002</v>
      </c>
      <c r="B76" s="18"/>
      <c r="C76" s="18"/>
      <c r="D76" s="18"/>
      <c r="E76" s="22"/>
      <c r="F76" s="25"/>
      <c r="G76" s="22"/>
      <c r="H76" s="25"/>
      <c r="I76" s="22"/>
      <c r="J76" s="25"/>
      <c r="K76" s="22"/>
      <c r="L76" s="25"/>
      <c r="M76" s="19"/>
      <c r="N76" s="1" t="s">
        <v>124</v>
      </c>
    </row>
    <row r="77" spans="1:52" ht="30" customHeight="1" x14ac:dyDescent="0.3">
      <c r="A77" s="20" t="s">
        <v>974</v>
      </c>
      <c r="B77" s="20" t="s">
        <v>1003</v>
      </c>
      <c r="C77" s="20" t="s">
        <v>65</v>
      </c>
      <c r="D77" s="21">
        <v>1.05</v>
      </c>
      <c r="E77" s="23">
        <f t="shared" ref="E77:F80" si="10">TRUNC(G77+I77+K77,1)</f>
        <v>1499</v>
      </c>
      <c r="F77" s="26">
        <f t="shared" si="10"/>
        <v>1573.9</v>
      </c>
      <c r="G77" s="23">
        <f>단가대비표!O29</f>
        <v>1499</v>
      </c>
      <c r="H77" s="26">
        <f>TRUNC(G77*D77,1)</f>
        <v>1573.9</v>
      </c>
      <c r="I77" s="23">
        <f>단가대비표!P29</f>
        <v>0</v>
      </c>
      <c r="J77" s="26">
        <f>TRUNC(I77*D77,1)</f>
        <v>0</v>
      </c>
      <c r="K77" s="23">
        <f>단가대비표!V29</f>
        <v>0</v>
      </c>
      <c r="L77" s="26">
        <f>TRUNC(K77*D77,1)</f>
        <v>0</v>
      </c>
      <c r="M77" s="20" t="s">
        <v>52</v>
      </c>
      <c r="N77" s="1" t="s">
        <v>124</v>
      </c>
      <c r="O77" s="1" t="s">
        <v>1004</v>
      </c>
      <c r="P77" s="1" t="s">
        <v>69</v>
      </c>
      <c r="Q77" s="1" t="s">
        <v>69</v>
      </c>
      <c r="R77" s="1" t="s">
        <v>68</v>
      </c>
      <c r="V77">
        <v>1</v>
      </c>
      <c r="AV77" s="1" t="s">
        <v>52</v>
      </c>
      <c r="AW77" s="1" t="s">
        <v>1005</v>
      </c>
      <c r="AX77" s="1" t="s">
        <v>52</v>
      </c>
      <c r="AY77" s="1" t="s">
        <v>52</v>
      </c>
      <c r="AZ77" s="1" t="s">
        <v>52</v>
      </c>
    </row>
    <row r="78" spans="1:52" ht="30" customHeight="1" x14ac:dyDescent="0.3">
      <c r="A78" s="20" t="s">
        <v>916</v>
      </c>
      <c r="B78" s="20" t="s">
        <v>917</v>
      </c>
      <c r="C78" s="20" t="s">
        <v>147</v>
      </c>
      <c r="D78" s="21">
        <v>1</v>
      </c>
      <c r="E78" s="23">
        <f t="shared" si="10"/>
        <v>31.4</v>
      </c>
      <c r="F78" s="26">
        <f t="shared" si="10"/>
        <v>31.4</v>
      </c>
      <c r="G78" s="23">
        <f>TRUNC(SUMIF(V77:V80, RIGHTB(O78, 1), H77:H80)*U78, 2)</f>
        <v>31.47</v>
      </c>
      <c r="H78" s="26">
        <f>TRUNC(G78*D78,1)</f>
        <v>31.4</v>
      </c>
      <c r="I78" s="23">
        <v>0</v>
      </c>
      <c r="J78" s="26">
        <f>TRUNC(I78*D78,1)</f>
        <v>0</v>
      </c>
      <c r="K78" s="23">
        <v>0</v>
      </c>
      <c r="L78" s="26">
        <f>TRUNC(K78*D78,1)</f>
        <v>0</v>
      </c>
      <c r="M78" s="20" t="s">
        <v>52</v>
      </c>
      <c r="N78" s="1" t="s">
        <v>124</v>
      </c>
      <c r="O78" s="1" t="s">
        <v>766</v>
      </c>
      <c r="P78" s="1" t="s">
        <v>69</v>
      </c>
      <c r="Q78" s="1" t="s">
        <v>69</v>
      </c>
      <c r="R78" s="1" t="s">
        <v>69</v>
      </c>
      <c r="S78">
        <v>0</v>
      </c>
      <c r="T78">
        <v>0</v>
      </c>
      <c r="U78">
        <v>0.02</v>
      </c>
      <c r="AV78" s="1" t="s">
        <v>52</v>
      </c>
      <c r="AW78" s="1" t="s">
        <v>1006</v>
      </c>
      <c r="AX78" s="1" t="s">
        <v>52</v>
      </c>
      <c r="AY78" s="1" t="s">
        <v>52</v>
      </c>
      <c r="AZ78" s="1" t="s">
        <v>52</v>
      </c>
    </row>
    <row r="79" spans="1:52" ht="30" customHeight="1" x14ac:dyDescent="0.3">
      <c r="A79" s="20" t="s">
        <v>949</v>
      </c>
      <c r="B79" s="20" t="s">
        <v>920</v>
      </c>
      <c r="C79" s="20" t="s">
        <v>921</v>
      </c>
      <c r="D79" s="21">
        <v>1.6799999999999999E-2</v>
      </c>
      <c r="E79" s="23">
        <f t="shared" si="10"/>
        <v>306274</v>
      </c>
      <c r="F79" s="26">
        <f t="shared" si="10"/>
        <v>5145.3999999999996</v>
      </c>
      <c r="G79" s="23">
        <f>단가대비표!O150</f>
        <v>0</v>
      </c>
      <c r="H79" s="26">
        <f>TRUNC(G79*D79,1)</f>
        <v>0</v>
      </c>
      <c r="I79" s="23">
        <f>단가대비표!P150</f>
        <v>306274</v>
      </c>
      <c r="J79" s="26">
        <f>TRUNC(I79*D79,1)</f>
        <v>5145.3999999999996</v>
      </c>
      <c r="K79" s="23">
        <f>단가대비표!V150</f>
        <v>0</v>
      </c>
      <c r="L79" s="26">
        <f>TRUNC(K79*D79,1)</f>
        <v>0</v>
      </c>
      <c r="M79" s="20" t="s">
        <v>1007</v>
      </c>
      <c r="N79" s="1" t="s">
        <v>124</v>
      </c>
      <c r="O79" s="1" t="s">
        <v>950</v>
      </c>
      <c r="P79" s="1" t="s">
        <v>69</v>
      </c>
      <c r="Q79" s="1" t="s">
        <v>69</v>
      </c>
      <c r="R79" s="1" t="s">
        <v>68</v>
      </c>
      <c r="W79">
        <v>2</v>
      </c>
      <c r="AV79" s="1" t="s">
        <v>52</v>
      </c>
      <c r="AW79" s="1" t="s">
        <v>1008</v>
      </c>
      <c r="AX79" s="1" t="s">
        <v>52</v>
      </c>
      <c r="AY79" s="1" t="s">
        <v>52</v>
      </c>
      <c r="AZ79" s="1" t="s">
        <v>52</v>
      </c>
    </row>
    <row r="80" spans="1:52" ht="30" customHeight="1" x14ac:dyDescent="0.3">
      <c r="A80" s="20" t="s">
        <v>924</v>
      </c>
      <c r="B80" s="20" t="s">
        <v>925</v>
      </c>
      <c r="C80" s="20" t="s">
        <v>147</v>
      </c>
      <c r="D80" s="21">
        <v>1</v>
      </c>
      <c r="E80" s="23">
        <f t="shared" si="10"/>
        <v>154.30000000000001</v>
      </c>
      <c r="F80" s="26">
        <f t="shared" si="10"/>
        <v>154.30000000000001</v>
      </c>
      <c r="G80" s="23">
        <f>TRUNC(SUMIF(W77:W80, RIGHTB(O80, 1), J77:J80)*U80, 2)</f>
        <v>154.36000000000001</v>
      </c>
      <c r="H80" s="26">
        <f>TRUNC(G80*D80,1)</f>
        <v>154.30000000000001</v>
      </c>
      <c r="I80" s="23">
        <v>0</v>
      </c>
      <c r="J80" s="26">
        <f>TRUNC(I80*D80,1)</f>
        <v>0</v>
      </c>
      <c r="K80" s="23">
        <v>0</v>
      </c>
      <c r="L80" s="26">
        <f>TRUNC(K80*D80,1)</f>
        <v>0</v>
      </c>
      <c r="M80" s="20" t="s">
        <v>52</v>
      </c>
      <c r="N80" s="1" t="s">
        <v>124</v>
      </c>
      <c r="O80" s="1" t="s">
        <v>804</v>
      </c>
      <c r="P80" s="1" t="s">
        <v>69</v>
      </c>
      <c r="Q80" s="1" t="s">
        <v>69</v>
      </c>
      <c r="R80" s="1" t="s">
        <v>69</v>
      </c>
      <c r="S80">
        <v>1</v>
      </c>
      <c r="T80">
        <v>0</v>
      </c>
      <c r="U80">
        <v>0.03</v>
      </c>
      <c r="AV80" s="1" t="s">
        <v>52</v>
      </c>
      <c r="AW80" s="1" t="s">
        <v>1009</v>
      </c>
      <c r="AX80" s="1" t="s">
        <v>52</v>
      </c>
      <c r="AY80" s="1" t="s">
        <v>52</v>
      </c>
      <c r="AZ80" s="1" t="s">
        <v>52</v>
      </c>
    </row>
    <row r="81" spans="1:52" ht="30" customHeight="1" x14ac:dyDescent="0.3">
      <c r="A81" s="20" t="s">
        <v>927</v>
      </c>
      <c r="B81" s="20" t="s">
        <v>52</v>
      </c>
      <c r="C81" s="20" t="s">
        <v>52</v>
      </c>
      <c r="D81" s="21"/>
      <c r="E81" s="23"/>
      <c r="F81" s="26">
        <f>H81+J81+L81</f>
        <v>6904</v>
      </c>
      <c r="G81" s="23"/>
      <c r="H81" s="26">
        <f>TRUNC(SUMIF(N77:N80, N76, H77:H80),0)</f>
        <v>1759</v>
      </c>
      <c r="I81" s="23"/>
      <c r="J81" s="26">
        <f>TRUNC(SUMIF(N77:N80, N76, J77:J80),0)</f>
        <v>5145</v>
      </c>
      <c r="K81" s="23"/>
      <c r="L81" s="26">
        <f>TRUNC(SUMIF(N77:N80, N76, L77:L80),0)</f>
        <v>0</v>
      </c>
      <c r="M81" s="20" t="s">
        <v>52</v>
      </c>
      <c r="N81" s="1" t="s">
        <v>152</v>
      </c>
      <c r="O81" s="1" t="s">
        <v>152</v>
      </c>
      <c r="P81" s="1" t="s">
        <v>52</v>
      </c>
      <c r="Q81" s="1" t="s">
        <v>52</v>
      </c>
      <c r="R81" s="1" t="s">
        <v>52</v>
      </c>
      <c r="AV81" s="1" t="s">
        <v>52</v>
      </c>
      <c r="AW81" s="1" t="s">
        <v>52</v>
      </c>
      <c r="AX81" s="1" t="s">
        <v>52</v>
      </c>
      <c r="AY81" s="1" t="s">
        <v>52</v>
      </c>
      <c r="AZ81" s="1" t="s">
        <v>52</v>
      </c>
    </row>
    <row r="82" spans="1:52" ht="30" customHeight="1" x14ac:dyDescent="0.3">
      <c r="A82" s="21"/>
      <c r="B82" s="21"/>
      <c r="C82" s="21"/>
      <c r="D82" s="21"/>
      <c r="E82" s="23"/>
      <c r="F82" s="26"/>
      <c r="G82" s="23"/>
      <c r="H82" s="26"/>
      <c r="I82" s="23"/>
      <c r="J82" s="26"/>
      <c r="K82" s="23"/>
      <c r="L82" s="26"/>
      <c r="M82" s="21"/>
    </row>
    <row r="83" spans="1:52" ht="30" customHeight="1" x14ac:dyDescent="0.3">
      <c r="A83" s="17" t="s">
        <v>1010</v>
      </c>
      <c r="B83" s="18"/>
      <c r="C83" s="18"/>
      <c r="D83" s="18"/>
      <c r="E83" s="22"/>
      <c r="F83" s="25"/>
      <c r="G83" s="22"/>
      <c r="H83" s="25"/>
      <c r="I83" s="22"/>
      <c r="J83" s="25"/>
      <c r="K83" s="22"/>
      <c r="L83" s="25"/>
      <c r="M83" s="19"/>
      <c r="N83" s="1" t="s">
        <v>129</v>
      </c>
    </row>
    <row r="84" spans="1:52" ht="30" customHeight="1" x14ac:dyDescent="0.3">
      <c r="A84" s="20" t="s">
        <v>1012</v>
      </c>
      <c r="B84" s="20" t="s">
        <v>1013</v>
      </c>
      <c r="C84" s="20" t="s">
        <v>65</v>
      </c>
      <c r="D84" s="21">
        <v>1.1000000000000001</v>
      </c>
      <c r="E84" s="23">
        <f t="shared" ref="E84:F87" si="11">TRUNC(G84+I84+K84,1)</f>
        <v>2545</v>
      </c>
      <c r="F84" s="26">
        <f t="shared" si="11"/>
        <v>2799.5</v>
      </c>
      <c r="G84" s="23">
        <f>단가대비표!O19</f>
        <v>2545</v>
      </c>
      <c r="H84" s="26">
        <f>TRUNC(G84*D84,1)</f>
        <v>2799.5</v>
      </c>
      <c r="I84" s="23">
        <f>단가대비표!P19</f>
        <v>0</v>
      </c>
      <c r="J84" s="26">
        <f>TRUNC(I84*D84,1)</f>
        <v>0</v>
      </c>
      <c r="K84" s="23">
        <f>단가대비표!V19</f>
        <v>0</v>
      </c>
      <c r="L84" s="26">
        <f>TRUNC(K84*D84,1)</f>
        <v>0</v>
      </c>
      <c r="M84" s="20" t="s">
        <v>52</v>
      </c>
      <c r="N84" s="1" t="s">
        <v>129</v>
      </c>
      <c r="O84" s="1" t="s">
        <v>1014</v>
      </c>
      <c r="P84" s="1" t="s">
        <v>69</v>
      </c>
      <c r="Q84" s="1" t="s">
        <v>69</v>
      </c>
      <c r="R84" s="1" t="s">
        <v>68</v>
      </c>
      <c r="V84">
        <v>1</v>
      </c>
      <c r="AV84" s="1" t="s">
        <v>52</v>
      </c>
      <c r="AW84" s="1" t="s">
        <v>1015</v>
      </c>
      <c r="AX84" s="1" t="s">
        <v>52</v>
      </c>
      <c r="AY84" s="1" t="s">
        <v>52</v>
      </c>
      <c r="AZ84" s="1" t="s">
        <v>52</v>
      </c>
    </row>
    <row r="85" spans="1:52" ht="30" customHeight="1" x14ac:dyDescent="0.3">
      <c r="A85" s="20" t="s">
        <v>916</v>
      </c>
      <c r="B85" s="20" t="s">
        <v>917</v>
      </c>
      <c r="C85" s="20" t="s">
        <v>147</v>
      </c>
      <c r="D85" s="21">
        <v>1</v>
      </c>
      <c r="E85" s="23">
        <f t="shared" si="11"/>
        <v>55.9</v>
      </c>
      <c r="F85" s="26">
        <f t="shared" si="11"/>
        <v>55.9</v>
      </c>
      <c r="G85" s="23">
        <f>TRUNC(SUMIF(V84:V87, RIGHTB(O85, 1), H84:H87)*U85, 2)</f>
        <v>55.99</v>
      </c>
      <c r="H85" s="26">
        <f>TRUNC(G85*D85,1)</f>
        <v>55.9</v>
      </c>
      <c r="I85" s="23">
        <v>0</v>
      </c>
      <c r="J85" s="26">
        <f>TRUNC(I85*D85,1)</f>
        <v>0</v>
      </c>
      <c r="K85" s="23">
        <v>0</v>
      </c>
      <c r="L85" s="26">
        <f>TRUNC(K85*D85,1)</f>
        <v>0</v>
      </c>
      <c r="M85" s="20" t="s">
        <v>52</v>
      </c>
      <c r="N85" s="1" t="s">
        <v>129</v>
      </c>
      <c r="O85" s="1" t="s">
        <v>766</v>
      </c>
      <c r="P85" s="1" t="s">
        <v>69</v>
      </c>
      <c r="Q85" s="1" t="s">
        <v>69</v>
      </c>
      <c r="R85" s="1" t="s">
        <v>69</v>
      </c>
      <c r="S85">
        <v>0</v>
      </c>
      <c r="T85">
        <v>0</v>
      </c>
      <c r="U85">
        <v>0.02</v>
      </c>
      <c r="AV85" s="1" t="s">
        <v>52</v>
      </c>
      <c r="AW85" s="1" t="s">
        <v>1016</v>
      </c>
      <c r="AX85" s="1" t="s">
        <v>52</v>
      </c>
      <c r="AY85" s="1" t="s">
        <v>52</v>
      </c>
      <c r="AZ85" s="1" t="s">
        <v>52</v>
      </c>
    </row>
    <row r="86" spans="1:52" ht="30" customHeight="1" x14ac:dyDescent="0.3">
      <c r="A86" s="20" t="s">
        <v>919</v>
      </c>
      <c r="B86" s="20" t="s">
        <v>920</v>
      </c>
      <c r="C86" s="20" t="s">
        <v>921</v>
      </c>
      <c r="D86" s="21">
        <v>1.0500000000000001E-2</v>
      </c>
      <c r="E86" s="23">
        <f t="shared" si="11"/>
        <v>276108</v>
      </c>
      <c r="F86" s="26">
        <f t="shared" si="11"/>
        <v>2899.1</v>
      </c>
      <c r="G86" s="23">
        <f>단가대비표!O149</f>
        <v>0</v>
      </c>
      <c r="H86" s="26">
        <f>TRUNC(G86*D86,1)</f>
        <v>0</v>
      </c>
      <c r="I86" s="23">
        <f>단가대비표!P149</f>
        <v>276108</v>
      </c>
      <c r="J86" s="26">
        <f>TRUNC(I86*D86,1)</f>
        <v>2899.1</v>
      </c>
      <c r="K86" s="23">
        <f>단가대비표!V149</f>
        <v>0</v>
      </c>
      <c r="L86" s="26">
        <f>TRUNC(K86*D86,1)</f>
        <v>0</v>
      </c>
      <c r="M86" s="20" t="s">
        <v>1017</v>
      </c>
      <c r="N86" s="1" t="s">
        <v>129</v>
      </c>
      <c r="O86" s="1" t="s">
        <v>922</v>
      </c>
      <c r="P86" s="1" t="s">
        <v>69</v>
      </c>
      <c r="Q86" s="1" t="s">
        <v>69</v>
      </c>
      <c r="R86" s="1" t="s">
        <v>68</v>
      </c>
      <c r="W86">
        <v>2</v>
      </c>
      <c r="AV86" s="1" t="s">
        <v>52</v>
      </c>
      <c r="AW86" s="1" t="s">
        <v>1018</v>
      </c>
      <c r="AX86" s="1" t="s">
        <v>52</v>
      </c>
      <c r="AY86" s="1" t="s">
        <v>52</v>
      </c>
      <c r="AZ86" s="1" t="s">
        <v>52</v>
      </c>
    </row>
    <row r="87" spans="1:52" ht="30" customHeight="1" x14ac:dyDescent="0.3">
      <c r="A87" s="20" t="s">
        <v>924</v>
      </c>
      <c r="B87" s="20" t="s">
        <v>925</v>
      </c>
      <c r="C87" s="20" t="s">
        <v>147</v>
      </c>
      <c r="D87" s="21">
        <v>1</v>
      </c>
      <c r="E87" s="23">
        <f t="shared" si="11"/>
        <v>86.9</v>
      </c>
      <c r="F87" s="26">
        <f t="shared" si="11"/>
        <v>86.9</v>
      </c>
      <c r="G87" s="23">
        <f>TRUNC(SUMIF(W84:W87, RIGHTB(O87, 1), J84:J87)*U87, 2)</f>
        <v>86.97</v>
      </c>
      <c r="H87" s="26">
        <f>TRUNC(G87*D87,1)</f>
        <v>86.9</v>
      </c>
      <c r="I87" s="23">
        <v>0</v>
      </c>
      <c r="J87" s="26">
        <f>TRUNC(I87*D87,1)</f>
        <v>0</v>
      </c>
      <c r="K87" s="23">
        <v>0</v>
      </c>
      <c r="L87" s="26">
        <f>TRUNC(K87*D87,1)</f>
        <v>0</v>
      </c>
      <c r="M87" s="20" t="s">
        <v>52</v>
      </c>
      <c r="N87" s="1" t="s">
        <v>129</v>
      </c>
      <c r="O87" s="1" t="s">
        <v>804</v>
      </c>
      <c r="P87" s="1" t="s">
        <v>69</v>
      </c>
      <c r="Q87" s="1" t="s">
        <v>69</v>
      </c>
      <c r="R87" s="1" t="s">
        <v>69</v>
      </c>
      <c r="S87">
        <v>1</v>
      </c>
      <c r="T87">
        <v>0</v>
      </c>
      <c r="U87">
        <v>0.03</v>
      </c>
      <c r="AV87" s="1" t="s">
        <v>52</v>
      </c>
      <c r="AW87" s="1" t="s">
        <v>1019</v>
      </c>
      <c r="AX87" s="1" t="s">
        <v>52</v>
      </c>
      <c r="AY87" s="1" t="s">
        <v>52</v>
      </c>
      <c r="AZ87" s="1" t="s">
        <v>52</v>
      </c>
    </row>
    <row r="88" spans="1:52" ht="30" customHeight="1" x14ac:dyDescent="0.3">
      <c r="A88" s="20" t="s">
        <v>927</v>
      </c>
      <c r="B88" s="20" t="s">
        <v>52</v>
      </c>
      <c r="C88" s="20" t="s">
        <v>52</v>
      </c>
      <c r="D88" s="21"/>
      <c r="E88" s="23"/>
      <c r="F88" s="26">
        <f>H88+J88+L88</f>
        <v>5841</v>
      </c>
      <c r="G88" s="23"/>
      <c r="H88" s="26">
        <f>TRUNC(SUMIF(N84:N87, N83, H84:H87),0)</f>
        <v>2942</v>
      </c>
      <c r="I88" s="23"/>
      <c r="J88" s="26">
        <f>TRUNC(SUMIF(N84:N87, N83, J84:J87),0)</f>
        <v>2899</v>
      </c>
      <c r="K88" s="23"/>
      <c r="L88" s="26">
        <f>TRUNC(SUMIF(N84:N87, N83, L84:L87),0)</f>
        <v>0</v>
      </c>
      <c r="M88" s="20" t="s">
        <v>52</v>
      </c>
      <c r="N88" s="1" t="s">
        <v>152</v>
      </c>
      <c r="O88" s="1" t="s">
        <v>152</v>
      </c>
      <c r="P88" s="1" t="s">
        <v>52</v>
      </c>
      <c r="Q88" s="1" t="s">
        <v>52</v>
      </c>
      <c r="R88" s="1" t="s">
        <v>52</v>
      </c>
      <c r="AV88" s="1" t="s">
        <v>52</v>
      </c>
      <c r="AW88" s="1" t="s">
        <v>52</v>
      </c>
      <c r="AX88" s="1" t="s">
        <v>52</v>
      </c>
      <c r="AY88" s="1" t="s">
        <v>52</v>
      </c>
      <c r="AZ88" s="1" t="s">
        <v>52</v>
      </c>
    </row>
    <row r="89" spans="1:52" ht="30" customHeight="1" x14ac:dyDescent="0.3">
      <c r="A89" s="21"/>
      <c r="B89" s="21"/>
      <c r="C89" s="21"/>
      <c r="D89" s="21"/>
      <c r="E89" s="23"/>
      <c r="F89" s="26"/>
      <c r="G89" s="23"/>
      <c r="H89" s="26"/>
      <c r="I89" s="23"/>
      <c r="J89" s="26"/>
      <c r="K89" s="23"/>
      <c r="L89" s="26"/>
      <c r="M89" s="21"/>
    </row>
    <row r="90" spans="1:52" ht="30" customHeight="1" x14ac:dyDescent="0.3">
      <c r="A90" s="17" t="s">
        <v>1020</v>
      </c>
      <c r="B90" s="18"/>
      <c r="C90" s="18"/>
      <c r="D90" s="18"/>
      <c r="E90" s="22"/>
      <c r="F90" s="25"/>
      <c r="G90" s="22"/>
      <c r="H90" s="25"/>
      <c r="I90" s="22"/>
      <c r="J90" s="25"/>
      <c r="K90" s="22"/>
      <c r="L90" s="25"/>
      <c r="M90" s="19"/>
      <c r="N90" s="1" t="s">
        <v>133</v>
      </c>
    </row>
    <row r="91" spans="1:52" ht="30" customHeight="1" x14ac:dyDescent="0.3">
      <c r="A91" s="20" t="s">
        <v>1012</v>
      </c>
      <c r="B91" s="20" t="s">
        <v>1021</v>
      </c>
      <c r="C91" s="20" t="s">
        <v>65</v>
      </c>
      <c r="D91" s="21">
        <v>1.1000000000000001</v>
      </c>
      <c r="E91" s="23">
        <f t="shared" ref="E91:F94" si="12">TRUNC(G91+I91+K91,1)</f>
        <v>1106</v>
      </c>
      <c r="F91" s="26">
        <f t="shared" si="12"/>
        <v>1216.5999999999999</v>
      </c>
      <c r="G91" s="23">
        <f>단가대비표!O17</f>
        <v>1106</v>
      </c>
      <c r="H91" s="26">
        <f>TRUNC(G91*D91,1)</f>
        <v>1216.5999999999999</v>
      </c>
      <c r="I91" s="23">
        <f>단가대비표!P17</f>
        <v>0</v>
      </c>
      <c r="J91" s="26">
        <f>TRUNC(I91*D91,1)</f>
        <v>0</v>
      </c>
      <c r="K91" s="23">
        <f>단가대비표!V17</f>
        <v>0</v>
      </c>
      <c r="L91" s="26">
        <f>TRUNC(K91*D91,1)</f>
        <v>0</v>
      </c>
      <c r="M91" s="20" t="s">
        <v>52</v>
      </c>
      <c r="N91" s="1" t="s">
        <v>133</v>
      </c>
      <c r="O91" s="1" t="s">
        <v>1022</v>
      </c>
      <c r="P91" s="1" t="s">
        <v>69</v>
      </c>
      <c r="Q91" s="1" t="s">
        <v>69</v>
      </c>
      <c r="R91" s="1" t="s">
        <v>68</v>
      </c>
      <c r="V91">
        <v>1</v>
      </c>
      <c r="AV91" s="1" t="s">
        <v>52</v>
      </c>
      <c r="AW91" s="1" t="s">
        <v>1023</v>
      </c>
      <c r="AX91" s="1" t="s">
        <v>52</v>
      </c>
      <c r="AY91" s="1" t="s">
        <v>52</v>
      </c>
      <c r="AZ91" s="1" t="s">
        <v>52</v>
      </c>
    </row>
    <row r="92" spans="1:52" ht="30" customHeight="1" x14ac:dyDescent="0.3">
      <c r="A92" s="20" t="s">
        <v>916</v>
      </c>
      <c r="B92" s="20" t="s">
        <v>917</v>
      </c>
      <c r="C92" s="20" t="s">
        <v>147</v>
      </c>
      <c r="D92" s="21">
        <v>1</v>
      </c>
      <c r="E92" s="23">
        <f t="shared" si="12"/>
        <v>24.3</v>
      </c>
      <c r="F92" s="26">
        <f t="shared" si="12"/>
        <v>24.3</v>
      </c>
      <c r="G92" s="23">
        <f>TRUNC(SUMIF(V91:V94, RIGHTB(O92, 1), H91:H94)*U92, 2)</f>
        <v>24.33</v>
      </c>
      <c r="H92" s="26">
        <f>TRUNC(G92*D92,1)</f>
        <v>24.3</v>
      </c>
      <c r="I92" s="23">
        <v>0</v>
      </c>
      <c r="J92" s="26">
        <f>TRUNC(I92*D92,1)</f>
        <v>0</v>
      </c>
      <c r="K92" s="23">
        <v>0</v>
      </c>
      <c r="L92" s="26">
        <f>TRUNC(K92*D92,1)</f>
        <v>0</v>
      </c>
      <c r="M92" s="20" t="s">
        <v>52</v>
      </c>
      <c r="N92" s="1" t="s">
        <v>133</v>
      </c>
      <c r="O92" s="1" t="s">
        <v>766</v>
      </c>
      <c r="P92" s="1" t="s">
        <v>69</v>
      </c>
      <c r="Q92" s="1" t="s">
        <v>69</v>
      </c>
      <c r="R92" s="1" t="s">
        <v>69</v>
      </c>
      <c r="S92">
        <v>0</v>
      </c>
      <c r="T92">
        <v>0</v>
      </c>
      <c r="U92">
        <v>0.02</v>
      </c>
      <c r="AV92" s="1" t="s">
        <v>52</v>
      </c>
      <c r="AW92" s="1" t="s">
        <v>1024</v>
      </c>
      <c r="AX92" s="1" t="s">
        <v>52</v>
      </c>
      <c r="AY92" s="1" t="s">
        <v>52</v>
      </c>
      <c r="AZ92" s="1" t="s">
        <v>52</v>
      </c>
    </row>
    <row r="93" spans="1:52" ht="30" customHeight="1" x14ac:dyDescent="0.3">
      <c r="A93" s="20" t="s">
        <v>919</v>
      </c>
      <c r="B93" s="20" t="s">
        <v>920</v>
      </c>
      <c r="C93" s="20" t="s">
        <v>921</v>
      </c>
      <c r="D93" s="21">
        <v>8.9999999999999993E-3</v>
      </c>
      <c r="E93" s="23">
        <f t="shared" si="12"/>
        <v>276108</v>
      </c>
      <c r="F93" s="26">
        <f t="shared" si="12"/>
        <v>2484.9</v>
      </c>
      <c r="G93" s="23">
        <f>단가대비표!O149</f>
        <v>0</v>
      </c>
      <c r="H93" s="26">
        <f>TRUNC(G93*D93,1)</f>
        <v>0</v>
      </c>
      <c r="I93" s="23">
        <f>단가대비표!P149</f>
        <v>276108</v>
      </c>
      <c r="J93" s="26">
        <f>TRUNC(I93*D93,1)</f>
        <v>2484.9</v>
      </c>
      <c r="K93" s="23">
        <f>단가대비표!V149</f>
        <v>0</v>
      </c>
      <c r="L93" s="26">
        <f>TRUNC(K93*D93,1)</f>
        <v>0</v>
      </c>
      <c r="M93" s="20" t="s">
        <v>1025</v>
      </c>
      <c r="N93" s="1" t="s">
        <v>133</v>
      </c>
      <c r="O93" s="1" t="s">
        <v>922</v>
      </c>
      <c r="P93" s="1" t="s">
        <v>69</v>
      </c>
      <c r="Q93" s="1" t="s">
        <v>69</v>
      </c>
      <c r="R93" s="1" t="s">
        <v>68</v>
      </c>
      <c r="W93">
        <v>2</v>
      </c>
      <c r="AV93" s="1" t="s">
        <v>52</v>
      </c>
      <c r="AW93" s="1" t="s">
        <v>1026</v>
      </c>
      <c r="AX93" s="1" t="s">
        <v>52</v>
      </c>
      <c r="AY93" s="1" t="s">
        <v>52</v>
      </c>
      <c r="AZ93" s="1" t="s">
        <v>52</v>
      </c>
    </row>
    <row r="94" spans="1:52" ht="30" customHeight="1" x14ac:dyDescent="0.3">
      <c r="A94" s="20" t="s">
        <v>924</v>
      </c>
      <c r="B94" s="20" t="s">
        <v>925</v>
      </c>
      <c r="C94" s="20" t="s">
        <v>147</v>
      </c>
      <c r="D94" s="21">
        <v>1</v>
      </c>
      <c r="E94" s="23">
        <f t="shared" si="12"/>
        <v>74.5</v>
      </c>
      <c r="F94" s="26">
        <f t="shared" si="12"/>
        <v>74.5</v>
      </c>
      <c r="G94" s="23">
        <f>TRUNC(SUMIF(W91:W94, RIGHTB(O94, 1), J91:J94)*U94, 2)</f>
        <v>74.540000000000006</v>
      </c>
      <c r="H94" s="26">
        <f>TRUNC(G94*D94,1)</f>
        <v>74.5</v>
      </c>
      <c r="I94" s="23">
        <v>0</v>
      </c>
      <c r="J94" s="26">
        <f>TRUNC(I94*D94,1)</f>
        <v>0</v>
      </c>
      <c r="K94" s="23">
        <v>0</v>
      </c>
      <c r="L94" s="26">
        <f>TRUNC(K94*D94,1)</f>
        <v>0</v>
      </c>
      <c r="M94" s="20" t="s">
        <v>52</v>
      </c>
      <c r="N94" s="1" t="s">
        <v>133</v>
      </c>
      <c r="O94" s="1" t="s">
        <v>804</v>
      </c>
      <c r="P94" s="1" t="s">
        <v>69</v>
      </c>
      <c r="Q94" s="1" t="s">
        <v>69</v>
      </c>
      <c r="R94" s="1" t="s">
        <v>69</v>
      </c>
      <c r="S94">
        <v>1</v>
      </c>
      <c r="T94">
        <v>0</v>
      </c>
      <c r="U94">
        <v>0.03</v>
      </c>
      <c r="AV94" s="1" t="s">
        <v>52</v>
      </c>
      <c r="AW94" s="1" t="s">
        <v>1027</v>
      </c>
      <c r="AX94" s="1" t="s">
        <v>52</v>
      </c>
      <c r="AY94" s="1" t="s">
        <v>52</v>
      </c>
      <c r="AZ94" s="1" t="s">
        <v>52</v>
      </c>
    </row>
    <row r="95" spans="1:52" ht="30" customHeight="1" x14ac:dyDescent="0.3">
      <c r="A95" s="20" t="s">
        <v>927</v>
      </c>
      <c r="B95" s="20" t="s">
        <v>52</v>
      </c>
      <c r="C95" s="20" t="s">
        <v>52</v>
      </c>
      <c r="D95" s="21"/>
      <c r="E95" s="23"/>
      <c r="F95" s="26">
        <f>H95+J95+L95</f>
        <v>3799</v>
      </c>
      <c r="G95" s="23"/>
      <c r="H95" s="26">
        <f>TRUNC(SUMIF(N91:N94, N90, H91:H94),0)</f>
        <v>1315</v>
      </c>
      <c r="I95" s="23"/>
      <c r="J95" s="26">
        <f>TRUNC(SUMIF(N91:N94, N90, J91:J94),0)</f>
        <v>2484</v>
      </c>
      <c r="K95" s="23"/>
      <c r="L95" s="26">
        <f>TRUNC(SUMIF(N91:N94, N90, L91:L94),0)</f>
        <v>0</v>
      </c>
      <c r="M95" s="20" t="s">
        <v>52</v>
      </c>
      <c r="N95" s="1" t="s">
        <v>152</v>
      </c>
      <c r="O95" s="1" t="s">
        <v>152</v>
      </c>
      <c r="P95" s="1" t="s">
        <v>52</v>
      </c>
      <c r="Q95" s="1" t="s">
        <v>52</v>
      </c>
      <c r="R95" s="1" t="s">
        <v>52</v>
      </c>
      <c r="AV95" s="1" t="s">
        <v>52</v>
      </c>
      <c r="AW95" s="1" t="s">
        <v>52</v>
      </c>
      <c r="AX95" s="1" t="s">
        <v>52</v>
      </c>
      <c r="AY95" s="1" t="s">
        <v>52</v>
      </c>
      <c r="AZ95" s="1" t="s">
        <v>52</v>
      </c>
    </row>
    <row r="96" spans="1:52" ht="30" customHeight="1" x14ac:dyDescent="0.3">
      <c r="A96" s="21"/>
      <c r="B96" s="21"/>
      <c r="C96" s="21"/>
      <c r="D96" s="21"/>
      <c r="E96" s="23"/>
      <c r="F96" s="26"/>
      <c r="G96" s="23"/>
      <c r="H96" s="26"/>
      <c r="I96" s="23"/>
      <c r="J96" s="26"/>
      <c r="K96" s="23"/>
      <c r="L96" s="26"/>
      <c r="M96" s="21"/>
    </row>
    <row r="97" spans="1:52" ht="30" customHeight="1" x14ac:dyDescent="0.3">
      <c r="A97" s="17" t="s">
        <v>1028</v>
      </c>
      <c r="B97" s="18"/>
      <c r="C97" s="18"/>
      <c r="D97" s="18"/>
      <c r="E97" s="22"/>
      <c r="F97" s="25"/>
      <c r="G97" s="22"/>
      <c r="H97" s="25"/>
      <c r="I97" s="22"/>
      <c r="J97" s="25"/>
      <c r="K97" s="22"/>
      <c r="L97" s="25"/>
      <c r="M97" s="19"/>
      <c r="N97" s="1" t="s">
        <v>137</v>
      </c>
    </row>
    <row r="98" spans="1:52" ht="30" customHeight="1" x14ac:dyDescent="0.3">
      <c r="A98" s="20" t="s">
        <v>1012</v>
      </c>
      <c r="B98" s="20" t="s">
        <v>1029</v>
      </c>
      <c r="C98" s="20" t="s">
        <v>65</v>
      </c>
      <c r="D98" s="21">
        <v>1.1000000000000001</v>
      </c>
      <c r="E98" s="23">
        <f t="shared" ref="E98:F101" si="13">TRUNC(G98+I98+K98,1)</f>
        <v>972</v>
      </c>
      <c r="F98" s="26">
        <f t="shared" si="13"/>
        <v>1069.2</v>
      </c>
      <c r="G98" s="23">
        <f>단가대비표!O16</f>
        <v>972</v>
      </c>
      <c r="H98" s="26">
        <f>TRUNC(G98*D98,1)</f>
        <v>1069.2</v>
      </c>
      <c r="I98" s="23">
        <f>단가대비표!P16</f>
        <v>0</v>
      </c>
      <c r="J98" s="26">
        <f>TRUNC(I98*D98,1)</f>
        <v>0</v>
      </c>
      <c r="K98" s="23">
        <f>단가대비표!V16</f>
        <v>0</v>
      </c>
      <c r="L98" s="26">
        <f>TRUNC(K98*D98,1)</f>
        <v>0</v>
      </c>
      <c r="M98" s="20" t="s">
        <v>52</v>
      </c>
      <c r="N98" s="1" t="s">
        <v>137</v>
      </c>
      <c r="O98" s="1" t="s">
        <v>1030</v>
      </c>
      <c r="P98" s="1" t="s">
        <v>69</v>
      </c>
      <c r="Q98" s="1" t="s">
        <v>69</v>
      </c>
      <c r="R98" s="1" t="s">
        <v>68</v>
      </c>
      <c r="V98">
        <v>1</v>
      </c>
      <c r="AV98" s="1" t="s">
        <v>52</v>
      </c>
      <c r="AW98" s="1" t="s">
        <v>1031</v>
      </c>
      <c r="AX98" s="1" t="s">
        <v>52</v>
      </c>
      <c r="AY98" s="1" t="s">
        <v>52</v>
      </c>
      <c r="AZ98" s="1" t="s">
        <v>52</v>
      </c>
    </row>
    <row r="99" spans="1:52" ht="30" customHeight="1" x14ac:dyDescent="0.3">
      <c r="A99" s="20" t="s">
        <v>916</v>
      </c>
      <c r="B99" s="20" t="s">
        <v>917</v>
      </c>
      <c r="C99" s="20" t="s">
        <v>147</v>
      </c>
      <c r="D99" s="21">
        <v>1</v>
      </c>
      <c r="E99" s="23">
        <f t="shared" si="13"/>
        <v>21.3</v>
      </c>
      <c r="F99" s="26">
        <f t="shared" si="13"/>
        <v>21.3</v>
      </c>
      <c r="G99" s="23">
        <f>TRUNC(SUMIF(V98:V101, RIGHTB(O99, 1), H98:H101)*U99, 2)</f>
        <v>21.38</v>
      </c>
      <c r="H99" s="26">
        <f>TRUNC(G99*D99,1)</f>
        <v>21.3</v>
      </c>
      <c r="I99" s="23">
        <v>0</v>
      </c>
      <c r="J99" s="26">
        <f>TRUNC(I99*D99,1)</f>
        <v>0</v>
      </c>
      <c r="K99" s="23">
        <v>0</v>
      </c>
      <c r="L99" s="26">
        <f>TRUNC(K99*D99,1)</f>
        <v>0</v>
      </c>
      <c r="M99" s="20" t="s">
        <v>52</v>
      </c>
      <c r="N99" s="1" t="s">
        <v>137</v>
      </c>
      <c r="O99" s="1" t="s">
        <v>766</v>
      </c>
      <c r="P99" s="1" t="s">
        <v>69</v>
      </c>
      <c r="Q99" s="1" t="s">
        <v>69</v>
      </c>
      <c r="R99" s="1" t="s">
        <v>69</v>
      </c>
      <c r="S99">
        <v>0</v>
      </c>
      <c r="T99">
        <v>0</v>
      </c>
      <c r="U99">
        <v>0.02</v>
      </c>
      <c r="AV99" s="1" t="s">
        <v>52</v>
      </c>
      <c r="AW99" s="1" t="s">
        <v>1032</v>
      </c>
      <c r="AX99" s="1" t="s">
        <v>52</v>
      </c>
      <c r="AY99" s="1" t="s">
        <v>52</v>
      </c>
      <c r="AZ99" s="1" t="s">
        <v>52</v>
      </c>
    </row>
    <row r="100" spans="1:52" ht="30" customHeight="1" x14ac:dyDescent="0.3">
      <c r="A100" s="20" t="s">
        <v>919</v>
      </c>
      <c r="B100" s="20" t="s">
        <v>920</v>
      </c>
      <c r="C100" s="20" t="s">
        <v>921</v>
      </c>
      <c r="D100" s="21">
        <v>8.9999999999999993E-3</v>
      </c>
      <c r="E100" s="23">
        <f t="shared" si="13"/>
        <v>276108</v>
      </c>
      <c r="F100" s="26">
        <f t="shared" si="13"/>
        <v>2484.9</v>
      </c>
      <c r="G100" s="23">
        <f>단가대비표!O149</f>
        <v>0</v>
      </c>
      <c r="H100" s="26">
        <f>TRUNC(G100*D100,1)</f>
        <v>0</v>
      </c>
      <c r="I100" s="23">
        <f>단가대비표!P149</f>
        <v>276108</v>
      </c>
      <c r="J100" s="26">
        <f>TRUNC(I100*D100,1)</f>
        <v>2484.9</v>
      </c>
      <c r="K100" s="23">
        <f>단가대비표!V149</f>
        <v>0</v>
      </c>
      <c r="L100" s="26">
        <f>TRUNC(K100*D100,1)</f>
        <v>0</v>
      </c>
      <c r="M100" s="20" t="s">
        <v>1025</v>
      </c>
      <c r="N100" s="1" t="s">
        <v>137</v>
      </c>
      <c r="O100" s="1" t="s">
        <v>922</v>
      </c>
      <c r="P100" s="1" t="s">
        <v>69</v>
      </c>
      <c r="Q100" s="1" t="s">
        <v>69</v>
      </c>
      <c r="R100" s="1" t="s">
        <v>68</v>
      </c>
      <c r="W100">
        <v>2</v>
      </c>
      <c r="AV100" s="1" t="s">
        <v>52</v>
      </c>
      <c r="AW100" s="1" t="s">
        <v>1033</v>
      </c>
      <c r="AX100" s="1" t="s">
        <v>52</v>
      </c>
      <c r="AY100" s="1" t="s">
        <v>52</v>
      </c>
      <c r="AZ100" s="1" t="s">
        <v>52</v>
      </c>
    </row>
    <row r="101" spans="1:52" ht="30" customHeight="1" x14ac:dyDescent="0.3">
      <c r="A101" s="20" t="s">
        <v>924</v>
      </c>
      <c r="B101" s="20" t="s">
        <v>925</v>
      </c>
      <c r="C101" s="20" t="s">
        <v>147</v>
      </c>
      <c r="D101" s="21">
        <v>1</v>
      </c>
      <c r="E101" s="23">
        <f t="shared" si="13"/>
        <v>74.5</v>
      </c>
      <c r="F101" s="26">
        <f t="shared" si="13"/>
        <v>74.5</v>
      </c>
      <c r="G101" s="23">
        <f>TRUNC(SUMIF(W98:W101, RIGHTB(O101, 1), J98:J101)*U101, 2)</f>
        <v>74.540000000000006</v>
      </c>
      <c r="H101" s="26">
        <f>TRUNC(G101*D101,1)</f>
        <v>74.5</v>
      </c>
      <c r="I101" s="23">
        <v>0</v>
      </c>
      <c r="J101" s="26">
        <f>TRUNC(I101*D101,1)</f>
        <v>0</v>
      </c>
      <c r="K101" s="23">
        <v>0</v>
      </c>
      <c r="L101" s="26">
        <f>TRUNC(K101*D101,1)</f>
        <v>0</v>
      </c>
      <c r="M101" s="20" t="s">
        <v>52</v>
      </c>
      <c r="N101" s="1" t="s">
        <v>137</v>
      </c>
      <c r="O101" s="1" t="s">
        <v>804</v>
      </c>
      <c r="P101" s="1" t="s">
        <v>69</v>
      </c>
      <c r="Q101" s="1" t="s">
        <v>69</v>
      </c>
      <c r="R101" s="1" t="s">
        <v>69</v>
      </c>
      <c r="S101">
        <v>1</v>
      </c>
      <c r="T101">
        <v>0</v>
      </c>
      <c r="U101">
        <v>0.03</v>
      </c>
      <c r="AV101" s="1" t="s">
        <v>52</v>
      </c>
      <c r="AW101" s="1" t="s">
        <v>1034</v>
      </c>
      <c r="AX101" s="1" t="s">
        <v>52</v>
      </c>
      <c r="AY101" s="1" t="s">
        <v>52</v>
      </c>
      <c r="AZ101" s="1" t="s">
        <v>52</v>
      </c>
    </row>
    <row r="102" spans="1:52" ht="30" customHeight="1" x14ac:dyDescent="0.3">
      <c r="A102" s="20" t="s">
        <v>927</v>
      </c>
      <c r="B102" s="20" t="s">
        <v>52</v>
      </c>
      <c r="C102" s="20" t="s">
        <v>52</v>
      </c>
      <c r="D102" s="21"/>
      <c r="E102" s="23"/>
      <c r="F102" s="26">
        <f>H102+J102+L102</f>
        <v>3649</v>
      </c>
      <c r="G102" s="23"/>
      <c r="H102" s="26">
        <f>TRUNC(SUMIF(N98:N101, N97, H98:H101),0)</f>
        <v>1165</v>
      </c>
      <c r="I102" s="23"/>
      <c r="J102" s="26">
        <f>TRUNC(SUMIF(N98:N101, N97, J98:J101),0)</f>
        <v>2484</v>
      </c>
      <c r="K102" s="23"/>
      <c r="L102" s="26">
        <f>TRUNC(SUMIF(N98:N101, N97, L98:L101),0)</f>
        <v>0</v>
      </c>
      <c r="M102" s="20" t="s">
        <v>52</v>
      </c>
      <c r="N102" s="1" t="s">
        <v>152</v>
      </c>
      <c r="O102" s="1" t="s">
        <v>152</v>
      </c>
      <c r="P102" s="1" t="s">
        <v>52</v>
      </c>
      <c r="Q102" s="1" t="s">
        <v>52</v>
      </c>
      <c r="R102" s="1" t="s">
        <v>52</v>
      </c>
      <c r="AV102" s="1" t="s">
        <v>52</v>
      </c>
      <c r="AW102" s="1" t="s">
        <v>52</v>
      </c>
      <c r="AX102" s="1" t="s">
        <v>52</v>
      </c>
      <c r="AY102" s="1" t="s">
        <v>52</v>
      </c>
      <c r="AZ102" s="1" t="s">
        <v>52</v>
      </c>
    </row>
    <row r="103" spans="1:52" ht="30" customHeight="1" x14ac:dyDescent="0.3">
      <c r="A103" s="21"/>
      <c r="B103" s="21"/>
      <c r="C103" s="21"/>
      <c r="D103" s="21"/>
      <c r="E103" s="23"/>
      <c r="F103" s="26"/>
      <c r="G103" s="23"/>
      <c r="H103" s="26"/>
      <c r="I103" s="23"/>
      <c r="J103" s="26"/>
      <c r="K103" s="23"/>
      <c r="L103" s="26"/>
      <c r="M103" s="21"/>
    </row>
    <row r="104" spans="1:52" ht="30" customHeight="1" x14ac:dyDescent="0.3">
      <c r="A104" s="17" t="s">
        <v>1035</v>
      </c>
      <c r="B104" s="18"/>
      <c r="C104" s="18"/>
      <c r="D104" s="18"/>
      <c r="E104" s="22"/>
      <c r="F104" s="25"/>
      <c r="G104" s="22"/>
      <c r="H104" s="25"/>
      <c r="I104" s="22"/>
      <c r="J104" s="25"/>
      <c r="K104" s="22"/>
      <c r="L104" s="25"/>
      <c r="M104" s="19"/>
      <c r="N104" s="1" t="s">
        <v>143</v>
      </c>
    </row>
    <row r="105" spans="1:52" ht="30" customHeight="1" x14ac:dyDescent="0.3">
      <c r="A105" s="20" t="s">
        <v>1037</v>
      </c>
      <c r="B105" s="20" t="s">
        <v>1038</v>
      </c>
      <c r="C105" s="20" t="s">
        <v>81</v>
      </c>
      <c r="D105" s="21">
        <v>1</v>
      </c>
      <c r="E105" s="23">
        <f t="shared" ref="E105:F107" si="14">TRUNC(G105+I105+K105,1)</f>
        <v>126</v>
      </c>
      <c r="F105" s="26">
        <f t="shared" si="14"/>
        <v>126</v>
      </c>
      <c r="G105" s="23">
        <f>단가대비표!O59</f>
        <v>126</v>
      </c>
      <c r="H105" s="26">
        <f>TRUNC(G105*D105,1)</f>
        <v>126</v>
      </c>
      <c r="I105" s="23">
        <f>단가대비표!P59</f>
        <v>0</v>
      </c>
      <c r="J105" s="26">
        <f>TRUNC(I105*D105,1)</f>
        <v>0</v>
      </c>
      <c r="K105" s="23">
        <f>단가대비표!V59</f>
        <v>0</v>
      </c>
      <c r="L105" s="26">
        <f>TRUNC(K105*D105,1)</f>
        <v>0</v>
      </c>
      <c r="M105" s="20" t="s">
        <v>52</v>
      </c>
      <c r="N105" s="1" t="s">
        <v>143</v>
      </c>
      <c r="O105" s="1" t="s">
        <v>1039</v>
      </c>
      <c r="P105" s="1" t="s">
        <v>69</v>
      </c>
      <c r="Q105" s="1" t="s">
        <v>69</v>
      </c>
      <c r="R105" s="1" t="s">
        <v>68</v>
      </c>
      <c r="AV105" s="1" t="s">
        <v>52</v>
      </c>
      <c r="AW105" s="1" t="s">
        <v>1040</v>
      </c>
      <c r="AX105" s="1" t="s">
        <v>52</v>
      </c>
      <c r="AY105" s="1" t="s">
        <v>52</v>
      </c>
      <c r="AZ105" s="1" t="s">
        <v>52</v>
      </c>
    </row>
    <row r="106" spans="1:52" ht="30" customHeight="1" x14ac:dyDescent="0.3">
      <c r="A106" s="20" t="s">
        <v>949</v>
      </c>
      <c r="B106" s="20" t="s">
        <v>920</v>
      </c>
      <c r="C106" s="20" t="s">
        <v>921</v>
      </c>
      <c r="D106" s="21">
        <v>8.1000000000000003E-2</v>
      </c>
      <c r="E106" s="23">
        <f t="shared" si="14"/>
        <v>306274</v>
      </c>
      <c r="F106" s="26">
        <f t="shared" si="14"/>
        <v>24808.1</v>
      </c>
      <c r="G106" s="23">
        <f>단가대비표!O150</f>
        <v>0</v>
      </c>
      <c r="H106" s="26">
        <f>TRUNC(G106*D106,1)</f>
        <v>0</v>
      </c>
      <c r="I106" s="23">
        <f>단가대비표!P150</f>
        <v>306274</v>
      </c>
      <c r="J106" s="26">
        <f>TRUNC(I106*D106,1)</f>
        <v>24808.1</v>
      </c>
      <c r="K106" s="23">
        <f>단가대비표!V150</f>
        <v>0</v>
      </c>
      <c r="L106" s="26">
        <f>TRUNC(K106*D106,1)</f>
        <v>0</v>
      </c>
      <c r="M106" s="20" t="s">
        <v>1041</v>
      </c>
      <c r="N106" s="1" t="s">
        <v>143</v>
      </c>
      <c r="O106" s="1" t="s">
        <v>950</v>
      </c>
      <c r="P106" s="1" t="s">
        <v>69</v>
      </c>
      <c r="Q106" s="1" t="s">
        <v>69</v>
      </c>
      <c r="R106" s="1" t="s">
        <v>68</v>
      </c>
      <c r="V106">
        <v>1</v>
      </c>
      <c r="AV106" s="1" t="s">
        <v>52</v>
      </c>
      <c r="AW106" s="1" t="s">
        <v>1042</v>
      </c>
      <c r="AX106" s="1" t="s">
        <v>52</v>
      </c>
      <c r="AY106" s="1" t="s">
        <v>52</v>
      </c>
      <c r="AZ106" s="1" t="s">
        <v>52</v>
      </c>
    </row>
    <row r="107" spans="1:52" ht="30" customHeight="1" x14ac:dyDescent="0.3">
      <c r="A107" s="20" t="s">
        <v>924</v>
      </c>
      <c r="B107" s="20" t="s">
        <v>925</v>
      </c>
      <c r="C107" s="20" t="s">
        <v>147</v>
      </c>
      <c r="D107" s="21">
        <v>1</v>
      </c>
      <c r="E107" s="23">
        <f t="shared" si="14"/>
        <v>744.2</v>
      </c>
      <c r="F107" s="26">
        <f t="shared" si="14"/>
        <v>744.2</v>
      </c>
      <c r="G107" s="23">
        <f>TRUNC(SUMIF(V105:V107, RIGHTB(O107, 1), J105:J107)*U107, 2)</f>
        <v>744.24</v>
      </c>
      <c r="H107" s="26">
        <f>TRUNC(G107*D107,1)</f>
        <v>744.2</v>
      </c>
      <c r="I107" s="23">
        <v>0</v>
      </c>
      <c r="J107" s="26">
        <f>TRUNC(I107*D107,1)</f>
        <v>0</v>
      </c>
      <c r="K107" s="23">
        <v>0</v>
      </c>
      <c r="L107" s="26">
        <f>TRUNC(K107*D107,1)</f>
        <v>0</v>
      </c>
      <c r="M107" s="20" t="s">
        <v>52</v>
      </c>
      <c r="N107" s="1" t="s">
        <v>143</v>
      </c>
      <c r="O107" s="1" t="s">
        <v>766</v>
      </c>
      <c r="P107" s="1" t="s">
        <v>69</v>
      </c>
      <c r="Q107" s="1" t="s">
        <v>69</v>
      </c>
      <c r="R107" s="1" t="s">
        <v>69</v>
      </c>
      <c r="S107">
        <v>1</v>
      </c>
      <c r="T107">
        <v>0</v>
      </c>
      <c r="U107">
        <v>0.03</v>
      </c>
      <c r="AV107" s="1" t="s">
        <v>52</v>
      </c>
      <c r="AW107" s="1" t="s">
        <v>1043</v>
      </c>
      <c r="AX107" s="1" t="s">
        <v>52</v>
      </c>
      <c r="AY107" s="1" t="s">
        <v>52</v>
      </c>
      <c r="AZ107" s="1" t="s">
        <v>52</v>
      </c>
    </row>
    <row r="108" spans="1:52" ht="30" customHeight="1" x14ac:dyDescent="0.3">
      <c r="A108" s="20" t="s">
        <v>927</v>
      </c>
      <c r="B108" s="20" t="s">
        <v>52</v>
      </c>
      <c r="C108" s="20" t="s">
        <v>52</v>
      </c>
      <c r="D108" s="21"/>
      <c r="E108" s="23"/>
      <c r="F108" s="26">
        <f>H108+J108+L108</f>
        <v>25678</v>
      </c>
      <c r="G108" s="23"/>
      <c r="H108" s="26">
        <f>TRUNC(SUMIF(N105:N107, N104, H105:H107),0)</f>
        <v>870</v>
      </c>
      <c r="I108" s="23"/>
      <c r="J108" s="26">
        <f>TRUNC(SUMIF(N105:N107, N104, J105:J107),0)</f>
        <v>24808</v>
      </c>
      <c r="K108" s="23"/>
      <c r="L108" s="26">
        <f>TRUNC(SUMIF(N105:N107, N104, L105:L107),0)</f>
        <v>0</v>
      </c>
      <c r="M108" s="20" t="s">
        <v>52</v>
      </c>
      <c r="N108" s="1" t="s">
        <v>152</v>
      </c>
      <c r="O108" s="1" t="s">
        <v>152</v>
      </c>
      <c r="P108" s="1" t="s">
        <v>52</v>
      </c>
      <c r="Q108" s="1" t="s">
        <v>52</v>
      </c>
      <c r="R108" s="1" t="s">
        <v>52</v>
      </c>
      <c r="AV108" s="1" t="s">
        <v>52</v>
      </c>
      <c r="AW108" s="1" t="s">
        <v>52</v>
      </c>
      <c r="AX108" s="1" t="s">
        <v>52</v>
      </c>
      <c r="AY108" s="1" t="s">
        <v>52</v>
      </c>
      <c r="AZ108" s="1" t="s">
        <v>52</v>
      </c>
    </row>
    <row r="109" spans="1:52" ht="30" customHeight="1" x14ac:dyDescent="0.3">
      <c r="A109" s="21"/>
      <c r="B109" s="21"/>
      <c r="C109" s="21"/>
      <c r="D109" s="21"/>
      <c r="E109" s="23"/>
      <c r="F109" s="26"/>
      <c r="G109" s="23"/>
      <c r="H109" s="26"/>
      <c r="I109" s="23"/>
      <c r="J109" s="26"/>
      <c r="K109" s="23"/>
      <c r="L109" s="26"/>
      <c r="M109" s="21"/>
    </row>
    <row r="110" spans="1:52" ht="30" customHeight="1" x14ac:dyDescent="0.3">
      <c r="A110" s="17" t="s">
        <v>1044</v>
      </c>
      <c r="B110" s="18"/>
      <c r="C110" s="18"/>
      <c r="D110" s="18"/>
      <c r="E110" s="22"/>
      <c r="F110" s="25"/>
      <c r="G110" s="22"/>
      <c r="H110" s="25"/>
      <c r="I110" s="22"/>
      <c r="J110" s="25"/>
      <c r="K110" s="22"/>
      <c r="L110" s="25"/>
      <c r="M110" s="19"/>
      <c r="N110" s="1" t="s">
        <v>149</v>
      </c>
    </row>
    <row r="111" spans="1:52" ht="30" customHeight="1" x14ac:dyDescent="0.3">
      <c r="A111" s="20" t="s">
        <v>1046</v>
      </c>
      <c r="B111" s="20" t="s">
        <v>1047</v>
      </c>
      <c r="C111" s="20" t="s">
        <v>65</v>
      </c>
      <c r="D111" s="21">
        <v>8</v>
      </c>
      <c r="E111" s="23">
        <f t="shared" ref="E111:F114" si="15">TRUNC(G111+I111+K111,1)</f>
        <v>93018</v>
      </c>
      <c r="F111" s="26">
        <f t="shared" si="15"/>
        <v>744144</v>
      </c>
      <c r="G111" s="23">
        <f>일위대가목록!F117</f>
        <v>10186</v>
      </c>
      <c r="H111" s="26">
        <f>TRUNC(G111*D111,1)</f>
        <v>81488</v>
      </c>
      <c r="I111" s="23">
        <f>일위대가목록!G117</f>
        <v>82832</v>
      </c>
      <c r="J111" s="26">
        <f>TRUNC(I111*D111,1)</f>
        <v>662656</v>
      </c>
      <c r="K111" s="23">
        <f>일위대가목록!H117</f>
        <v>0</v>
      </c>
      <c r="L111" s="26">
        <f>TRUNC(K111*D111,1)</f>
        <v>0</v>
      </c>
      <c r="M111" s="20" t="s">
        <v>1048</v>
      </c>
      <c r="N111" s="1" t="s">
        <v>149</v>
      </c>
      <c r="O111" s="1" t="s">
        <v>1049</v>
      </c>
      <c r="P111" s="1" t="s">
        <v>68</v>
      </c>
      <c r="Q111" s="1" t="s">
        <v>69</v>
      </c>
      <c r="R111" s="1" t="s">
        <v>69</v>
      </c>
      <c r="AV111" s="1" t="s">
        <v>52</v>
      </c>
      <c r="AW111" s="1" t="s">
        <v>1050</v>
      </c>
      <c r="AX111" s="1" t="s">
        <v>52</v>
      </c>
      <c r="AY111" s="1" t="s">
        <v>52</v>
      </c>
      <c r="AZ111" s="1" t="s">
        <v>52</v>
      </c>
    </row>
    <row r="112" spans="1:52" ht="30" customHeight="1" x14ac:dyDescent="0.3">
      <c r="A112" s="20" t="s">
        <v>1051</v>
      </c>
      <c r="B112" s="20" t="s">
        <v>1052</v>
      </c>
      <c r="C112" s="20" t="s">
        <v>81</v>
      </c>
      <c r="D112" s="21">
        <v>1</v>
      </c>
      <c r="E112" s="23">
        <f t="shared" si="15"/>
        <v>1929</v>
      </c>
      <c r="F112" s="26">
        <f t="shared" si="15"/>
        <v>1929</v>
      </c>
      <c r="G112" s="23">
        <f>단가대비표!O106</f>
        <v>1929</v>
      </c>
      <c r="H112" s="26">
        <f>TRUNC(G112*D112,1)</f>
        <v>1929</v>
      </c>
      <c r="I112" s="23">
        <f>단가대비표!P106</f>
        <v>0</v>
      </c>
      <c r="J112" s="26">
        <f>TRUNC(I112*D112,1)</f>
        <v>0</v>
      </c>
      <c r="K112" s="23">
        <f>단가대비표!V106</f>
        <v>0</v>
      </c>
      <c r="L112" s="26">
        <f>TRUNC(K112*D112,1)</f>
        <v>0</v>
      </c>
      <c r="M112" s="20" t="s">
        <v>52</v>
      </c>
      <c r="N112" s="1" t="s">
        <v>149</v>
      </c>
      <c r="O112" s="1" t="s">
        <v>1053</v>
      </c>
      <c r="P112" s="1" t="s">
        <v>69</v>
      </c>
      <c r="Q112" s="1" t="s">
        <v>69</v>
      </c>
      <c r="R112" s="1" t="s">
        <v>68</v>
      </c>
      <c r="AV112" s="1" t="s">
        <v>52</v>
      </c>
      <c r="AW112" s="1" t="s">
        <v>1054</v>
      </c>
      <c r="AX112" s="1" t="s">
        <v>52</v>
      </c>
      <c r="AY112" s="1" t="s">
        <v>52</v>
      </c>
      <c r="AZ112" s="1" t="s">
        <v>52</v>
      </c>
    </row>
    <row r="113" spans="1:52" ht="30" customHeight="1" x14ac:dyDescent="0.3">
      <c r="A113" s="20" t="s">
        <v>1055</v>
      </c>
      <c r="B113" s="20" t="s">
        <v>1056</v>
      </c>
      <c r="C113" s="20" t="s">
        <v>81</v>
      </c>
      <c r="D113" s="21">
        <v>1</v>
      </c>
      <c r="E113" s="23">
        <f t="shared" si="15"/>
        <v>13189</v>
      </c>
      <c r="F113" s="26">
        <f t="shared" si="15"/>
        <v>13189</v>
      </c>
      <c r="G113" s="23">
        <f>일위대가목록!F118</f>
        <v>4906</v>
      </c>
      <c r="H113" s="26">
        <f>TRUNC(G113*D113,1)</f>
        <v>4906</v>
      </c>
      <c r="I113" s="23">
        <f>일위대가목록!G118</f>
        <v>8283</v>
      </c>
      <c r="J113" s="26">
        <f>TRUNC(I113*D113,1)</f>
        <v>8283</v>
      </c>
      <c r="K113" s="23">
        <f>일위대가목록!H118</f>
        <v>0</v>
      </c>
      <c r="L113" s="26">
        <f>TRUNC(K113*D113,1)</f>
        <v>0</v>
      </c>
      <c r="M113" s="20" t="s">
        <v>1057</v>
      </c>
      <c r="N113" s="1" t="s">
        <v>149</v>
      </c>
      <c r="O113" s="1" t="s">
        <v>1058</v>
      </c>
      <c r="P113" s="1" t="s">
        <v>68</v>
      </c>
      <c r="Q113" s="1" t="s">
        <v>69</v>
      </c>
      <c r="R113" s="1" t="s">
        <v>69</v>
      </c>
      <c r="AV113" s="1" t="s">
        <v>52</v>
      </c>
      <c r="AW113" s="1" t="s">
        <v>1059</v>
      </c>
      <c r="AX113" s="1" t="s">
        <v>52</v>
      </c>
      <c r="AY113" s="1" t="s">
        <v>52</v>
      </c>
      <c r="AZ113" s="1" t="s">
        <v>52</v>
      </c>
    </row>
    <row r="114" spans="1:52" ht="30" customHeight="1" x14ac:dyDescent="0.3">
      <c r="A114" s="20" t="s">
        <v>1060</v>
      </c>
      <c r="B114" s="20" t="s">
        <v>1061</v>
      </c>
      <c r="C114" s="20" t="s">
        <v>81</v>
      </c>
      <c r="D114" s="21">
        <v>4</v>
      </c>
      <c r="E114" s="23">
        <f t="shared" si="15"/>
        <v>2840.9</v>
      </c>
      <c r="F114" s="26">
        <f t="shared" si="15"/>
        <v>11363.6</v>
      </c>
      <c r="G114" s="23">
        <f>단가대비표!O140</f>
        <v>2840.91</v>
      </c>
      <c r="H114" s="26">
        <f>TRUNC(G114*D114,1)</f>
        <v>11363.6</v>
      </c>
      <c r="I114" s="23">
        <f>단가대비표!P140</f>
        <v>0</v>
      </c>
      <c r="J114" s="26">
        <f>TRUNC(I114*D114,1)</f>
        <v>0</v>
      </c>
      <c r="K114" s="23">
        <f>단가대비표!V140</f>
        <v>0</v>
      </c>
      <c r="L114" s="26">
        <f>TRUNC(K114*D114,1)</f>
        <v>0</v>
      </c>
      <c r="M114" s="20" t="s">
        <v>1062</v>
      </c>
      <c r="N114" s="1" t="s">
        <v>149</v>
      </c>
      <c r="O114" s="1" t="s">
        <v>1063</v>
      </c>
      <c r="P114" s="1" t="s">
        <v>69</v>
      </c>
      <c r="Q114" s="1" t="s">
        <v>69</v>
      </c>
      <c r="R114" s="1" t="s">
        <v>68</v>
      </c>
      <c r="AV114" s="1" t="s">
        <v>52</v>
      </c>
      <c r="AW114" s="1" t="s">
        <v>1064</v>
      </c>
      <c r="AX114" s="1" t="s">
        <v>52</v>
      </c>
      <c r="AY114" s="1" t="s">
        <v>52</v>
      </c>
      <c r="AZ114" s="1" t="s">
        <v>52</v>
      </c>
    </row>
    <row r="115" spans="1:52" ht="30" customHeight="1" x14ac:dyDescent="0.3">
      <c r="A115" s="20" t="s">
        <v>927</v>
      </c>
      <c r="B115" s="20" t="s">
        <v>52</v>
      </c>
      <c r="C115" s="20" t="s">
        <v>52</v>
      </c>
      <c r="D115" s="21"/>
      <c r="E115" s="23"/>
      <c r="F115" s="26">
        <f>H115+J115+L115</f>
        <v>770625</v>
      </c>
      <c r="G115" s="23"/>
      <c r="H115" s="26">
        <f>TRUNC(SUMIF(N111:N114, N110, H111:H114),0)</f>
        <v>99686</v>
      </c>
      <c r="I115" s="23"/>
      <c r="J115" s="26">
        <f>TRUNC(SUMIF(N111:N114, N110, J111:J114),0)</f>
        <v>670939</v>
      </c>
      <c r="K115" s="23"/>
      <c r="L115" s="26">
        <f>TRUNC(SUMIF(N111:N114, N110, L111:L114),0)</f>
        <v>0</v>
      </c>
      <c r="M115" s="20" t="s">
        <v>52</v>
      </c>
      <c r="N115" s="1" t="s">
        <v>152</v>
      </c>
      <c r="O115" s="1" t="s">
        <v>152</v>
      </c>
      <c r="P115" s="1" t="s">
        <v>52</v>
      </c>
      <c r="Q115" s="1" t="s">
        <v>52</v>
      </c>
      <c r="R115" s="1" t="s">
        <v>52</v>
      </c>
      <c r="AV115" s="1" t="s">
        <v>52</v>
      </c>
      <c r="AW115" s="1" t="s">
        <v>52</v>
      </c>
      <c r="AX115" s="1" t="s">
        <v>52</v>
      </c>
      <c r="AY115" s="1" t="s">
        <v>52</v>
      </c>
      <c r="AZ115" s="1" t="s">
        <v>52</v>
      </c>
    </row>
    <row r="116" spans="1:52" ht="30" customHeight="1" x14ac:dyDescent="0.3">
      <c r="A116" s="21"/>
      <c r="B116" s="21"/>
      <c r="C116" s="21"/>
      <c r="D116" s="21"/>
      <c r="E116" s="23"/>
      <c r="F116" s="26"/>
      <c r="G116" s="23"/>
      <c r="H116" s="26"/>
      <c r="I116" s="23"/>
      <c r="J116" s="26"/>
      <c r="K116" s="23"/>
      <c r="L116" s="26"/>
      <c r="M116" s="21"/>
    </row>
    <row r="117" spans="1:52" ht="30" customHeight="1" x14ac:dyDescent="0.3">
      <c r="A117" s="17" t="s">
        <v>1065</v>
      </c>
      <c r="B117" s="18"/>
      <c r="C117" s="18"/>
      <c r="D117" s="18"/>
      <c r="E117" s="22"/>
      <c r="F117" s="25"/>
      <c r="G117" s="22"/>
      <c r="H117" s="25"/>
      <c r="I117" s="22"/>
      <c r="J117" s="25"/>
      <c r="K117" s="22"/>
      <c r="L117" s="25"/>
      <c r="M117" s="19"/>
      <c r="N117" s="1" t="s">
        <v>158</v>
      </c>
    </row>
    <row r="118" spans="1:52" ht="30" customHeight="1" x14ac:dyDescent="0.3">
      <c r="A118" s="20" t="s">
        <v>919</v>
      </c>
      <c r="B118" s="20" t="s">
        <v>920</v>
      </c>
      <c r="C118" s="20" t="s">
        <v>921</v>
      </c>
      <c r="D118" s="21">
        <v>3.9600000000000003E-2</v>
      </c>
      <c r="E118" s="23">
        <f>TRUNC(G118+I118+K118,1)</f>
        <v>276108</v>
      </c>
      <c r="F118" s="26">
        <f>TRUNC(H118+J118+L118,1)</f>
        <v>10933.8</v>
      </c>
      <c r="G118" s="23">
        <f>단가대비표!O149</f>
        <v>0</v>
      </c>
      <c r="H118" s="26">
        <f>TRUNC(G118*D118,1)</f>
        <v>0</v>
      </c>
      <c r="I118" s="23">
        <f>단가대비표!P149</f>
        <v>276108</v>
      </c>
      <c r="J118" s="26">
        <f>TRUNC(I118*D118,1)</f>
        <v>10933.8</v>
      </c>
      <c r="K118" s="23">
        <f>단가대비표!V149</f>
        <v>0</v>
      </c>
      <c r="L118" s="26">
        <f>TRUNC(K118*D118,1)</f>
        <v>0</v>
      </c>
      <c r="M118" s="20" t="s">
        <v>1066</v>
      </c>
      <c r="N118" s="1" t="s">
        <v>158</v>
      </c>
      <c r="O118" s="1" t="s">
        <v>922</v>
      </c>
      <c r="P118" s="1" t="s">
        <v>69</v>
      </c>
      <c r="Q118" s="1" t="s">
        <v>69</v>
      </c>
      <c r="R118" s="1" t="s">
        <v>68</v>
      </c>
      <c r="V118">
        <v>1</v>
      </c>
      <c r="AV118" s="1" t="s">
        <v>52</v>
      </c>
      <c r="AW118" s="1" t="s">
        <v>1067</v>
      </c>
      <c r="AX118" s="1" t="s">
        <v>52</v>
      </c>
      <c r="AY118" s="1" t="s">
        <v>52</v>
      </c>
      <c r="AZ118" s="1" t="s">
        <v>52</v>
      </c>
    </row>
    <row r="119" spans="1:52" ht="30" customHeight="1" x14ac:dyDescent="0.3">
      <c r="A119" s="20" t="s">
        <v>924</v>
      </c>
      <c r="B119" s="20" t="s">
        <v>925</v>
      </c>
      <c r="C119" s="20" t="s">
        <v>147</v>
      </c>
      <c r="D119" s="21">
        <v>1</v>
      </c>
      <c r="E119" s="23">
        <f>TRUNC(G119+I119+K119,1)</f>
        <v>328</v>
      </c>
      <c r="F119" s="26">
        <f>TRUNC(H119+J119+L119,1)</f>
        <v>328</v>
      </c>
      <c r="G119" s="23">
        <f>TRUNC(SUMIF(V118:V119, RIGHTB(O119, 1), J118:J119)*U119, 2)</f>
        <v>328.01</v>
      </c>
      <c r="H119" s="26">
        <f>TRUNC(G119*D119,1)</f>
        <v>328</v>
      </c>
      <c r="I119" s="23">
        <v>0</v>
      </c>
      <c r="J119" s="26">
        <f>TRUNC(I119*D119,1)</f>
        <v>0</v>
      </c>
      <c r="K119" s="23">
        <v>0</v>
      </c>
      <c r="L119" s="26">
        <f>TRUNC(K119*D119,1)</f>
        <v>0</v>
      </c>
      <c r="M119" s="20" t="s">
        <v>52</v>
      </c>
      <c r="N119" s="1" t="s">
        <v>158</v>
      </c>
      <c r="O119" s="1" t="s">
        <v>766</v>
      </c>
      <c r="P119" s="1" t="s">
        <v>69</v>
      </c>
      <c r="Q119" s="1" t="s">
        <v>69</v>
      </c>
      <c r="R119" s="1" t="s">
        <v>69</v>
      </c>
      <c r="S119">
        <v>1</v>
      </c>
      <c r="T119">
        <v>0</v>
      </c>
      <c r="U119">
        <v>0.03</v>
      </c>
      <c r="AV119" s="1" t="s">
        <v>52</v>
      </c>
      <c r="AW119" s="1" t="s">
        <v>1068</v>
      </c>
      <c r="AX119" s="1" t="s">
        <v>52</v>
      </c>
      <c r="AY119" s="1" t="s">
        <v>52</v>
      </c>
      <c r="AZ119" s="1" t="s">
        <v>52</v>
      </c>
    </row>
    <row r="120" spans="1:52" ht="30" customHeight="1" x14ac:dyDescent="0.3">
      <c r="A120" s="20" t="s">
        <v>927</v>
      </c>
      <c r="B120" s="20" t="s">
        <v>52</v>
      </c>
      <c r="C120" s="20" t="s">
        <v>52</v>
      </c>
      <c r="D120" s="21"/>
      <c r="E120" s="23"/>
      <c r="F120" s="26">
        <f>H120+J120+L120</f>
        <v>11261</v>
      </c>
      <c r="G120" s="23"/>
      <c r="H120" s="26">
        <f>TRUNC(SUMIF(N118:N119, N117, H118:H119),0)</f>
        <v>328</v>
      </c>
      <c r="I120" s="23"/>
      <c r="J120" s="26">
        <f>TRUNC(SUMIF(N118:N119, N117, J118:J119),0)</f>
        <v>10933</v>
      </c>
      <c r="K120" s="23"/>
      <c r="L120" s="26">
        <f>TRUNC(SUMIF(N118:N119, N117, L118:L119),0)</f>
        <v>0</v>
      </c>
      <c r="M120" s="20" t="s">
        <v>52</v>
      </c>
      <c r="N120" s="1" t="s">
        <v>152</v>
      </c>
      <c r="O120" s="1" t="s">
        <v>152</v>
      </c>
      <c r="P120" s="1" t="s">
        <v>52</v>
      </c>
      <c r="Q120" s="1" t="s">
        <v>52</v>
      </c>
      <c r="R120" s="1" t="s">
        <v>52</v>
      </c>
      <c r="AV120" s="1" t="s">
        <v>52</v>
      </c>
      <c r="AW120" s="1" t="s">
        <v>52</v>
      </c>
      <c r="AX120" s="1" t="s">
        <v>52</v>
      </c>
      <c r="AY120" s="1" t="s">
        <v>52</v>
      </c>
      <c r="AZ120" s="1" t="s">
        <v>52</v>
      </c>
    </row>
    <row r="121" spans="1:52" ht="30" customHeight="1" x14ac:dyDescent="0.3">
      <c r="A121" s="21"/>
      <c r="B121" s="21"/>
      <c r="C121" s="21"/>
      <c r="D121" s="21"/>
      <c r="E121" s="23"/>
      <c r="F121" s="26"/>
      <c r="G121" s="23"/>
      <c r="H121" s="26"/>
      <c r="I121" s="23"/>
      <c r="J121" s="26"/>
      <c r="K121" s="23"/>
      <c r="L121" s="26"/>
      <c r="M121" s="21"/>
    </row>
    <row r="122" spans="1:52" ht="30" customHeight="1" x14ac:dyDescent="0.3">
      <c r="A122" s="17" t="s">
        <v>1069</v>
      </c>
      <c r="B122" s="18"/>
      <c r="C122" s="18"/>
      <c r="D122" s="18"/>
      <c r="E122" s="22"/>
      <c r="F122" s="25"/>
      <c r="G122" s="22"/>
      <c r="H122" s="25"/>
      <c r="I122" s="22"/>
      <c r="J122" s="25"/>
      <c r="K122" s="22"/>
      <c r="L122" s="25"/>
      <c r="M122" s="19"/>
      <c r="N122" s="1" t="s">
        <v>163</v>
      </c>
    </row>
    <row r="123" spans="1:52" ht="30" customHeight="1" x14ac:dyDescent="0.3">
      <c r="A123" s="20" t="s">
        <v>949</v>
      </c>
      <c r="B123" s="20" t="s">
        <v>920</v>
      </c>
      <c r="C123" s="20" t="s">
        <v>921</v>
      </c>
      <c r="D123" s="21">
        <v>1.15E-2</v>
      </c>
      <c r="E123" s="23">
        <f>TRUNC(G123+I123+K123,1)</f>
        <v>306274</v>
      </c>
      <c r="F123" s="26">
        <f>TRUNC(H123+J123+L123,1)</f>
        <v>3522.1</v>
      </c>
      <c r="G123" s="23">
        <f>단가대비표!O150</f>
        <v>0</v>
      </c>
      <c r="H123" s="26">
        <f>TRUNC(G123*D123,1)</f>
        <v>0</v>
      </c>
      <c r="I123" s="23">
        <f>단가대비표!P150</f>
        <v>306274</v>
      </c>
      <c r="J123" s="26">
        <f>TRUNC(I123*D123,1)</f>
        <v>3522.1</v>
      </c>
      <c r="K123" s="23">
        <f>단가대비표!V150</f>
        <v>0</v>
      </c>
      <c r="L123" s="26">
        <f>TRUNC(K123*D123,1)</f>
        <v>0</v>
      </c>
      <c r="M123" s="20" t="s">
        <v>1071</v>
      </c>
      <c r="N123" s="1" t="s">
        <v>163</v>
      </c>
      <c r="O123" s="1" t="s">
        <v>950</v>
      </c>
      <c r="P123" s="1" t="s">
        <v>69</v>
      </c>
      <c r="Q123" s="1" t="s">
        <v>69</v>
      </c>
      <c r="R123" s="1" t="s">
        <v>68</v>
      </c>
      <c r="V123">
        <v>1</v>
      </c>
      <c r="AV123" s="1" t="s">
        <v>52</v>
      </c>
      <c r="AW123" s="1" t="s">
        <v>1072</v>
      </c>
      <c r="AX123" s="1" t="s">
        <v>52</v>
      </c>
      <c r="AY123" s="1" t="s">
        <v>52</v>
      </c>
      <c r="AZ123" s="1" t="s">
        <v>52</v>
      </c>
    </row>
    <row r="124" spans="1:52" ht="30" customHeight="1" x14ac:dyDescent="0.3">
      <c r="A124" s="20" t="s">
        <v>924</v>
      </c>
      <c r="B124" s="20" t="s">
        <v>925</v>
      </c>
      <c r="C124" s="20" t="s">
        <v>147</v>
      </c>
      <c r="D124" s="21">
        <v>1</v>
      </c>
      <c r="E124" s="23">
        <f>TRUNC(G124+I124+K124,1)</f>
        <v>105.6</v>
      </c>
      <c r="F124" s="26">
        <f>TRUNC(H124+J124+L124,1)</f>
        <v>105.6</v>
      </c>
      <c r="G124" s="23">
        <f>TRUNC(SUMIF(V123:V124, RIGHTB(O124, 1), J123:J124)*U124, 2)</f>
        <v>105.66</v>
      </c>
      <c r="H124" s="26">
        <f>TRUNC(G124*D124,1)</f>
        <v>105.6</v>
      </c>
      <c r="I124" s="23">
        <v>0</v>
      </c>
      <c r="J124" s="26">
        <f>TRUNC(I124*D124,1)</f>
        <v>0</v>
      </c>
      <c r="K124" s="23">
        <v>0</v>
      </c>
      <c r="L124" s="26">
        <f>TRUNC(K124*D124,1)</f>
        <v>0</v>
      </c>
      <c r="M124" s="20" t="s">
        <v>52</v>
      </c>
      <c r="N124" s="1" t="s">
        <v>163</v>
      </c>
      <c r="O124" s="1" t="s">
        <v>766</v>
      </c>
      <c r="P124" s="1" t="s">
        <v>69</v>
      </c>
      <c r="Q124" s="1" t="s">
        <v>69</v>
      </c>
      <c r="R124" s="1" t="s">
        <v>69</v>
      </c>
      <c r="S124">
        <v>1</v>
      </c>
      <c r="T124">
        <v>0</v>
      </c>
      <c r="U124">
        <v>0.03</v>
      </c>
      <c r="AV124" s="1" t="s">
        <v>52</v>
      </c>
      <c r="AW124" s="1" t="s">
        <v>1073</v>
      </c>
      <c r="AX124" s="1" t="s">
        <v>52</v>
      </c>
      <c r="AY124" s="1" t="s">
        <v>52</v>
      </c>
      <c r="AZ124" s="1" t="s">
        <v>52</v>
      </c>
    </row>
    <row r="125" spans="1:52" ht="30" customHeight="1" x14ac:dyDescent="0.3">
      <c r="A125" s="20" t="s">
        <v>927</v>
      </c>
      <c r="B125" s="20" t="s">
        <v>52</v>
      </c>
      <c r="C125" s="20" t="s">
        <v>52</v>
      </c>
      <c r="D125" s="21"/>
      <c r="E125" s="23"/>
      <c r="F125" s="26">
        <f>H125+J125+L125</f>
        <v>3627</v>
      </c>
      <c r="G125" s="23"/>
      <c r="H125" s="26">
        <f>TRUNC(SUMIF(N123:N124, N122, H123:H124),0)</f>
        <v>105</v>
      </c>
      <c r="I125" s="23"/>
      <c r="J125" s="26">
        <f>TRUNC(SUMIF(N123:N124, N122, J123:J124),0)</f>
        <v>3522</v>
      </c>
      <c r="K125" s="23"/>
      <c r="L125" s="26">
        <f>TRUNC(SUMIF(N123:N124, N122, L123:L124),0)</f>
        <v>0</v>
      </c>
      <c r="M125" s="20" t="s">
        <v>52</v>
      </c>
      <c r="N125" s="1" t="s">
        <v>152</v>
      </c>
      <c r="O125" s="1" t="s">
        <v>152</v>
      </c>
      <c r="P125" s="1" t="s">
        <v>52</v>
      </c>
      <c r="Q125" s="1" t="s">
        <v>52</v>
      </c>
      <c r="R125" s="1" t="s">
        <v>52</v>
      </c>
      <c r="AV125" s="1" t="s">
        <v>52</v>
      </c>
      <c r="AW125" s="1" t="s">
        <v>52</v>
      </c>
      <c r="AX125" s="1" t="s">
        <v>52</v>
      </c>
      <c r="AY125" s="1" t="s">
        <v>52</v>
      </c>
      <c r="AZ125" s="1" t="s">
        <v>52</v>
      </c>
    </row>
    <row r="126" spans="1:52" ht="30" customHeight="1" x14ac:dyDescent="0.3">
      <c r="A126" s="21"/>
      <c r="B126" s="21"/>
      <c r="C126" s="21"/>
      <c r="D126" s="21"/>
      <c r="E126" s="23"/>
      <c r="F126" s="26"/>
      <c r="G126" s="23"/>
      <c r="H126" s="26"/>
      <c r="I126" s="23"/>
      <c r="J126" s="26"/>
      <c r="K126" s="23"/>
      <c r="L126" s="26"/>
      <c r="M126" s="21"/>
    </row>
    <row r="127" spans="1:52" ht="30" customHeight="1" x14ac:dyDescent="0.3">
      <c r="A127" s="17" t="s">
        <v>1074</v>
      </c>
      <c r="B127" s="18"/>
      <c r="C127" s="18"/>
      <c r="D127" s="18"/>
      <c r="E127" s="22"/>
      <c r="F127" s="25"/>
      <c r="G127" s="22"/>
      <c r="H127" s="25"/>
      <c r="I127" s="22"/>
      <c r="J127" s="25"/>
      <c r="K127" s="22"/>
      <c r="L127" s="25"/>
      <c r="M127" s="19"/>
      <c r="N127" s="1" t="s">
        <v>166</v>
      </c>
    </row>
    <row r="128" spans="1:52" ht="30" customHeight="1" x14ac:dyDescent="0.3">
      <c r="A128" s="20" t="s">
        <v>949</v>
      </c>
      <c r="B128" s="20" t="s">
        <v>920</v>
      </c>
      <c r="C128" s="20" t="s">
        <v>921</v>
      </c>
      <c r="D128" s="21">
        <v>1.2999999999999999E-2</v>
      </c>
      <c r="E128" s="23">
        <f>TRUNC(G128+I128+K128,1)</f>
        <v>306274</v>
      </c>
      <c r="F128" s="26">
        <f>TRUNC(H128+J128+L128,1)</f>
        <v>3981.5</v>
      </c>
      <c r="G128" s="23">
        <f>단가대비표!O150</f>
        <v>0</v>
      </c>
      <c r="H128" s="26">
        <f>TRUNC(G128*D128,1)</f>
        <v>0</v>
      </c>
      <c r="I128" s="23">
        <f>단가대비표!P150</f>
        <v>306274</v>
      </c>
      <c r="J128" s="26">
        <f>TRUNC(I128*D128,1)</f>
        <v>3981.5</v>
      </c>
      <c r="K128" s="23">
        <f>단가대비표!V150</f>
        <v>0</v>
      </c>
      <c r="L128" s="26">
        <f>TRUNC(K128*D128,1)</f>
        <v>0</v>
      </c>
      <c r="M128" s="20" t="s">
        <v>1075</v>
      </c>
      <c r="N128" s="1" t="s">
        <v>166</v>
      </c>
      <c r="O128" s="1" t="s">
        <v>950</v>
      </c>
      <c r="P128" s="1" t="s">
        <v>69</v>
      </c>
      <c r="Q128" s="1" t="s">
        <v>69</v>
      </c>
      <c r="R128" s="1" t="s">
        <v>68</v>
      </c>
      <c r="V128">
        <v>1</v>
      </c>
      <c r="AV128" s="1" t="s">
        <v>52</v>
      </c>
      <c r="AW128" s="1" t="s">
        <v>1076</v>
      </c>
      <c r="AX128" s="1" t="s">
        <v>52</v>
      </c>
      <c r="AY128" s="1" t="s">
        <v>52</v>
      </c>
      <c r="AZ128" s="1" t="s">
        <v>52</v>
      </c>
    </row>
    <row r="129" spans="1:52" ht="30" customHeight="1" x14ac:dyDescent="0.3">
      <c r="A129" s="20" t="s">
        <v>924</v>
      </c>
      <c r="B129" s="20" t="s">
        <v>925</v>
      </c>
      <c r="C129" s="20" t="s">
        <v>147</v>
      </c>
      <c r="D129" s="21">
        <v>1</v>
      </c>
      <c r="E129" s="23">
        <f>TRUNC(G129+I129+K129,1)</f>
        <v>119.4</v>
      </c>
      <c r="F129" s="26">
        <f>TRUNC(H129+J129+L129,1)</f>
        <v>119.4</v>
      </c>
      <c r="G129" s="23">
        <f>TRUNC(SUMIF(V128:V129, RIGHTB(O129, 1), J128:J129)*U129, 2)</f>
        <v>119.44</v>
      </c>
      <c r="H129" s="26">
        <f>TRUNC(G129*D129,1)</f>
        <v>119.4</v>
      </c>
      <c r="I129" s="23">
        <v>0</v>
      </c>
      <c r="J129" s="26">
        <f>TRUNC(I129*D129,1)</f>
        <v>0</v>
      </c>
      <c r="K129" s="23">
        <v>0</v>
      </c>
      <c r="L129" s="26">
        <f>TRUNC(K129*D129,1)</f>
        <v>0</v>
      </c>
      <c r="M129" s="20" t="s">
        <v>52</v>
      </c>
      <c r="N129" s="1" t="s">
        <v>166</v>
      </c>
      <c r="O129" s="1" t="s">
        <v>766</v>
      </c>
      <c r="P129" s="1" t="s">
        <v>69</v>
      </c>
      <c r="Q129" s="1" t="s">
        <v>69</v>
      </c>
      <c r="R129" s="1" t="s">
        <v>69</v>
      </c>
      <c r="S129">
        <v>1</v>
      </c>
      <c r="T129">
        <v>0</v>
      </c>
      <c r="U129">
        <v>0.03</v>
      </c>
      <c r="AV129" s="1" t="s">
        <v>52</v>
      </c>
      <c r="AW129" s="1" t="s">
        <v>1077</v>
      </c>
      <c r="AX129" s="1" t="s">
        <v>52</v>
      </c>
      <c r="AY129" s="1" t="s">
        <v>52</v>
      </c>
      <c r="AZ129" s="1" t="s">
        <v>52</v>
      </c>
    </row>
    <row r="130" spans="1:52" ht="30" customHeight="1" x14ac:dyDescent="0.3">
      <c r="A130" s="20" t="s">
        <v>927</v>
      </c>
      <c r="B130" s="20" t="s">
        <v>52</v>
      </c>
      <c r="C130" s="20" t="s">
        <v>52</v>
      </c>
      <c r="D130" s="21"/>
      <c r="E130" s="23"/>
      <c r="F130" s="26">
        <f>H130+J130+L130</f>
        <v>4100</v>
      </c>
      <c r="G130" s="23"/>
      <c r="H130" s="26">
        <f>TRUNC(SUMIF(N128:N129, N127, H128:H129),0)</f>
        <v>119</v>
      </c>
      <c r="I130" s="23"/>
      <c r="J130" s="26">
        <f>TRUNC(SUMIF(N128:N129, N127, J128:J129),0)</f>
        <v>3981</v>
      </c>
      <c r="K130" s="23"/>
      <c r="L130" s="26">
        <f>TRUNC(SUMIF(N128:N129, N127, L128:L129),0)</f>
        <v>0</v>
      </c>
      <c r="M130" s="20" t="s">
        <v>52</v>
      </c>
      <c r="N130" s="1" t="s">
        <v>152</v>
      </c>
      <c r="O130" s="1" t="s">
        <v>152</v>
      </c>
      <c r="P130" s="1" t="s">
        <v>52</v>
      </c>
      <c r="Q130" s="1" t="s">
        <v>52</v>
      </c>
      <c r="R130" s="1" t="s">
        <v>52</v>
      </c>
      <c r="AV130" s="1" t="s">
        <v>52</v>
      </c>
      <c r="AW130" s="1" t="s">
        <v>52</v>
      </c>
      <c r="AX130" s="1" t="s">
        <v>52</v>
      </c>
      <c r="AY130" s="1" t="s">
        <v>52</v>
      </c>
      <c r="AZ130" s="1" t="s">
        <v>52</v>
      </c>
    </row>
    <row r="131" spans="1:52" ht="30" customHeight="1" x14ac:dyDescent="0.3">
      <c r="A131" s="21"/>
      <c r="B131" s="21"/>
      <c r="C131" s="21"/>
      <c r="D131" s="21"/>
      <c r="E131" s="23"/>
      <c r="F131" s="26"/>
      <c r="G131" s="23"/>
      <c r="H131" s="26"/>
      <c r="I131" s="23"/>
      <c r="J131" s="26"/>
      <c r="K131" s="23"/>
      <c r="L131" s="26"/>
      <c r="M131" s="21"/>
    </row>
    <row r="132" spans="1:52" ht="30" customHeight="1" x14ac:dyDescent="0.3">
      <c r="A132" s="17" t="s">
        <v>1078</v>
      </c>
      <c r="B132" s="18"/>
      <c r="C132" s="18"/>
      <c r="D132" s="18"/>
      <c r="E132" s="22"/>
      <c r="F132" s="25"/>
      <c r="G132" s="22"/>
      <c r="H132" s="25"/>
      <c r="I132" s="22"/>
      <c r="J132" s="25"/>
      <c r="K132" s="22"/>
      <c r="L132" s="25"/>
      <c r="M132" s="19"/>
      <c r="N132" s="1" t="s">
        <v>171</v>
      </c>
    </row>
    <row r="133" spans="1:52" ht="30" customHeight="1" x14ac:dyDescent="0.3">
      <c r="A133" s="20" t="s">
        <v>949</v>
      </c>
      <c r="B133" s="20" t="s">
        <v>920</v>
      </c>
      <c r="C133" s="20" t="s">
        <v>921</v>
      </c>
      <c r="D133" s="21">
        <v>7.9170000000000004E-3</v>
      </c>
      <c r="E133" s="23">
        <f t="shared" ref="E133:F135" si="16">TRUNC(G133+I133+K133,1)</f>
        <v>306274</v>
      </c>
      <c r="F133" s="26">
        <f t="shared" si="16"/>
        <v>2424.6999999999998</v>
      </c>
      <c r="G133" s="23">
        <f>단가대비표!O150</f>
        <v>0</v>
      </c>
      <c r="H133" s="26">
        <f>TRUNC(G133*D133,1)</f>
        <v>0</v>
      </c>
      <c r="I133" s="23">
        <f>단가대비표!P150</f>
        <v>306274</v>
      </c>
      <c r="J133" s="26">
        <f>TRUNC(I133*D133,1)</f>
        <v>2424.6999999999998</v>
      </c>
      <c r="K133" s="23">
        <f>단가대비표!V150</f>
        <v>0</v>
      </c>
      <c r="L133" s="26">
        <f>TRUNC(K133*D133,1)</f>
        <v>0</v>
      </c>
      <c r="M133" s="20" t="s">
        <v>1079</v>
      </c>
      <c r="N133" s="1" t="s">
        <v>171</v>
      </c>
      <c r="O133" s="1" t="s">
        <v>950</v>
      </c>
      <c r="P133" s="1" t="s">
        <v>69</v>
      </c>
      <c r="Q133" s="1" t="s">
        <v>69</v>
      </c>
      <c r="R133" s="1" t="s">
        <v>68</v>
      </c>
      <c r="V133">
        <v>1</v>
      </c>
      <c r="AV133" s="1" t="s">
        <v>52</v>
      </c>
      <c r="AW133" s="1" t="s">
        <v>1080</v>
      </c>
      <c r="AX133" s="1" t="s">
        <v>52</v>
      </c>
      <c r="AY133" s="1" t="s">
        <v>52</v>
      </c>
      <c r="AZ133" s="1" t="s">
        <v>52</v>
      </c>
    </row>
    <row r="134" spans="1:52" ht="30" customHeight="1" x14ac:dyDescent="0.3">
      <c r="A134" s="20" t="s">
        <v>960</v>
      </c>
      <c r="B134" s="20" t="s">
        <v>920</v>
      </c>
      <c r="C134" s="20" t="s">
        <v>921</v>
      </c>
      <c r="D134" s="21">
        <v>7.9170000000000004E-3</v>
      </c>
      <c r="E134" s="23">
        <f t="shared" si="16"/>
        <v>172698</v>
      </c>
      <c r="F134" s="26">
        <f t="shared" si="16"/>
        <v>1367.2</v>
      </c>
      <c r="G134" s="23">
        <f>단가대비표!O144</f>
        <v>0</v>
      </c>
      <c r="H134" s="26">
        <f>TRUNC(G134*D134,1)</f>
        <v>0</v>
      </c>
      <c r="I134" s="23">
        <f>단가대비표!P144</f>
        <v>172698</v>
      </c>
      <c r="J134" s="26">
        <f>TRUNC(I134*D134,1)</f>
        <v>1367.2</v>
      </c>
      <c r="K134" s="23">
        <f>단가대비표!V144</f>
        <v>0</v>
      </c>
      <c r="L134" s="26">
        <f>TRUNC(K134*D134,1)</f>
        <v>0</v>
      </c>
      <c r="M134" s="20" t="s">
        <v>52</v>
      </c>
      <c r="N134" s="1" t="s">
        <v>171</v>
      </c>
      <c r="O134" s="1" t="s">
        <v>962</v>
      </c>
      <c r="P134" s="1" t="s">
        <v>69</v>
      </c>
      <c r="Q134" s="1" t="s">
        <v>69</v>
      </c>
      <c r="R134" s="1" t="s">
        <v>68</v>
      </c>
      <c r="V134">
        <v>1</v>
      </c>
      <c r="AV134" s="1" t="s">
        <v>52</v>
      </c>
      <c r="AW134" s="1" t="s">
        <v>1081</v>
      </c>
      <c r="AX134" s="1" t="s">
        <v>52</v>
      </c>
      <c r="AY134" s="1" t="s">
        <v>52</v>
      </c>
      <c r="AZ134" s="1" t="s">
        <v>52</v>
      </c>
    </row>
    <row r="135" spans="1:52" ht="30" customHeight="1" x14ac:dyDescent="0.3">
      <c r="A135" s="20" t="s">
        <v>924</v>
      </c>
      <c r="B135" s="20" t="s">
        <v>925</v>
      </c>
      <c r="C135" s="20" t="s">
        <v>147</v>
      </c>
      <c r="D135" s="21">
        <v>1</v>
      </c>
      <c r="E135" s="23">
        <f t="shared" si="16"/>
        <v>113.7</v>
      </c>
      <c r="F135" s="26">
        <f t="shared" si="16"/>
        <v>113.7</v>
      </c>
      <c r="G135" s="23">
        <f>TRUNC(SUMIF(V133:V135, RIGHTB(O135, 1), J133:J135)*U135, 2)</f>
        <v>113.75</v>
      </c>
      <c r="H135" s="26">
        <f>TRUNC(G135*D135,1)</f>
        <v>113.7</v>
      </c>
      <c r="I135" s="23">
        <v>0</v>
      </c>
      <c r="J135" s="26">
        <f>TRUNC(I135*D135,1)</f>
        <v>0</v>
      </c>
      <c r="K135" s="23">
        <v>0</v>
      </c>
      <c r="L135" s="26">
        <f>TRUNC(K135*D135,1)</f>
        <v>0</v>
      </c>
      <c r="M135" s="20" t="s">
        <v>52</v>
      </c>
      <c r="N135" s="1" t="s">
        <v>171</v>
      </c>
      <c r="O135" s="1" t="s">
        <v>766</v>
      </c>
      <c r="P135" s="1" t="s">
        <v>69</v>
      </c>
      <c r="Q135" s="1" t="s">
        <v>69</v>
      </c>
      <c r="R135" s="1" t="s">
        <v>69</v>
      </c>
      <c r="S135">
        <v>1</v>
      </c>
      <c r="T135">
        <v>0</v>
      </c>
      <c r="U135">
        <v>0.03</v>
      </c>
      <c r="V135">
        <v>1</v>
      </c>
      <c r="AV135" s="1" t="s">
        <v>52</v>
      </c>
      <c r="AW135" s="1" t="s">
        <v>1082</v>
      </c>
      <c r="AX135" s="1" t="s">
        <v>52</v>
      </c>
      <c r="AY135" s="1" t="s">
        <v>52</v>
      </c>
      <c r="AZ135" s="1" t="s">
        <v>52</v>
      </c>
    </row>
    <row r="136" spans="1:52" ht="30" customHeight="1" x14ac:dyDescent="0.3">
      <c r="A136" s="20" t="s">
        <v>927</v>
      </c>
      <c r="B136" s="20" t="s">
        <v>52</v>
      </c>
      <c r="C136" s="20" t="s">
        <v>52</v>
      </c>
      <c r="D136" s="21"/>
      <c r="E136" s="23"/>
      <c r="F136" s="26">
        <f>H136+J136+L136</f>
        <v>3904</v>
      </c>
      <c r="G136" s="23"/>
      <c r="H136" s="26">
        <f>TRUNC(SUMIF(N133:N135, N132, H133:H135),0)</f>
        <v>113</v>
      </c>
      <c r="I136" s="23"/>
      <c r="J136" s="26">
        <f>TRUNC(SUMIF(N133:N135, N132, J133:J135),0)</f>
        <v>3791</v>
      </c>
      <c r="K136" s="23"/>
      <c r="L136" s="26">
        <f>TRUNC(SUMIF(N133:N135, N132, L133:L135),0)</f>
        <v>0</v>
      </c>
      <c r="M136" s="20" t="s">
        <v>52</v>
      </c>
      <c r="N136" s="1" t="s">
        <v>152</v>
      </c>
      <c r="O136" s="1" t="s">
        <v>152</v>
      </c>
      <c r="P136" s="1" t="s">
        <v>52</v>
      </c>
      <c r="Q136" s="1" t="s">
        <v>52</v>
      </c>
      <c r="R136" s="1" t="s">
        <v>52</v>
      </c>
      <c r="AV136" s="1" t="s">
        <v>52</v>
      </c>
      <c r="AW136" s="1" t="s">
        <v>52</v>
      </c>
      <c r="AX136" s="1" t="s">
        <v>52</v>
      </c>
      <c r="AY136" s="1" t="s">
        <v>52</v>
      </c>
      <c r="AZ136" s="1" t="s">
        <v>52</v>
      </c>
    </row>
    <row r="137" spans="1:52" ht="30" customHeight="1" x14ac:dyDescent="0.3">
      <c r="A137" s="21"/>
      <c r="B137" s="21"/>
      <c r="C137" s="21"/>
      <c r="D137" s="21"/>
      <c r="E137" s="23"/>
      <c r="F137" s="26"/>
      <c r="G137" s="23"/>
      <c r="H137" s="26"/>
      <c r="I137" s="23"/>
      <c r="J137" s="26"/>
      <c r="K137" s="23"/>
      <c r="L137" s="26"/>
      <c r="M137" s="21"/>
    </row>
    <row r="138" spans="1:52" ht="30" customHeight="1" x14ac:dyDescent="0.3">
      <c r="A138" s="17" t="s">
        <v>1083</v>
      </c>
      <c r="B138" s="18"/>
      <c r="C138" s="18"/>
      <c r="D138" s="18"/>
      <c r="E138" s="22"/>
      <c r="F138" s="25"/>
      <c r="G138" s="22"/>
      <c r="H138" s="25"/>
      <c r="I138" s="22"/>
      <c r="J138" s="25"/>
      <c r="K138" s="22"/>
      <c r="L138" s="25"/>
      <c r="M138" s="19"/>
      <c r="N138" s="1" t="s">
        <v>174</v>
      </c>
    </row>
    <row r="139" spans="1:52" ht="30" customHeight="1" x14ac:dyDescent="0.3">
      <c r="A139" s="20" t="s">
        <v>949</v>
      </c>
      <c r="B139" s="20" t="s">
        <v>920</v>
      </c>
      <c r="C139" s="20" t="s">
        <v>921</v>
      </c>
      <c r="D139" s="21">
        <v>1.4500000000000001E-2</v>
      </c>
      <c r="E139" s="23">
        <f>TRUNC(G139+I139+K139,1)</f>
        <v>306274</v>
      </c>
      <c r="F139" s="26">
        <f>TRUNC(H139+J139+L139,1)</f>
        <v>4440.8999999999996</v>
      </c>
      <c r="G139" s="23">
        <f>단가대비표!O150</f>
        <v>0</v>
      </c>
      <c r="H139" s="26">
        <f>TRUNC(G139*D139,1)</f>
        <v>0</v>
      </c>
      <c r="I139" s="23">
        <f>단가대비표!P150</f>
        <v>306274</v>
      </c>
      <c r="J139" s="26">
        <f>TRUNC(I139*D139,1)</f>
        <v>4440.8999999999996</v>
      </c>
      <c r="K139" s="23">
        <f>단가대비표!V150</f>
        <v>0</v>
      </c>
      <c r="L139" s="26">
        <f>TRUNC(K139*D139,1)</f>
        <v>0</v>
      </c>
      <c r="M139" s="20" t="s">
        <v>1084</v>
      </c>
      <c r="N139" s="1" t="s">
        <v>174</v>
      </c>
      <c r="O139" s="1" t="s">
        <v>950</v>
      </c>
      <c r="P139" s="1" t="s">
        <v>69</v>
      </c>
      <c r="Q139" s="1" t="s">
        <v>69</v>
      </c>
      <c r="R139" s="1" t="s">
        <v>68</v>
      </c>
      <c r="V139">
        <v>1</v>
      </c>
      <c r="AV139" s="1" t="s">
        <v>52</v>
      </c>
      <c r="AW139" s="1" t="s">
        <v>1085</v>
      </c>
      <c r="AX139" s="1" t="s">
        <v>52</v>
      </c>
      <c r="AY139" s="1" t="s">
        <v>52</v>
      </c>
      <c r="AZ139" s="1" t="s">
        <v>52</v>
      </c>
    </row>
    <row r="140" spans="1:52" ht="30" customHeight="1" x14ac:dyDescent="0.3">
      <c r="A140" s="20" t="s">
        <v>924</v>
      </c>
      <c r="B140" s="20" t="s">
        <v>925</v>
      </c>
      <c r="C140" s="20" t="s">
        <v>147</v>
      </c>
      <c r="D140" s="21">
        <v>1</v>
      </c>
      <c r="E140" s="23">
        <f>TRUNC(G140+I140+K140,1)</f>
        <v>133.19999999999999</v>
      </c>
      <c r="F140" s="26">
        <f>TRUNC(H140+J140+L140,1)</f>
        <v>133.19999999999999</v>
      </c>
      <c r="G140" s="23">
        <f>TRUNC(SUMIF(V139:V140, RIGHTB(O140, 1), J139:J140)*U140, 2)</f>
        <v>133.22</v>
      </c>
      <c r="H140" s="26">
        <f>TRUNC(G140*D140,1)</f>
        <v>133.19999999999999</v>
      </c>
      <c r="I140" s="23">
        <v>0</v>
      </c>
      <c r="J140" s="26">
        <f>TRUNC(I140*D140,1)</f>
        <v>0</v>
      </c>
      <c r="K140" s="23">
        <v>0</v>
      </c>
      <c r="L140" s="26">
        <f>TRUNC(K140*D140,1)</f>
        <v>0</v>
      </c>
      <c r="M140" s="20" t="s">
        <v>52</v>
      </c>
      <c r="N140" s="1" t="s">
        <v>174</v>
      </c>
      <c r="O140" s="1" t="s">
        <v>766</v>
      </c>
      <c r="P140" s="1" t="s">
        <v>69</v>
      </c>
      <c r="Q140" s="1" t="s">
        <v>69</v>
      </c>
      <c r="R140" s="1" t="s">
        <v>69</v>
      </c>
      <c r="S140">
        <v>1</v>
      </c>
      <c r="T140">
        <v>0</v>
      </c>
      <c r="U140">
        <v>0.03</v>
      </c>
      <c r="AV140" s="1" t="s">
        <v>52</v>
      </c>
      <c r="AW140" s="1" t="s">
        <v>1086</v>
      </c>
      <c r="AX140" s="1" t="s">
        <v>52</v>
      </c>
      <c r="AY140" s="1" t="s">
        <v>52</v>
      </c>
      <c r="AZ140" s="1" t="s">
        <v>52</v>
      </c>
    </row>
    <row r="141" spans="1:52" ht="30" customHeight="1" x14ac:dyDescent="0.3">
      <c r="A141" s="20" t="s">
        <v>927</v>
      </c>
      <c r="B141" s="20" t="s">
        <v>52</v>
      </c>
      <c r="C141" s="20" t="s">
        <v>52</v>
      </c>
      <c r="D141" s="21"/>
      <c r="E141" s="23"/>
      <c r="F141" s="26">
        <f>H141+J141+L141</f>
        <v>4573</v>
      </c>
      <c r="G141" s="23"/>
      <c r="H141" s="26">
        <f>TRUNC(SUMIF(N139:N140, N138, H139:H140),0)</f>
        <v>133</v>
      </c>
      <c r="I141" s="23"/>
      <c r="J141" s="26">
        <f>TRUNC(SUMIF(N139:N140, N138, J139:J140),0)</f>
        <v>4440</v>
      </c>
      <c r="K141" s="23"/>
      <c r="L141" s="26">
        <f>TRUNC(SUMIF(N139:N140, N138, L139:L140),0)</f>
        <v>0</v>
      </c>
      <c r="M141" s="20" t="s">
        <v>52</v>
      </c>
      <c r="N141" s="1" t="s">
        <v>152</v>
      </c>
      <c r="O141" s="1" t="s">
        <v>152</v>
      </c>
      <c r="P141" s="1" t="s">
        <v>52</v>
      </c>
      <c r="Q141" s="1" t="s">
        <v>52</v>
      </c>
      <c r="R141" s="1" t="s">
        <v>52</v>
      </c>
      <c r="AV141" s="1" t="s">
        <v>52</v>
      </c>
      <c r="AW141" s="1" t="s">
        <v>52</v>
      </c>
      <c r="AX141" s="1" t="s">
        <v>52</v>
      </c>
      <c r="AY141" s="1" t="s">
        <v>52</v>
      </c>
      <c r="AZ141" s="1" t="s">
        <v>52</v>
      </c>
    </row>
    <row r="142" spans="1:52" ht="30" customHeight="1" x14ac:dyDescent="0.3">
      <c r="A142" s="21"/>
      <c r="B142" s="21"/>
      <c r="C142" s="21"/>
      <c r="D142" s="21"/>
      <c r="E142" s="23"/>
      <c r="F142" s="26"/>
      <c r="G142" s="23"/>
      <c r="H142" s="26"/>
      <c r="I142" s="23"/>
      <c r="J142" s="26"/>
      <c r="K142" s="23"/>
      <c r="L142" s="26"/>
      <c r="M142" s="21"/>
    </row>
    <row r="143" spans="1:52" ht="30" customHeight="1" x14ac:dyDescent="0.3">
      <c r="A143" s="17" t="s">
        <v>1087</v>
      </c>
      <c r="B143" s="18"/>
      <c r="C143" s="18"/>
      <c r="D143" s="18"/>
      <c r="E143" s="22"/>
      <c r="F143" s="25"/>
      <c r="G143" s="22"/>
      <c r="H143" s="25"/>
      <c r="I143" s="22"/>
      <c r="J143" s="25"/>
      <c r="K143" s="22"/>
      <c r="L143" s="25"/>
      <c r="M143" s="19"/>
      <c r="N143" s="1" t="s">
        <v>178</v>
      </c>
    </row>
    <row r="144" spans="1:52" ht="30" customHeight="1" x14ac:dyDescent="0.3">
      <c r="A144" s="20" t="s">
        <v>949</v>
      </c>
      <c r="B144" s="20" t="s">
        <v>920</v>
      </c>
      <c r="C144" s="20" t="s">
        <v>921</v>
      </c>
      <c r="D144" s="21">
        <v>7.0000000000000001E-3</v>
      </c>
      <c r="E144" s="23">
        <f>TRUNC(G144+I144+K144,1)</f>
        <v>306274</v>
      </c>
      <c r="F144" s="26">
        <f>TRUNC(H144+J144+L144,1)</f>
        <v>2143.9</v>
      </c>
      <c r="G144" s="23">
        <f>단가대비표!O150</f>
        <v>0</v>
      </c>
      <c r="H144" s="26">
        <f>TRUNC(G144*D144,1)</f>
        <v>0</v>
      </c>
      <c r="I144" s="23">
        <f>단가대비표!P150</f>
        <v>306274</v>
      </c>
      <c r="J144" s="26">
        <f>TRUNC(I144*D144,1)</f>
        <v>2143.9</v>
      </c>
      <c r="K144" s="23">
        <f>단가대비표!V150</f>
        <v>0</v>
      </c>
      <c r="L144" s="26">
        <f>TRUNC(K144*D144,1)</f>
        <v>0</v>
      </c>
      <c r="M144" s="20" t="s">
        <v>1088</v>
      </c>
      <c r="N144" s="1" t="s">
        <v>178</v>
      </c>
      <c r="O144" s="1" t="s">
        <v>950</v>
      </c>
      <c r="P144" s="1" t="s">
        <v>69</v>
      </c>
      <c r="Q144" s="1" t="s">
        <v>69</v>
      </c>
      <c r="R144" s="1" t="s">
        <v>68</v>
      </c>
      <c r="V144">
        <v>1</v>
      </c>
      <c r="AV144" s="1" t="s">
        <v>52</v>
      </c>
      <c r="AW144" s="1" t="s">
        <v>1089</v>
      </c>
      <c r="AX144" s="1" t="s">
        <v>52</v>
      </c>
      <c r="AY144" s="1" t="s">
        <v>52</v>
      </c>
      <c r="AZ144" s="1" t="s">
        <v>52</v>
      </c>
    </row>
    <row r="145" spans="1:52" ht="30" customHeight="1" x14ac:dyDescent="0.3">
      <c r="A145" s="20" t="s">
        <v>924</v>
      </c>
      <c r="B145" s="20" t="s">
        <v>925</v>
      </c>
      <c r="C145" s="20" t="s">
        <v>147</v>
      </c>
      <c r="D145" s="21">
        <v>1</v>
      </c>
      <c r="E145" s="23">
        <f>TRUNC(G145+I145+K145,1)</f>
        <v>64.3</v>
      </c>
      <c r="F145" s="26">
        <f>TRUNC(H145+J145+L145,1)</f>
        <v>64.3</v>
      </c>
      <c r="G145" s="23">
        <f>TRUNC(SUMIF(V144:V145, RIGHTB(O145, 1), J144:J145)*U145, 2)</f>
        <v>64.31</v>
      </c>
      <c r="H145" s="26">
        <f>TRUNC(G145*D145,1)</f>
        <v>64.3</v>
      </c>
      <c r="I145" s="23">
        <v>0</v>
      </c>
      <c r="J145" s="26">
        <f>TRUNC(I145*D145,1)</f>
        <v>0</v>
      </c>
      <c r="K145" s="23">
        <v>0</v>
      </c>
      <c r="L145" s="26">
        <f>TRUNC(K145*D145,1)</f>
        <v>0</v>
      </c>
      <c r="M145" s="20" t="s">
        <v>52</v>
      </c>
      <c r="N145" s="1" t="s">
        <v>178</v>
      </c>
      <c r="O145" s="1" t="s">
        <v>766</v>
      </c>
      <c r="P145" s="1" t="s">
        <v>69</v>
      </c>
      <c r="Q145" s="1" t="s">
        <v>69</v>
      </c>
      <c r="R145" s="1" t="s">
        <v>69</v>
      </c>
      <c r="S145">
        <v>1</v>
      </c>
      <c r="T145">
        <v>0</v>
      </c>
      <c r="U145">
        <v>0.03</v>
      </c>
      <c r="AV145" s="1" t="s">
        <v>52</v>
      </c>
      <c r="AW145" s="1" t="s">
        <v>1090</v>
      </c>
      <c r="AX145" s="1" t="s">
        <v>52</v>
      </c>
      <c r="AY145" s="1" t="s">
        <v>52</v>
      </c>
      <c r="AZ145" s="1" t="s">
        <v>52</v>
      </c>
    </row>
    <row r="146" spans="1:52" ht="30" customHeight="1" x14ac:dyDescent="0.3">
      <c r="A146" s="20" t="s">
        <v>927</v>
      </c>
      <c r="B146" s="20" t="s">
        <v>52</v>
      </c>
      <c r="C146" s="20" t="s">
        <v>52</v>
      </c>
      <c r="D146" s="21"/>
      <c r="E146" s="23"/>
      <c r="F146" s="26">
        <f>H146+J146+L146</f>
        <v>2207</v>
      </c>
      <c r="G146" s="23"/>
      <c r="H146" s="26">
        <f>TRUNC(SUMIF(N144:N145, N143, H144:H145),0)</f>
        <v>64</v>
      </c>
      <c r="I146" s="23"/>
      <c r="J146" s="26">
        <f>TRUNC(SUMIF(N144:N145, N143, J144:J145),0)</f>
        <v>2143</v>
      </c>
      <c r="K146" s="23"/>
      <c r="L146" s="26">
        <f>TRUNC(SUMIF(N144:N145, N143, L144:L145),0)</f>
        <v>0</v>
      </c>
      <c r="M146" s="20" t="s">
        <v>52</v>
      </c>
      <c r="N146" s="1" t="s">
        <v>152</v>
      </c>
      <c r="O146" s="1" t="s">
        <v>152</v>
      </c>
      <c r="P146" s="1" t="s">
        <v>52</v>
      </c>
      <c r="Q146" s="1" t="s">
        <v>52</v>
      </c>
      <c r="R146" s="1" t="s">
        <v>52</v>
      </c>
      <c r="AV146" s="1" t="s">
        <v>52</v>
      </c>
      <c r="AW146" s="1" t="s">
        <v>52</v>
      </c>
      <c r="AX146" s="1" t="s">
        <v>52</v>
      </c>
      <c r="AY146" s="1" t="s">
        <v>52</v>
      </c>
      <c r="AZ146" s="1" t="s">
        <v>52</v>
      </c>
    </row>
    <row r="147" spans="1:52" ht="30" customHeight="1" x14ac:dyDescent="0.3">
      <c r="A147" s="21"/>
      <c r="B147" s="21"/>
      <c r="C147" s="21"/>
      <c r="D147" s="21"/>
      <c r="E147" s="23"/>
      <c r="F147" s="26"/>
      <c r="G147" s="23"/>
      <c r="H147" s="26"/>
      <c r="I147" s="23"/>
      <c r="J147" s="26"/>
      <c r="K147" s="23"/>
      <c r="L147" s="26"/>
      <c r="M147" s="21"/>
    </row>
    <row r="148" spans="1:52" ht="30" customHeight="1" x14ac:dyDescent="0.3">
      <c r="A148" s="17" t="s">
        <v>1091</v>
      </c>
      <c r="B148" s="18"/>
      <c r="C148" s="18"/>
      <c r="D148" s="18"/>
      <c r="E148" s="22"/>
      <c r="F148" s="25"/>
      <c r="G148" s="22"/>
      <c r="H148" s="25"/>
      <c r="I148" s="22"/>
      <c r="J148" s="25"/>
      <c r="K148" s="22"/>
      <c r="L148" s="25"/>
      <c r="M148" s="19"/>
      <c r="N148" s="1" t="s">
        <v>181</v>
      </c>
    </row>
    <row r="149" spans="1:52" ht="30" customHeight="1" x14ac:dyDescent="0.3">
      <c r="A149" s="20" t="s">
        <v>949</v>
      </c>
      <c r="B149" s="20" t="s">
        <v>920</v>
      </c>
      <c r="C149" s="20" t="s">
        <v>921</v>
      </c>
      <c r="D149" s="21">
        <v>9.4999999999999998E-3</v>
      </c>
      <c r="E149" s="23">
        <f>TRUNC(G149+I149+K149,1)</f>
        <v>306274</v>
      </c>
      <c r="F149" s="26">
        <f>TRUNC(H149+J149+L149,1)</f>
        <v>2909.6</v>
      </c>
      <c r="G149" s="23">
        <f>단가대비표!O150</f>
        <v>0</v>
      </c>
      <c r="H149" s="26">
        <f>TRUNC(G149*D149,1)</f>
        <v>0</v>
      </c>
      <c r="I149" s="23">
        <f>단가대비표!P150</f>
        <v>306274</v>
      </c>
      <c r="J149" s="26">
        <f>TRUNC(I149*D149,1)</f>
        <v>2909.6</v>
      </c>
      <c r="K149" s="23">
        <f>단가대비표!V150</f>
        <v>0</v>
      </c>
      <c r="L149" s="26">
        <f>TRUNC(K149*D149,1)</f>
        <v>0</v>
      </c>
      <c r="M149" s="20" t="s">
        <v>1092</v>
      </c>
      <c r="N149" s="1" t="s">
        <v>181</v>
      </c>
      <c r="O149" s="1" t="s">
        <v>950</v>
      </c>
      <c r="P149" s="1" t="s">
        <v>69</v>
      </c>
      <c r="Q149" s="1" t="s">
        <v>69</v>
      </c>
      <c r="R149" s="1" t="s">
        <v>68</v>
      </c>
      <c r="V149">
        <v>1</v>
      </c>
      <c r="AV149" s="1" t="s">
        <v>52</v>
      </c>
      <c r="AW149" s="1" t="s">
        <v>1093</v>
      </c>
      <c r="AX149" s="1" t="s">
        <v>52</v>
      </c>
      <c r="AY149" s="1" t="s">
        <v>52</v>
      </c>
      <c r="AZ149" s="1" t="s">
        <v>52</v>
      </c>
    </row>
    <row r="150" spans="1:52" ht="30" customHeight="1" x14ac:dyDescent="0.3">
      <c r="A150" s="20" t="s">
        <v>924</v>
      </c>
      <c r="B150" s="20" t="s">
        <v>925</v>
      </c>
      <c r="C150" s="20" t="s">
        <v>147</v>
      </c>
      <c r="D150" s="21">
        <v>1</v>
      </c>
      <c r="E150" s="23">
        <f>TRUNC(G150+I150+K150,1)</f>
        <v>87.2</v>
      </c>
      <c r="F150" s="26">
        <f>TRUNC(H150+J150+L150,1)</f>
        <v>87.2</v>
      </c>
      <c r="G150" s="23">
        <f>TRUNC(SUMIF(V149:V150, RIGHTB(O150, 1), J149:J150)*U150, 2)</f>
        <v>87.28</v>
      </c>
      <c r="H150" s="26">
        <f>TRUNC(G150*D150,1)</f>
        <v>87.2</v>
      </c>
      <c r="I150" s="23">
        <v>0</v>
      </c>
      <c r="J150" s="26">
        <f>TRUNC(I150*D150,1)</f>
        <v>0</v>
      </c>
      <c r="K150" s="23">
        <v>0</v>
      </c>
      <c r="L150" s="26">
        <f>TRUNC(K150*D150,1)</f>
        <v>0</v>
      </c>
      <c r="M150" s="20" t="s">
        <v>52</v>
      </c>
      <c r="N150" s="1" t="s">
        <v>181</v>
      </c>
      <c r="O150" s="1" t="s">
        <v>766</v>
      </c>
      <c r="P150" s="1" t="s">
        <v>69</v>
      </c>
      <c r="Q150" s="1" t="s">
        <v>69</v>
      </c>
      <c r="R150" s="1" t="s">
        <v>69</v>
      </c>
      <c r="S150">
        <v>1</v>
      </c>
      <c r="T150">
        <v>0</v>
      </c>
      <c r="U150">
        <v>0.03</v>
      </c>
      <c r="AV150" s="1" t="s">
        <v>52</v>
      </c>
      <c r="AW150" s="1" t="s">
        <v>1094</v>
      </c>
      <c r="AX150" s="1" t="s">
        <v>52</v>
      </c>
      <c r="AY150" s="1" t="s">
        <v>52</v>
      </c>
      <c r="AZ150" s="1" t="s">
        <v>52</v>
      </c>
    </row>
    <row r="151" spans="1:52" ht="30" customHeight="1" x14ac:dyDescent="0.3">
      <c r="A151" s="20" t="s">
        <v>927</v>
      </c>
      <c r="B151" s="20" t="s">
        <v>52</v>
      </c>
      <c r="C151" s="20" t="s">
        <v>52</v>
      </c>
      <c r="D151" s="21"/>
      <c r="E151" s="23"/>
      <c r="F151" s="26">
        <f>H151+J151+L151</f>
        <v>2996</v>
      </c>
      <c r="G151" s="23"/>
      <c r="H151" s="26">
        <f>TRUNC(SUMIF(N149:N150, N148, H149:H150),0)</f>
        <v>87</v>
      </c>
      <c r="I151" s="23"/>
      <c r="J151" s="26">
        <f>TRUNC(SUMIF(N149:N150, N148, J149:J150),0)</f>
        <v>2909</v>
      </c>
      <c r="K151" s="23"/>
      <c r="L151" s="26">
        <f>TRUNC(SUMIF(N149:N150, N148, L149:L150),0)</f>
        <v>0</v>
      </c>
      <c r="M151" s="20" t="s">
        <v>52</v>
      </c>
      <c r="N151" s="1" t="s">
        <v>152</v>
      </c>
      <c r="O151" s="1" t="s">
        <v>152</v>
      </c>
      <c r="P151" s="1" t="s">
        <v>52</v>
      </c>
      <c r="Q151" s="1" t="s">
        <v>52</v>
      </c>
      <c r="R151" s="1" t="s">
        <v>52</v>
      </c>
      <c r="AV151" s="1" t="s">
        <v>52</v>
      </c>
      <c r="AW151" s="1" t="s">
        <v>52</v>
      </c>
      <c r="AX151" s="1" t="s">
        <v>52</v>
      </c>
      <c r="AY151" s="1" t="s">
        <v>52</v>
      </c>
      <c r="AZ151" s="1" t="s">
        <v>52</v>
      </c>
    </row>
    <row r="152" spans="1:52" ht="30" customHeight="1" x14ac:dyDescent="0.3">
      <c r="A152" s="21"/>
      <c r="B152" s="21"/>
      <c r="C152" s="21"/>
      <c r="D152" s="21"/>
      <c r="E152" s="23"/>
      <c r="F152" s="26"/>
      <c r="G152" s="23"/>
      <c r="H152" s="26"/>
      <c r="I152" s="23"/>
      <c r="J152" s="26"/>
      <c r="K152" s="23"/>
      <c r="L152" s="26"/>
      <c r="M152" s="21"/>
    </row>
    <row r="153" spans="1:52" ht="30" customHeight="1" x14ac:dyDescent="0.3">
      <c r="A153" s="17" t="s">
        <v>1095</v>
      </c>
      <c r="B153" s="18"/>
      <c r="C153" s="18"/>
      <c r="D153" s="18"/>
      <c r="E153" s="22"/>
      <c r="F153" s="25"/>
      <c r="G153" s="22"/>
      <c r="H153" s="25"/>
      <c r="I153" s="22"/>
      <c r="J153" s="25"/>
      <c r="K153" s="22"/>
      <c r="L153" s="25"/>
      <c r="M153" s="19"/>
      <c r="N153" s="1" t="s">
        <v>184</v>
      </c>
    </row>
    <row r="154" spans="1:52" ht="30" customHeight="1" x14ac:dyDescent="0.3">
      <c r="A154" s="20" t="s">
        <v>949</v>
      </c>
      <c r="B154" s="20" t="s">
        <v>920</v>
      </c>
      <c r="C154" s="20" t="s">
        <v>921</v>
      </c>
      <c r="D154" s="21">
        <v>3.1E-2</v>
      </c>
      <c r="E154" s="23">
        <f>TRUNC(G154+I154+K154,1)</f>
        <v>306274</v>
      </c>
      <c r="F154" s="26">
        <f>TRUNC(H154+J154+L154,1)</f>
        <v>9494.4</v>
      </c>
      <c r="G154" s="23">
        <f>단가대비표!O150</f>
        <v>0</v>
      </c>
      <c r="H154" s="26">
        <f>TRUNC(G154*D154,1)</f>
        <v>0</v>
      </c>
      <c r="I154" s="23">
        <f>단가대비표!P150</f>
        <v>306274</v>
      </c>
      <c r="J154" s="26">
        <f>TRUNC(I154*D154,1)</f>
        <v>9494.4</v>
      </c>
      <c r="K154" s="23">
        <f>단가대비표!V150</f>
        <v>0</v>
      </c>
      <c r="L154" s="26">
        <f>TRUNC(K154*D154,1)</f>
        <v>0</v>
      </c>
      <c r="M154" s="20" t="s">
        <v>1096</v>
      </c>
      <c r="N154" s="1" t="s">
        <v>184</v>
      </c>
      <c r="O154" s="1" t="s">
        <v>950</v>
      </c>
      <c r="P154" s="1" t="s">
        <v>69</v>
      </c>
      <c r="Q154" s="1" t="s">
        <v>69</v>
      </c>
      <c r="R154" s="1" t="s">
        <v>68</v>
      </c>
      <c r="V154">
        <v>1</v>
      </c>
      <c r="AV154" s="1" t="s">
        <v>52</v>
      </c>
      <c r="AW154" s="1" t="s">
        <v>1097</v>
      </c>
      <c r="AX154" s="1" t="s">
        <v>52</v>
      </c>
      <c r="AY154" s="1" t="s">
        <v>52</v>
      </c>
      <c r="AZ154" s="1" t="s">
        <v>52</v>
      </c>
    </row>
    <row r="155" spans="1:52" ht="30" customHeight="1" x14ac:dyDescent="0.3">
      <c r="A155" s="20" t="s">
        <v>924</v>
      </c>
      <c r="B155" s="20" t="s">
        <v>925</v>
      </c>
      <c r="C155" s="20" t="s">
        <v>147</v>
      </c>
      <c r="D155" s="21">
        <v>1</v>
      </c>
      <c r="E155" s="23">
        <f>TRUNC(G155+I155+K155,1)</f>
        <v>284.8</v>
      </c>
      <c r="F155" s="26">
        <f>TRUNC(H155+J155+L155,1)</f>
        <v>284.8</v>
      </c>
      <c r="G155" s="23">
        <f>TRUNC(SUMIF(V154:V155, RIGHTB(O155, 1), J154:J155)*U155, 2)</f>
        <v>284.83</v>
      </c>
      <c r="H155" s="26">
        <f>TRUNC(G155*D155,1)</f>
        <v>284.8</v>
      </c>
      <c r="I155" s="23">
        <v>0</v>
      </c>
      <c r="J155" s="26">
        <f>TRUNC(I155*D155,1)</f>
        <v>0</v>
      </c>
      <c r="K155" s="23">
        <v>0</v>
      </c>
      <c r="L155" s="26">
        <f>TRUNC(K155*D155,1)</f>
        <v>0</v>
      </c>
      <c r="M155" s="20" t="s">
        <v>52</v>
      </c>
      <c r="N155" s="1" t="s">
        <v>184</v>
      </c>
      <c r="O155" s="1" t="s">
        <v>766</v>
      </c>
      <c r="P155" s="1" t="s">
        <v>69</v>
      </c>
      <c r="Q155" s="1" t="s">
        <v>69</v>
      </c>
      <c r="R155" s="1" t="s">
        <v>69</v>
      </c>
      <c r="S155">
        <v>1</v>
      </c>
      <c r="T155">
        <v>0</v>
      </c>
      <c r="U155">
        <v>0.03</v>
      </c>
      <c r="AV155" s="1" t="s">
        <v>52</v>
      </c>
      <c r="AW155" s="1" t="s">
        <v>1098</v>
      </c>
      <c r="AX155" s="1" t="s">
        <v>52</v>
      </c>
      <c r="AY155" s="1" t="s">
        <v>52</v>
      </c>
      <c r="AZ155" s="1" t="s">
        <v>52</v>
      </c>
    </row>
    <row r="156" spans="1:52" ht="30" customHeight="1" x14ac:dyDescent="0.3">
      <c r="A156" s="20" t="s">
        <v>927</v>
      </c>
      <c r="B156" s="20" t="s">
        <v>52</v>
      </c>
      <c r="C156" s="20" t="s">
        <v>52</v>
      </c>
      <c r="D156" s="21"/>
      <c r="E156" s="23"/>
      <c r="F156" s="26">
        <f>H156+J156+L156</f>
        <v>9778</v>
      </c>
      <c r="G156" s="23"/>
      <c r="H156" s="26">
        <f>TRUNC(SUMIF(N154:N155, N153, H154:H155),0)</f>
        <v>284</v>
      </c>
      <c r="I156" s="23"/>
      <c r="J156" s="26">
        <f>TRUNC(SUMIF(N154:N155, N153, J154:J155),0)</f>
        <v>9494</v>
      </c>
      <c r="K156" s="23"/>
      <c r="L156" s="26">
        <f>TRUNC(SUMIF(N154:N155, N153, L154:L155),0)</f>
        <v>0</v>
      </c>
      <c r="M156" s="20" t="s">
        <v>52</v>
      </c>
      <c r="N156" s="1" t="s">
        <v>152</v>
      </c>
      <c r="O156" s="1" t="s">
        <v>152</v>
      </c>
      <c r="P156" s="1" t="s">
        <v>52</v>
      </c>
      <c r="Q156" s="1" t="s">
        <v>52</v>
      </c>
      <c r="R156" s="1" t="s">
        <v>52</v>
      </c>
      <c r="AV156" s="1" t="s">
        <v>52</v>
      </c>
      <c r="AW156" s="1" t="s">
        <v>52</v>
      </c>
      <c r="AX156" s="1" t="s">
        <v>52</v>
      </c>
      <c r="AY156" s="1" t="s">
        <v>52</v>
      </c>
      <c r="AZ156" s="1" t="s">
        <v>52</v>
      </c>
    </row>
    <row r="157" spans="1:52" ht="30" customHeight="1" x14ac:dyDescent="0.3">
      <c r="A157" s="21"/>
      <c r="B157" s="21"/>
      <c r="C157" s="21"/>
      <c r="D157" s="21"/>
      <c r="E157" s="23"/>
      <c r="F157" s="26"/>
      <c r="G157" s="23"/>
      <c r="H157" s="26"/>
      <c r="I157" s="23"/>
      <c r="J157" s="26"/>
      <c r="K157" s="23"/>
      <c r="L157" s="26"/>
      <c r="M157" s="21"/>
    </row>
    <row r="158" spans="1:52" ht="30" customHeight="1" x14ac:dyDescent="0.3">
      <c r="A158" s="17" t="s">
        <v>1099</v>
      </c>
      <c r="B158" s="18"/>
      <c r="C158" s="18"/>
      <c r="D158" s="18"/>
      <c r="E158" s="22"/>
      <c r="F158" s="25"/>
      <c r="G158" s="22"/>
      <c r="H158" s="25"/>
      <c r="I158" s="22"/>
      <c r="J158" s="25"/>
      <c r="K158" s="22"/>
      <c r="L158" s="25"/>
      <c r="M158" s="19"/>
      <c r="N158" s="1" t="s">
        <v>187</v>
      </c>
    </row>
    <row r="159" spans="1:52" ht="30" customHeight="1" x14ac:dyDescent="0.3">
      <c r="A159" s="20" t="s">
        <v>949</v>
      </c>
      <c r="B159" s="20" t="s">
        <v>920</v>
      </c>
      <c r="C159" s="20" t="s">
        <v>921</v>
      </c>
      <c r="D159" s="21">
        <v>4.9000000000000002E-2</v>
      </c>
      <c r="E159" s="23">
        <f>TRUNC(G159+I159+K159,1)</f>
        <v>306274</v>
      </c>
      <c r="F159" s="26">
        <f>TRUNC(H159+J159+L159,1)</f>
        <v>15007.4</v>
      </c>
      <c r="G159" s="23">
        <f>단가대비표!O150</f>
        <v>0</v>
      </c>
      <c r="H159" s="26">
        <f>TRUNC(G159*D159,1)</f>
        <v>0</v>
      </c>
      <c r="I159" s="23">
        <f>단가대비표!P150</f>
        <v>306274</v>
      </c>
      <c r="J159" s="26">
        <f>TRUNC(I159*D159,1)</f>
        <v>15007.4</v>
      </c>
      <c r="K159" s="23">
        <f>단가대비표!V150</f>
        <v>0</v>
      </c>
      <c r="L159" s="26">
        <f>TRUNC(K159*D159,1)</f>
        <v>0</v>
      </c>
      <c r="M159" s="20" t="s">
        <v>1100</v>
      </c>
      <c r="N159" s="1" t="s">
        <v>187</v>
      </c>
      <c r="O159" s="1" t="s">
        <v>950</v>
      </c>
      <c r="P159" s="1" t="s">
        <v>69</v>
      </c>
      <c r="Q159" s="1" t="s">
        <v>69</v>
      </c>
      <c r="R159" s="1" t="s">
        <v>68</v>
      </c>
      <c r="V159">
        <v>1</v>
      </c>
      <c r="AV159" s="1" t="s">
        <v>52</v>
      </c>
      <c r="AW159" s="1" t="s">
        <v>1101</v>
      </c>
      <c r="AX159" s="1" t="s">
        <v>52</v>
      </c>
      <c r="AY159" s="1" t="s">
        <v>52</v>
      </c>
      <c r="AZ159" s="1" t="s">
        <v>52</v>
      </c>
    </row>
    <row r="160" spans="1:52" ht="30" customHeight="1" x14ac:dyDescent="0.3">
      <c r="A160" s="20" t="s">
        <v>924</v>
      </c>
      <c r="B160" s="20" t="s">
        <v>925</v>
      </c>
      <c r="C160" s="20" t="s">
        <v>147</v>
      </c>
      <c r="D160" s="21">
        <v>1</v>
      </c>
      <c r="E160" s="23">
        <f>TRUNC(G160+I160+K160,1)</f>
        <v>450.2</v>
      </c>
      <c r="F160" s="26">
        <f>TRUNC(H160+J160+L160,1)</f>
        <v>450.2</v>
      </c>
      <c r="G160" s="23">
        <f>TRUNC(SUMIF(V159:V160, RIGHTB(O160, 1), J159:J160)*U160, 2)</f>
        <v>450.22</v>
      </c>
      <c r="H160" s="26">
        <f>TRUNC(G160*D160,1)</f>
        <v>450.2</v>
      </c>
      <c r="I160" s="23">
        <v>0</v>
      </c>
      <c r="J160" s="26">
        <f>TRUNC(I160*D160,1)</f>
        <v>0</v>
      </c>
      <c r="K160" s="23">
        <v>0</v>
      </c>
      <c r="L160" s="26">
        <f>TRUNC(K160*D160,1)</f>
        <v>0</v>
      </c>
      <c r="M160" s="20" t="s">
        <v>52</v>
      </c>
      <c r="N160" s="1" t="s">
        <v>187</v>
      </c>
      <c r="O160" s="1" t="s">
        <v>766</v>
      </c>
      <c r="P160" s="1" t="s">
        <v>69</v>
      </c>
      <c r="Q160" s="1" t="s">
        <v>69</v>
      </c>
      <c r="R160" s="1" t="s">
        <v>69</v>
      </c>
      <c r="S160">
        <v>1</v>
      </c>
      <c r="T160">
        <v>0</v>
      </c>
      <c r="U160">
        <v>0.03</v>
      </c>
      <c r="AV160" s="1" t="s">
        <v>52</v>
      </c>
      <c r="AW160" s="1" t="s">
        <v>1102</v>
      </c>
      <c r="AX160" s="1" t="s">
        <v>52</v>
      </c>
      <c r="AY160" s="1" t="s">
        <v>52</v>
      </c>
      <c r="AZ160" s="1" t="s">
        <v>52</v>
      </c>
    </row>
    <row r="161" spans="1:52" ht="30" customHeight="1" x14ac:dyDescent="0.3">
      <c r="A161" s="20" t="s">
        <v>927</v>
      </c>
      <c r="B161" s="20" t="s">
        <v>52</v>
      </c>
      <c r="C161" s="20" t="s">
        <v>52</v>
      </c>
      <c r="D161" s="21"/>
      <c r="E161" s="23"/>
      <c r="F161" s="26">
        <f>H161+J161+L161</f>
        <v>15457</v>
      </c>
      <c r="G161" s="23"/>
      <c r="H161" s="26">
        <f>TRUNC(SUMIF(N159:N160, N158, H159:H160),0)</f>
        <v>450</v>
      </c>
      <c r="I161" s="23"/>
      <c r="J161" s="26">
        <f>TRUNC(SUMIF(N159:N160, N158, J159:J160),0)</f>
        <v>15007</v>
      </c>
      <c r="K161" s="23"/>
      <c r="L161" s="26">
        <f>TRUNC(SUMIF(N159:N160, N158, L159:L160),0)</f>
        <v>0</v>
      </c>
      <c r="M161" s="20" t="s">
        <v>52</v>
      </c>
      <c r="N161" s="1" t="s">
        <v>152</v>
      </c>
      <c r="O161" s="1" t="s">
        <v>152</v>
      </c>
      <c r="P161" s="1" t="s">
        <v>52</v>
      </c>
      <c r="Q161" s="1" t="s">
        <v>52</v>
      </c>
      <c r="R161" s="1" t="s">
        <v>52</v>
      </c>
      <c r="AV161" s="1" t="s">
        <v>52</v>
      </c>
      <c r="AW161" s="1" t="s">
        <v>52</v>
      </c>
      <c r="AX161" s="1" t="s">
        <v>52</v>
      </c>
      <c r="AY161" s="1" t="s">
        <v>52</v>
      </c>
      <c r="AZ161" s="1" t="s">
        <v>52</v>
      </c>
    </row>
    <row r="162" spans="1:52" ht="30" customHeight="1" x14ac:dyDescent="0.3">
      <c r="A162" s="21"/>
      <c r="B162" s="21"/>
      <c r="C162" s="21"/>
      <c r="D162" s="21"/>
      <c r="E162" s="23"/>
      <c r="F162" s="26"/>
      <c r="G162" s="23"/>
      <c r="H162" s="26"/>
      <c r="I162" s="23"/>
      <c r="J162" s="26"/>
      <c r="K162" s="23"/>
      <c r="L162" s="26"/>
      <c r="M162" s="21"/>
    </row>
    <row r="163" spans="1:52" ht="30" customHeight="1" x14ac:dyDescent="0.3">
      <c r="A163" s="17" t="s">
        <v>1103</v>
      </c>
      <c r="B163" s="18"/>
      <c r="C163" s="18"/>
      <c r="D163" s="18"/>
      <c r="E163" s="22"/>
      <c r="F163" s="25"/>
      <c r="G163" s="22"/>
      <c r="H163" s="25"/>
      <c r="I163" s="22"/>
      <c r="J163" s="25"/>
      <c r="K163" s="22"/>
      <c r="L163" s="25"/>
      <c r="M163" s="19"/>
      <c r="N163" s="1" t="s">
        <v>191</v>
      </c>
    </row>
    <row r="164" spans="1:52" ht="30" customHeight="1" x14ac:dyDescent="0.3">
      <c r="A164" s="20" t="s">
        <v>949</v>
      </c>
      <c r="B164" s="20" t="s">
        <v>920</v>
      </c>
      <c r="C164" s="20" t="s">
        <v>921</v>
      </c>
      <c r="D164" s="21">
        <v>8.3999999999999995E-3</v>
      </c>
      <c r="E164" s="23">
        <f>TRUNC(G164+I164+K164,1)</f>
        <v>306274</v>
      </c>
      <c r="F164" s="26">
        <f>TRUNC(H164+J164+L164,1)</f>
        <v>2572.6999999999998</v>
      </c>
      <c r="G164" s="23">
        <f>단가대비표!O150</f>
        <v>0</v>
      </c>
      <c r="H164" s="26">
        <f>TRUNC(G164*D164,1)</f>
        <v>0</v>
      </c>
      <c r="I164" s="23">
        <f>단가대비표!P150</f>
        <v>306274</v>
      </c>
      <c r="J164" s="26">
        <f>TRUNC(I164*D164,1)</f>
        <v>2572.6999999999998</v>
      </c>
      <c r="K164" s="23">
        <f>단가대비표!V150</f>
        <v>0</v>
      </c>
      <c r="L164" s="26">
        <f>TRUNC(K164*D164,1)</f>
        <v>0</v>
      </c>
      <c r="M164" s="20" t="s">
        <v>1104</v>
      </c>
      <c r="N164" s="1" t="s">
        <v>191</v>
      </c>
      <c r="O164" s="1" t="s">
        <v>950</v>
      </c>
      <c r="P164" s="1" t="s">
        <v>69</v>
      </c>
      <c r="Q164" s="1" t="s">
        <v>69</v>
      </c>
      <c r="R164" s="1" t="s">
        <v>68</v>
      </c>
      <c r="V164">
        <v>1</v>
      </c>
      <c r="AV164" s="1" t="s">
        <v>52</v>
      </c>
      <c r="AW164" s="1" t="s">
        <v>1105</v>
      </c>
      <c r="AX164" s="1" t="s">
        <v>52</v>
      </c>
      <c r="AY164" s="1" t="s">
        <v>52</v>
      </c>
      <c r="AZ164" s="1" t="s">
        <v>52</v>
      </c>
    </row>
    <row r="165" spans="1:52" ht="30" customHeight="1" x14ac:dyDescent="0.3">
      <c r="A165" s="20" t="s">
        <v>924</v>
      </c>
      <c r="B165" s="20" t="s">
        <v>925</v>
      </c>
      <c r="C165" s="20" t="s">
        <v>147</v>
      </c>
      <c r="D165" s="21">
        <v>1</v>
      </c>
      <c r="E165" s="23">
        <f>TRUNC(G165+I165+K165,1)</f>
        <v>77.099999999999994</v>
      </c>
      <c r="F165" s="26">
        <f>TRUNC(H165+J165+L165,1)</f>
        <v>77.099999999999994</v>
      </c>
      <c r="G165" s="23">
        <f>TRUNC(SUMIF(V164:V165, RIGHTB(O165, 1), J164:J165)*U165, 2)</f>
        <v>77.180000000000007</v>
      </c>
      <c r="H165" s="26">
        <f>TRUNC(G165*D165,1)</f>
        <v>77.099999999999994</v>
      </c>
      <c r="I165" s="23">
        <v>0</v>
      </c>
      <c r="J165" s="26">
        <f>TRUNC(I165*D165,1)</f>
        <v>0</v>
      </c>
      <c r="K165" s="23">
        <v>0</v>
      </c>
      <c r="L165" s="26">
        <f>TRUNC(K165*D165,1)</f>
        <v>0</v>
      </c>
      <c r="M165" s="20" t="s">
        <v>52</v>
      </c>
      <c r="N165" s="1" t="s">
        <v>191</v>
      </c>
      <c r="O165" s="1" t="s">
        <v>766</v>
      </c>
      <c r="P165" s="1" t="s">
        <v>69</v>
      </c>
      <c r="Q165" s="1" t="s">
        <v>69</v>
      </c>
      <c r="R165" s="1" t="s">
        <v>69</v>
      </c>
      <c r="S165">
        <v>1</v>
      </c>
      <c r="T165">
        <v>0</v>
      </c>
      <c r="U165">
        <v>0.03</v>
      </c>
      <c r="AV165" s="1" t="s">
        <v>52</v>
      </c>
      <c r="AW165" s="1" t="s">
        <v>1106</v>
      </c>
      <c r="AX165" s="1" t="s">
        <v>52</v>
      </c>
      <c r="AY165" s="1" t="s">
        <v>52</v>
      </c>
      <c r="AZ165" s="1" t="s">
        <v>52</v>
      </c>
    </row>
    <row r="166" spans="1:52" ht="30" customHeight="1" x14ac:dyDescent="0.3">
      <c r="A166" s="20" t="s">
        <v>927</v>
      </c>
      <c r="B166" s="20" t="s">
        <v>52</v>
      </c>
      <c r="C166" s="20" t="s">
        <v>52</v>
      </c>
      <c r="D166" s="21"/>
      <c r="E166" s="23"/>
      <c r="F166" s="26">
        <f>H166+J166+L166</f>
        <v>2649</v>
      </c>
      <c r="G166" s="23"/>
      <c r="H166" s="26">
        <f>TRUNC(SUMIF(N164:N165, N163, H164:H165),0)</f>
        <v>77</v>
      </c>
      <c r="I166" s="23"/>
      <c r="J166" s="26">
        <f>TRUNC(SUMIF(N164:N165, N163, J164:J165),0)</f>
        <v>2572</v>
      </c>
      <c r="K166" s="23"/>
      <c r="L166" s="26">
        <f>TRUNC(SUMIF(N164:N165, N163, L164:L165),0)</f>
        <v>0</v>
      </c>
      <c r="M166" s="20" t="s">
        <v>52</v>
      </c>
      <c r="N166" s="1" t="s">
        <v>152</v>
      </c>
      <c r="O166" s="1" t="s">
        <v>152</v>
      </c>
      <c r="P166" s="1" t="s">
        <v>52</v>
      </c>
      <c r="Q166" s="1" t="s">
        <v>52</v>
      </c>
      <c r="R166" s="1" t="s">
        <v>52</v>
      </c>
      <c r="AV166" s="1" t="s">
        <v>52</v>
      </c>
      <c r="AW166" s="1" t="s">
        <v>52</v>
      </c>
      <c r="AX166" s="1" t="s">
        <v>52</v>
      </c>
      <c r="AY166" s="1" t="s">
        <v>52</v>
      </c>
      <c r="AZ166" s="1" t="s">
        <v>52</v>
      </c>
    </row>
    <row r="167" spans="1:52" ht="30" customHeight="1" x14ac:dyDescent="0.3">
      <c r="A167" s="21"/>
      <c r="B167" s="21"/>
      <c r="C167" s="21"/>
      <c r="D167" s="21"/>
      <c r="E167" s="23"/>
      <c r="F167" s="26"/>
      <c r="G167" s="23"/>
      <c r="H167" s="26"/>
      <c r="I167" s="23"/>
      <c r="J167" s="26"/>
      <c r="K167" s="23"/>
      <c r="L167" s="26"/>
      <c r="M167" s="21"/>
    </row>
    <row r="168" spans="1:52" ht="30" customHeight="1" x14ac:dyDescent="0.3">
      <c r="A168" s="17" t="s">
        <v>1107</v>
      </c>
      <c r="B168" s="18"/>
      <c r="C168" s="18"/>
      <c r="D168" s="18"/>
      <c r="E168" s="22"/>
      <c r="F168" s="25"/>
      <c r="G168" s="22"/>
      <c r="H168" s="25"/>
      <c r="I168" s="22"/>
      <c r="J168" s="25"/>
      <c r="K168" s="22"/>
      <c r="L168" s="25"/>
      <c r="M168" s="19"/>
      <c r="N168" s="1" t="s">
        <v>195</v>
      </c>
    </row>
    <row r="169" spans="1:52" ht="30" customHeight="1" x14ac:dyDescent="0.3">
      <c r="A169" s="20" t="s">
        <v>919</v>
      </c>
      <c r="B169" s="20" t="s">
        <v>920</v>
      </c>
      <c r="C169" s="20" t="s">
        <v>921</v>
      </c>
      <c r="D169" s="21">
        <v>5.2500000000000003E-3</v>
      </c>
      <c r="E169" s="23">
        <f>TRUNC(G169+I169+K169,1)</f>
        <v>276108</v>
      </c>
      <c r="F169" s="26">
        <f>TRUNC(H169+J169+L169,1)</f>
        <v>1449.5</v>
      </c>
      <c r="G169" s="23">
        <f>단가대비표!O149</f>
        <v>0</v>
      </c>
      <c r="H169" s="26">
        <f>TRUNC(G169*D169,1)</f>
        <v>0</v>
      </c>
      <c r="I169" s="23">
        <f>단가대비표!P149</f>
        <v>276108</v>
      </c>
      <c r="J169" s="26">
        <f>TRUNC(I169*D169,1)</f>
        <v>1449.5</v>
      </c>
      <c r="K169" s="23">
        <f>단가대비표!V149</f>
        <v>0</v>
      </c>
      <c r="L169" s="26">
        <f>TRUNC(K169*D169,1)</f>
        <v>0</v>
      </c>
      <c r="M169" s="20" t="s">
        <v>1108</v>
      </c>
      <c r="N169" s="1" t="s">
        <v>195</v>
      </c>
      <c r="O169" s="1" t="s">
        <v>922</v>
      </c>
      <c r="P169" s="1" t="s">
        <v>69</v>
      </c>
      <c r="Q169" s="1" t="s">
        <v>69</v>
      </c>
      <c r="R169" s="1" t="s">
        <v>68</v>
      </c>
      <c r="V169">
        <v>1</v>
      </c>
      <c r="AV169" s="1" t="s">
        <v>52</v>
      </c>
      <c r="AW169" s="1" t="s">
        <v>1109</v>
      </c>
      <c r="AX169" s="1" t="s">
        <v>52</v>
      </c>
      <c r="AY169" s="1" t="s">
        <v>52</v>
      </c>
      <c r="AZ169" s="1" t="s">
        <v>52</v>
      </c>
    </row>
    <row r="170" spans="1:52" ht="30" customHeight="1" x14ac:dyDescent="0.3">
      <c r="A170" s="20" t="s">
        <v>924</v>
      </c>
      <c r="B170" s="20" t="s">
        <v>925</v>
      </c>
      <c r="C170" s="20" t="s">
        <v>147</v>
      </c>
      <c r="D170" s="21">
        <v>1</v>
      </c>
      <c r="E170" s="23">
        <f>TRUNC(G170+I170+K170,1)</f>
        <v>43.4</v>
      </c>
      <c r="F170" s="26">
        <f>TRUNC(H170+J170+L170,1)</f>
        <v>43.4</v>
      </c>
      <c r="G170" s="23">
        <f>TRUNC(SUMIF(V169:V170, RIGHTB(O170, 1), J169:J170)*U170, 2)</f>
        <v>43.48</v>
      </c>
      <c r="H170" s="26">
        <f>TRUNC(G170*D170,1)</f>
        <v>43.4</v>
      </c>
      <c r="I170" s="23">
        <v>0</v>
      </c>
      <c r="J170" s="26">
        <f>TRUNC(I170*D170,1)</f>
        <v>0</v>
      </c>
      <c r="K170" s="23">
        <v>0</v>
      </c>
      <c r="L170" s="26">
        <f>TRUNC(K170*D170,1)</f>
        <v>0</v>
      </c>
      <c r="M170" s="20" t="s">
        <v>52</v>
      </c>
      <c r="N170" s="1" t="s">
        <v>195</v>
      </c>
      <c r="O170" s="1" t="s">
        <v>766</v>
      </c>
      <c r="P170" s="1" t="s">
        <v>69</v>
      </c>
      <c r="Q170" s="1" t="s">
        <v>69</v>
      </c>
      <c r="R170" s="1" t="s">
        <v>69</v>
      </c>
      <c r="S170">
        <v>1</v>
      </c>
      <c r="T170">
        <v>0</v>
      </c>
      <c r="U170">
        <v>0.03</v>
      </c>
      <c r="AV170" s="1" t="s">
        <v>52</v>
      </c>
      <c r="AW170" s="1" t="s">
        <v>1110</v>
      </c>
      <c r="AX170" s="1" t="s">
        <v>52</v>
      </c>
      <c r="AY170" s="1" t="s">
        <v>52</v>
      </c>
      <c r="AZ170" s="1" t="s">
        <v>52</v>
      </c>
    </row>
    <row r="171" spans="1:52" ht="30" customHeight="1" x14ac:dyDescent="0.3">
      <c r="A171" s="20" t="s">
        <v>927</v>
      </c>
      <c r="B171" s="20" t="s">
        <v>52</v>
      </c>
      <c r="C171" s="20" t="s">
        <v>52</v>
      </c>
      <c r="D171" s="21"/>
      <c r="E171" s="23"/>
      <c r="F171" s="26">
        <f>H171+J171+L171</f>
        <v>1492</v>
      </c>
      <c r="G171" s="23"/>
      <c r="H171" s="26">
        <f>TRUNC(SUMIF(N169:N170, N168, H169:H170),0)</f>
        <v>43</v>
      </c>
      <c r="I171" s="23"/>
      <c r="J171" s="26">
        <f>TRUNC(SUMIF(N169:N170, N168, J169:J170),0)</f>
        <v>1449</v>
      </c>
      <c r="K171" s="23"/>
      <c r="L171" s="26">
        <f>TRUNC(SUMIF(N169:N170, N168, L169:L170),0)</f>
        <v>0</v>
      </c>
      <c r="M171" s="20" t="s">
        <v>52</v>
      </c>
      <c r="N171" s="1" t="s">
        <v>152</v>
      </c>
      <c r="O171" s="1" t="s">
        <v>152</v>
      </c>
      <c r="P171" s="1" t="s">
        <v>52</v>
      </c>
      <c r="Q171" s="1" t="s">
        <v>52</v>
      </c>
      <c r="R171" s="1" t="s">
        <v>52</v>
      </c>
      <c r="AV171" s="1" t="s">
        <v>52</v>
      </c>
      <c r="AW171" s="1" t="s">
        <v>52</v>
      </c>
      <c r="AX171" s="1" t="s">
        <v>52</v>
      </c>
      <c r="AY171" s="1" t="s">
        <v>52</v>
      </c>
      <c r="AZ171" s="1" t="s">
        <v>52</v>
      </c>
    </row>
    <row r="172" spans="1:52" ht="30" customHeight="1" x14ac:dyDescent="0.3">
      <c r="A172" s="21"/>
      <c r="B172" s="21"/>
      <c r="C172" s="21"/>
      <c r="D172" s="21"/>
      <c r="E172" s="23"/>
      <c r="F172" s="26"/>
      <c r="G172" s="23"/>
      <c r="H172" s="26"/>
      <c r="I172" s="23"/>
      <c r="J172" s="26"/>
      <c r="K172" s="23"/>
      <c r="L172" s="26"/>
      <c r="M172" s="21"/>
    </row>
    <row r="173" spans="1:52" ht="30" customHeight="1" x14ac:dyDescent="0.3">
      <c r="A173" s="17" t="s">
        <v>1111</v>
      </c>
      <c r="B173" s="18"/>
      <c r="C173" s="18"/>
      <c r="D173" s="18"/>
      <c r="E173" s="22"/>
      <c r="F173" s="25"/>
      <c r="G173" s="22"/>
      <c r="H173" s="25"/>
      <c r="I173" s="22"/>
      <c r="J173" s="25"/>
      <c r="K173" s="22"/>
      <c r="L173" s="25"/>
      <c r="M173" s="19"/>
      <c r="N173" s="1" t="s">
        <v>198</v>
      </c>
    </row>
    <row r="174" spans="1:52" ht="30" customHeight="1" x14ac:dyDescent="0.3">
      <c r="A174" s="20" t="s">
        <v>919</v>
      </c>
      <c r="B174" s="20" t="s">
        <v>920</v>
      </c>
      <c r="C174" s="20" t="s">
        <v>921</v>
      </c>
      <c r="D174" s="21">
        <v>4.4999999999999997E-3</v>
      </c>
      <c r="E174" s="23">
        <f>TRUNC(G174+I174+K174,1)</f>
        <v>276108</v>
      </c>
      <c r="F174" s="26">
        <f>TRUNC(H174+J174+L174,1)</f>
        <v>1242.4000000000001</v>
      </c>
      <c r="G174" s="23">
        <f>단가대비표!O149</f>
        <v>0</v>
      </c>
      <c r="H174" s="26">
        <f>TRUNC(G174*D174,1)</f>
        <v>0</v>
      </c>
      <c r="I174" s="23">
        <f>단가대비표!P149</f>
        <v>276108</v>
      </c>
      <c r="J174" s="26">
        <f>TRUNC(I174*D174,1)</f>
        <v>1242.4000000000001</v>
      </c>
      <c r="K174" s="23">
        <f>단가대비표!V149</f>
        <v>0</v>
      </c>
      <c r="L174" s="26">
        <f>TRUNC(K174*D174,1)</f>
        <v>0</v>
      </c>
      <c r="M174" s="20" t="s">
        <v>1112</v>
      </c>
      <c r="N174" s="1" t="s">
        <v>198</v>
      </c>
      <c r="O174" s="1" t="s">
        <v>922</v>
      </c>
      <c r="P174" s="1" t="s">
        <v>69</v>
      </c>
      <c r="Q174" s="1" t="s">
        <v>69</v>
      </c>
      <c r="R174" s="1" t="s">
        <v>68</v>
      </c>
      <c r="V174">
        <v>1</v>
      </c>
      <c r="AV174" s="1" t="s">
        <v>52</v>
      </c>
      <c r="AW174" s="1" t="s">
        <v>1113</v>
      </c>
      <c r="AX174" s="1" t="s">
        <v>52</v>
      </c>
      <c r="AY174" s="1" t="s">
        <v>52</v>
      </c>
      <c r="AZ174" s="1" t="s">
        <v>52</v>
      </c>
    </row>
    <row r="175" spans="1:52" ht="30" customHeight="1" x14ac:dyDescent="0.3">
      <c r="A175" s="20" t="s">
        <v>924</v>
      </c>
      <c r="B175" s="20" t="s">
        <v>925</v>
      </c>
      <c r="C175" s="20" t="s">
        <v>147</v>
      </c>
      <c r="D175" s="21">
        <v>1</v>
      </c>
      <c r="E175" s="23">
        <f>TRUNC(G175+I175+K175,1)</f>
        <v>37.200000000000003</v>
      </c>
      <c r="F175" s="26">
        <f>TRUNC(H175+J175+L175,1)</f>
        <v>37.200000000000003</v>
      </c>
      <c r="G175" s="23">
        <f>TRUNC(SUMIF(V174:V175, RIGHTB(O175, 1), J174:J175)*U175, 2)</f>
        <v>37.270000000000003</v>
      </c>
      <c r="H175" s="26">
        <f>TRUNC(G175*D175,1)</f>
        <v>37.200000000000003</v>
      </c>
      <c r="I175" s="23">
        <v>0</v>
      </c>
      <c r="J175" s="26">
        <f>TRUNC(I175*D175,1)</f>
        <v>0</v>
      </c>
      <c r="K175" s="23">
        <v>0</v>
      </c>
      <c r="L175" s="26">
        <f>TRUNC(K175*D175,1)</f>
        <v>0</v>
      </c>
      <c r="M175" s="20" t="s">
        <v>52</v>
      </c>
      <c r="N175" s="1" t="s">
        <v>198</v>
      </c>
      <c r="O175" s="1" t="s">
        <v>766</v>
      </c>
      <c r="P175" s="1" t="s">
        <v>69</v>
      </c>
      <c r="Q175" s="1" t="s">
        <v>69</v>
      </c>
      <c r="R175" s="1" t="s">
        <v>69</v>
      </c>
      <c r="S175">
        <v>1</v>
      </c>
      <c r="T175">
        <v>0</v>
      </c>
      <c r="U175">
        <v>0.03</v>
      </c>
      <c r="AV175" s="1" t="s">
        <v>52</v>
      </c>
      <c r="AW175" s="1" t="s">
        <v>1114</v>
      </c>
      <c r="AX175" s="1" t="s">
        <v>52</v>
      </c>
      <c r="AY175" s="1" t="s">
        <v>52</v>
      </c>
      <c r="AZ175" s="1" t="s">
        <v>52</v>
      </c>
    </row>
    <row r="176" spans="1:52" ht="30" customHeight="1" x14ac:dyDescent="0.3">
      <c r="A176" s="20" t="s">
        <v>927</v>
      </c>
      <c r="B176" s="20" t="s">
        <v>52</v>
      </c>
      <c r="C176" s="20" t="s">
        <v>52</v>
      </c>
      <c r="D176" s="21"/>
      <c r="E176" s="23"/>
      <c r="F176" s="26">
        <f>H176+J176+L176</f>
        <v>1279</v>
      </c>
      <c r="G176" s="23"/>
      <c r="H176" s="26">
        <f>TRUNC(SUMIF(N174:N175, N173, H174:H175),0)</f>
        <v>37</v>
      </c>
      <c r="I176" s="23"/>
      <c r="J176" s="26">
        <f>TRUNC(SUMIF(N174:N175, N173, J174:J175),0)</f>
        <v>1242</v>
      </c>
      <c r="K176" s="23"/>
      <c r="L176" s="26">
        <f>TRUNC(SUMIF(N174:N175, N173, L174:L175),0)</f>
        <v>0</v>
      </c>
      <c r="M176" s="20" t="s">
        <v>52</v>
      </c>
      <c r="N176" s="1" t="s">
        <v>152</v>
      </c>
      <c r="O176" s="1" t="s">
        <v>152</v>
      </c>
      <c r="P176" s="1" t="s">
        <v>52</v>
      </c>
      <c r="Q176" s="1" t="s">
        <v>52</v>
      </c>
      <c r="R176" s="1" t="s">
        <v>52</v>
      </c>
      <c r="AV176" s="1" t="s">
        <v>52</v>
      </c>
      <c r="AW176" s="1" t="s">
        <v>52</v>
      </c>
      <c r="AX176" s="1" t="s">
        <v>52</v>
      </c>
      <c r="AY176" s="1" t="s">
        <v>52</v>
      </c>
      <c r="AZ176" s="1" t="s">
        <v>52</v>
      </c>
    </row>
    <row r="177" spans="1:52" ht="30" customHeight="1" x14ac:dyDescent="0.3">
      <c r="A177" s="21"/>
      <c r="B177" s="21"/>
      <c r="C177" s="21"/>
      <c r="D177" s="21"/>
      <c r="E177" s="23"/>
      <c r="F177" s="26"/>
      <c r="G177" s="23"/>
      <c r="H177" s="26"/>
      <c r="I177" s="23"/>
      <c r="J177" s="26"/>
      <c r="K177" s="23"/>
      <c r="L177" s="26"/>
      <c r="M177" s="21"/>
    </row>
    <row r="178" spans="1:52" ht="30" customHeight="1" x14ac:dyDescent="0.3">
      <c r="A178" s="17" t="s">
        <v>1115</v>
      </c>
      <c r="B178" s="18"/>
      <c r="C178" s="18"/>
      <c r="D178" s="18"/>
      <c r="E178" s="22"/>
      <c r="F178" s="25"/>
      <c r="G178" s="22"/>
      <c r="H178" s="25"/>
      <c r="I178" s="22"/>
      <c r="J178" s="25"/>
      <c r="K178" s="22"/>
      <c r="L178" s="25"/>
      <c r="M178" s="19"/>
      <c r="N178" s="1" t="s">
        <v>201</v>
      </c>
    </row>
    <row r="179" spans="1:52" ht="30" customHeight="1" x14ac:dyDescent="0.3">
      <c r="A179" s="20" t="s">
        <v>919</v>
      </c>
      <c r="B179" s="20" t="s">
        <v>920</v>
      </c>
      <c r="C179" s="20" t="s">
        <v>921</v>
      </c>
      <c r="D179" s="21">
        <v>4.4999999999999997E-3</v>
      </c>
      <c r="E179" s="23">
        <f>TRUNC(G179+I179+K179,1)</f>
        <v>276108</v>
      </c>
      <c r="F179" s="26">
        <f>TRUNC(H179+J179+L179,1)</f>
        <v>1242.4000000000001</v>
      </c>
      <c r="G179" s="23">
        <f>단가대비표!O149</f>
        <v>0</v>
      </c>
      <c r="H179" s="26">
        <f>TRUNC(G179*D179,1)</f>
        <v>0</v>
      </c>
      <c r="I179" s="23">
        <f>단가대비표!P149</f>
        <v>276108</v>
      </c>
      <c r="J179" s="26">
        <f>TRUNC(I179*D179,1)</f>
        <v>1242.4000000000001</v>
      </c>
      <c r="K179" s="23">
        <f>단가대비표!V149</f>
        <v>0</v>
      </c>
      <c r="L179" s="26">
        <f>TRUNC(K179*D179,1)</f>
        <v>0</v>
      </c>
      <c r="M179" s="20" t="s">
        <v>1112</v>
      </c>
      <c r="N179" s="1" t="s">
        <v>201</v>
      </c>
      <c r="O179" s="1" t="s">
        <v>922</v>
      </c>
      <c r="P179" s="1" t="s">
        <v>69</v>
      </c>
      <c r="Q179" s="1" t="s">
        <v>69</v>
      </c>
      <c r="R179" s="1" t="s">
        <v>68</v>
      </c>
      <c r="V179">
        <v>1</v>
      </c>
      <c r="AV179" s="1" t="s">
        <v>52</v>
      </c>
      <c r="AW179" s="1" t="s">
        <v>1116</v>
      </c>
      <c r="AX179" s="1" t="s">
        <v>52</v>
      </c>
      <c r="AY179" s="1" t="s">
        <v>52</v>
      </c>
      <c r="AZ179" s="1" t="s">
        <v>52</v>
      </c>
    </row>
    <row r="180" spans="1:52" ht="30" customHeight="1" x14ac:dyDescent="0.3">
      <c r="A180" s="20" t="s">
        <v>924</v>
      </c>
      <c r="B180" s="20" t="s">
        <v>925</v>
      </c>
      <c r="C180" s="20" t="s">
        <v>147</v>
      </c>
      <c r="D180" s="21">
        <v>1</v>
      </c>
      <c r="E180" s="23">
        <f>TRUNC(G180+I180+K180,1)</f>
        <v>37.200000000000003</v>
      </c>
      <c r="F180" s="26">
        <f>TRUNC(H180+J180+L180,1)</f>
        <v>37.200000000000003</v>
      </c>
      <c r="G180" s="23">
        <f>TRUNC(SUMIF(V179:V180, RIGHTB(O180, 1), J179:J180)*U180, 2)</f>
        <v>37.270000000000003</v>
      </c>
      <c r="H180" s="26">
        <f>TRUNC(G180*D180,1)</f>
        <v>37.200000000000003</v>
      </c>
      <c r="I180" s="23">
        <v>0</v>
      </c>
      <c r="J180" s="26">
        <f>TRUNC(I180*D180,1)</f>
        <v>0</v>
      </c>
      <c r="K180" s="23">
        <v>0</v>
      </c>
      <c r="L180" s="26">
        <f>TRUNC(K180*D180,1)</f>
        <v>0</v>
      </c>
      <c r="M180" s="20" t="s">
        <v>52</v>
      </c>
      <c r="N180" s="1" t="s">
        <v>201</v>
      </c>
      <c r="O180" s="1" t="s">
        <v>766</v>
      </c>
      <c r="P180" s="1" t="s">
        <v>69</v>
      </c>
      <c r="Q180" s="1" t="s">
        <v>69</v>
      </c>
      <c r="R180" s="1" t="s">
        <v>69</v>
      </c>
      <c r="S180">
        <v>1</v>
      </c>
      <c r="T180">
        <v>0</v>
      </c>
      <c r="U180">
        <v>0.03</v>
      </c>
      <c r="AV180" s="1" t="s">
        <v>52</v>
      </c>
      <c r="AW180" s="1" t="s">
        <v>1117</v>
      </c>
      <c r="AX180" s="1" t="s">
        <v>52</v>
      </c>
      <c r="AY180" s="1" t="s">
        <v>52</v>
      </c>
      <c r="AZ180" s="1" t="s">
        <v>52</v>
      </c>
    </row>
    <row r="181" spans="1:52" ht="30" customHeight="1" x14ac:dyDescent="0.3">
      <c r="A181" s="20" t="s">
        <v>927</v>
      </c>
      <c r="B181" s="20" t="s">
        <v>52</v>
      </c>
      <c r="C181" s="20" t="s">
        <v>52</v>
      </c>
      <c r="D181" s="21"/>
      <c r="E181" s="23"/>
      <c r="F181" s="26">
        <f>H181+J181+L181</f>
        <v>1279</v>
      </c>
      <c r="G181" s="23"/>
      <c r="H181" s="26">
        <f>TRUNC(SUMIF(N179:N180, N178, H179:H180),0)</f>
        <v>37</v>
      </c>
      <c r="I181" s="23"/>
      <c r="J181" s="26">
        <f>TRUNC(SUMIF(N179:N180, N178, J179:J180),0)</f>
        <v>1242</v>
      </c>
      <c r="K181" s="23"/>
      <c r="L181" s="26">
        <f>TRUNC(SUMIF(N179:N180, N178, L179:L180),0)</f>
        <v>0</v>
      </c>
      <c r="M181" s="20" t="s">
        <v>52</v>
      </c>
      <c r="N181" s="1" t="s">
        <v>152</v>
      </c>
      <c r="O181" s="1" t="s">
        <v>152</v>
      </c>
      <c r="P181" s="1" t="s">
        <v>52</v>
      </c>
      <c r="Q181" s="1" t="s">
        <v>52</v>
      </c>
      <c r="R181" s="1" t="s">
        <v>52</v>
      </c>
      <c r="AV181" s="1" t="s">
        <v>52</v>
      </c>
      <c r="AW181" s="1" t="s">
        <v>52</v>
      </c>
      <c r="AX181" s="1" t="s">
        <v>52</v>
      </c>
      <c r="AY181" s="1" t="s">
        <v>52</v>
      </c>
      <c r="AZ181" s="1" t="s">
        <v>52</v>
      </c>
    </row>
    <row r="182" spans="1:52" ht="30" customHeight="1" x14ac:dyDescent="0.3">
      <c r="A182" s="21"/>
      <c r="B182" s="21"/>
      <c r="C182" s="21"/>
      <c r="D182" s="21"/>
      <c r="E182" s="23"/>
      <c r="F182" s="26"/>
      <c r="G182" s="23"/>
      <c r="H182" s="26"/>
      <c r="I182" s="23"/>
      <c r="J182" s="26"/>
      <c r="K182" s="23"/>
      <c r="L182" s="26"/>
      <c r="M182" s="21"/>
    </row>
    <row r="183" spans="1:52" ht="30" customHeight="1" x14ac:dyDescent="0.3">
      <c r="A183" s="17" t="s">
        <v>1118</v>
      </c>
      <c r="B183" s="18"/>
      <c r="C183" s="18"/>
      <c r="D183" s="18"/>
      <c r="E183" s="22"/>
      <c r="F183" s="25"/>
      <c r="G183" s="22"/>
      <c r="H183" s="25"/>
      <c r="I183" s="22"/>
      <c r="J183" s="25"/>
      <c r="K183" s="22"/>
      <c r="L183" s="25"/>
      <c r="M183" s="19"/>
      <c r="N183" s="1" t="s">
        <v>208</v>
      </c>
    </row>
    <row r="184" spans="1:52" ht="30" customHeight="1" x14ac:dyDescent="0.3">
      <c r="A184" s="20" t="s">
        <v>1120</v>
      </c>
      <c r="B184" s="20" t="s">
        <v>1121</v>
      </c>
      <c r="C184" s="20" t="s">
        <v>65</v>
      </c>
      <c r="D184" s="21">
        <v>1.03</v>
      </c>
      <c r="E184" s="23">
        <f t="shared" ref="E184:F189" si="17">TRUNC(G184+I184+K184,1)</f>
        <v>680</v>
      </c>
      <c r="F184" s="26">
        <f t="shared" si="17"/>
        <v>700.4</v>
      </c>
      <c r="G184" s="23">
        <f>단가대비표!O86</f>
        <v>680</v>
      </c>
      <c r="H184" s="26">
        <f t="shared" ref="H184:H189" si="18">TRUNC(G184*D184,1)</f>
        <v>700.4</v>
      </c>
      <c r="I184" s="23">
        <f>단가대비표!P86</f>
        <v>0</v>
      </c>
      <c r="J184" s="26">
        <f t="shared" ref="J184:J189" si="19">TRUNC(I184*D184,1)</f>
        <v>0</v>
      </c>
      <c r="K184" s="23">
        <f>단가대비표!V86</f>
        <v>0</v>
      </c>
      <c r="L184" s="26">
        <f t="shared" ref="L184:L189" si="20">TRUNC(K184*D184,1)</f>
        <v>0</v>
      </c>
      <c r="M184" s="20" t="s">
        <v>52</v>
      </c>
      <c r="N184" s="1" t="s">
        <v>208</v>
      </c>
      <c r="O184" s="1" t="s">
        <v>1122</v>
      </c>
      <c r="P184" s="1" t="s">
        <v>69</v>
      </c>
      <c r="Q184" s="1" t="s">
        <v>69</v>
      </c>
      <c r="R184" s="1" t="s">
        <v>68</v>
      </c>
      <c r="V184">
        <v>1</v>
      </c>
      <c r="W184">
        <v>2</v>
      </c>
      <c r="AV184" s="1" t="s">
        <v>52</v>
      </c>
      <c r="AW184" s="1" t="s">
        <v>1123</v>
      </c>
      <c r="AX184" s="1" t="s">
        <v>52</v>
      </c>
      <c r="AY184" s="1" t="s">
        <v>52</v>
      </c>
      <c r="AZ184" s="1" t="s">
        <v>52</v>
      </c>
    </row>
    <row r="185" spans="1:52" ht="30" customHeight="1" x14ac:dyDescent="0.3">
      <c r="A185" s="20" t="s">
        <v>1124</v>
      </c>
      <c r="B185" s="20" t="s">
        <v>1125</v>
      </c>
      <c r="C185" s="20" t="s">
        <v>147</v>
      </c>
      <c r="D185" s="21">
        <v>1</v>
      </c>
      <c r="E185" s="23">
        <f t="shared" si="17"/>
        <v>105</v>
      </c>
      <c r="F185" s="26">
        <f t="shared" si="17"/>
        <v>105</v>
      </c>
      <c r="G185" s="23">
        <f>TRUNC(SUMIF(V184:V189, RIGHTB(O185, 1), H184:H189)*U185, 2)</f>
        <v>105.06</v>
      </c>
      <c r="H185" s="26">
        <f t="shared" si="18"/>
        <v>105</v>
      </c>
      <c r="I185" s="23">
        <v>0</v>
      </c>
      <c r="J185" s="26">
        <f t="shared" si="19"/>
        <v>0</v>
      </c>
      <c r="K185" s="23">
        <v>0</v>
      </c>
      <c r="L185" s="26">
        <f t="shared" si="20"/>
        <v>0</v>
      </c>
      <c r="M185" s="20" t="s">
        <v>52</v>
      </c>
      <c r="N185" s="1" t="s">
        <v>208</v>
      </c>
      <c r="O185" s="1" t="s">
        <v>766</v>
      </c>
      <c r="P185" s="1" t="s">
        <v>69</v>
      </c>
      <c r="Q185" s="1" t="s">
        <v>69</v>
      </c>
      <c r="R185" s="1" t="s">
        <v>69</v>
      </c>
      <c r="S185">
        <v>0</v>
      </c>
      <c r="T185">
        <v>0</v>
      </c>
      <c r="U185">
        <v>0.15</v>
      </c>
      <c r="AV185" s="1" t="s">
        <v>52</v>
      </c>
      <c r="AW185" s="1" t="s">
        <v>1126</v>
      </c>
      <c r="AX185" s="1" t="s">
        <v>52</v>
      </c>
      <c r="AY185" s="1" t="s">
        <v>52</v>
      </c>
      <c r="AZ185" s="1" t="s">
        <v>52</v>
      </c>
    </row>
    <row r="186" spans="1:52" ht="30" customHeight="1" x14ac:dyDescent="0.3">
      <c r="A186" s="20" t="s">
        <v>916</v>
      </c>
      <c r="B186" s="20" t="s">
        <v>917</v>
      </c>
      <c r="C186" s="20" t="s">
        <v>147</v>
      </c>
      <c r="D186" s="21">
        <v>1</v>
      </c>
      <c r="E186" s="23">
        <f t="shared" si="17"/>
        <v>14</v>
      </c>
      <c r="F186" s="26">
        <f t="shared" si="17"/>
        <v>14</v>
      </c>
      <c r="G186" s="23">
        <f>TRUNC(SUMIF(W184:W189, RIGHTB(O186, 1), H184:H189)*U186, 2)</f>
        <v>14</v>
      </c>
      <c r="H186" s="26">
        <f t="shared" si="18"/>
        <v>14</v>
      </c>
      <c r="I186" s="23">
        <v>0</v>
      </c>
      <c r="J186" s="26">
        <f t="shared" si="19"/>
        <v>0</v>
      </c>
      <c r="K186" s="23">
        <v>0</v>
      </c>
      <c r="L186" s="26">
        <f t="shared" si="20"/>
        <v>0</v>
      </c>
      <c r="M186" s="20" t="s">
        <v>52</v>
      </c>
      <c r="N186" s="1" t="s">
        <v>208</v>
      </c>
      <c r="O186" s="1" t="s">
        <v>804</v>
      </c>
      <c r="P186" s="1" t="s">
        <v>69</v>
      </c>
      <c r="Q186" s="1" t="s">
        <v>69</v>
      </c>
      <c r="R186" s="1" t="s">
        <v>69</v>
      </c>
      <c r="S186">
        <v>0</v>
      </c>
      <c r="T186">
        <v>0</v>
      </c>
      <c r="U186">
        <v>0.02</v>
      </c>
      <c r="AV186" s="1" t="s">
        <v>52</v>
      </c>
      <c r="AW186" s="1" t="s">
        <v>1127</v>
      </c>
      <c r="AX186" s="1" t="s">
        <v>52</v>
      </c>
      <c r="AY186" s="1" t="s">
        <v>52</v>
      </c>
      <c r="AZ186" s="1" t="s">
        <v>52</v>
      </c>
    </row>
    <row r="187" spans="1:52" ht="30" customHeight="1" x14ac:dyDescent="0.3">
      <c r="A187" s="20" t="s">
        <v>1128</v>
      </c>
      <c r="B187" s="20" t="s">
        <v>920</v>
      </c>
      <c r="C187" s="20" t="s">
        <v>921</v>
      </c>
      <c r="D187" s="21">
        <v>3.5000000000000001E-3</v>
      </c>
      <c r="E187" s="23">
        <f t="shared" si="17"/>
        <v>420978</v>
      </c>
      <c r="F187" s="26">
        <f t="shared" si="17"/>
        <v>1473.4</v>
      </c>
      <c r="G187" s="23">
        <f>단가대비표!O151</f>
        <v>0</v>
      </c>
      <c r="H187" s="26">
        <f t="shared" si="18"/>
        <v>0</v>
      </c>
      <c r="I187" s="23">
        <f>단가대비표!P151</f>
        <v>420978</v>
      </c>
      <c r="J187" s="26">
        <f t="shared" si="19"/>
        <v>1473.4</v>
      </c>
      <c r="K187" s="23">
        <f>단가대비표!V151</f>
        <v>0</v>
      </c>
      <c r="L187" s="26">
        <f t="shared" si="20"/>
        <v>0</v>
      </c>
      <c r="M187" s="20" t="s">
        <v>1129</v>
      </c>
      <c r="N187" s="1" t="s">
        <v>208</v>
      </c>
      <c r="O187" s="1" t="s">
        <v>1130</v>
      </c>
      <c r="P187" s="1" t="s">
        <v>69</v>
      </c>
      <c r="Q187" s="1" t="s">
        <v>69</v>
      </c>
      <c r="R187" s="1" t="s">
        <v>68</v>
      </c>
      <c r="X187">
        <v>3</v>
      </c>
      <c r="AV187" s="1" t="s">
        <v>52</v>
      </c>
      <c r="AW187" s="1" t="s">
        <v>1131</v>
      </c>
      <c r="AX187" s="1" t="s">
        <v>52</v>
      </c>
      <c r="AY187" s="1" t="s">
        <v>52</v>
      </c>
      <c r="AZ187" s="1" t="s">
        <v>52</v>
      </c>
    </row>
    <row r="188" spans="1:52" ht="30" customHeight="1" x14ac:dyDescent="0.3">
      <c r="A188" s="20" t="s">
        <v>960</v>
      </c>
      <c r="B188" s="20" t="s">
        <v>920</v>
      </c>
      <c r="C188" s="20" t="s">
        <v>921</v>
      </c>
      <c r="D188" s="21">
        <v>8.9999999999999993E-3</v>
      </c>
      <c r="E188" s="23">
        <f t="shared" si="17"/>
        <v>172698</v>
      </c>
      <c r="F188" s="26">
        <f t="shared" si="17"/>
        <v>1554.2</v>
      </c>
      <c r="G188" s="23">
        <f>단가대비표!O144</f>
        <v>0</v>
      </c>
      <c r="H188" s="26">
        <f t="shared" si="18"/>
        <v>0</v>
      </c>
      <c r="I188" s="23">
        <f>단가대비표!P144</f>
        <v>172698</v>
      </c>
      <c r="J188" s="26">
        <f t="shared" si="19"/>
        <v>1554.2</v>
      </c>
      <c r="K188" s="23">
        <f>단가대비표!V144</f>
        <v>0</v>
      </c>
      <c r="L188" s="26">
        <f t="shared" si="20"/>
        <v>0</v>
      </c>
      <c r="M188" s="20" t="s">
        <v>1132</v>
      </c>
      <c r="N188" s="1" t="s">
        <v>208</v>
      </c>
      <c r="O188" s="1" t="s">
        <v>962</v>
      </c>
      <c r="P188" s="1" t="s">
        <v>69</v>
      </c>
      <c r="Q188" s="1" t="s">
        <v>69</v>
      </c>
      <c r="R188" s="1" t="s">
        <v>68</v>
      </c>
      <c r="X188">
        <v>3</v>
      </c>
      <c r="AV188" s="1" t="s">
        <v>52</v>
      </c>
      <c r="AW188" s="1" t="s">
        <v>1133</v>
      </c>
      <c r="AX188" s="1" t="s">
        <v>52</v>
      </c>
      <c r="AY188" s="1" t="s">
        <v>52</v>
      </c>
      <c r="AZ188" s="1" t="s">
        <v>52</v>
      </c>
    </row>
    <row r="189" spans="1:52" ht="30" customHeight="1" x14ac:dyDescent="0.3">
      <c r="A189" s="20" t="s">
        <v>924</v>
      </c>
      <c r="B189" s="20" t="s">
        <v>925</v>
      </c>
      <c r="C189" s="20" t="s">
        <v>147</v>
      </c>
      <c r="D189" s="21">
        <v>1</v>
      </c>
      <c r="E189" s="23">
        <f t="shared" si="17"/>
        <v>90.8</v>
      </c>
      <c r="F189" s="26">
        <f t="shared" si="17"/>
        <v>90.8</v>
      </c>
      <c r="G189" s="23">
        <f>TRUNC(SUMIF(X184:X189, RIGHTB(O189, 1), J184:J189)*U189, 2)</f>
        <v>90.82</v>
      </c>
      <c r="H189" s="26">
        <f t="shared" si="18"/>
        <v>90.8</v>
      </c>
      <c r="I189" s="23">
        <v>0</v>
      </c>
      <c r="J189" s="26">
        <f t="shared" si="19"/>
        <v>0</v>
      </c>
      <c r="K189" s="23">
        <v>0</v>
      </c>
      <c r="L189" s="26">
        <f t="shared" si="20"/>
        <v>0</v>
      </c>
      <c r="M189" s="20" t="s">
        <v>52</v>
      </c>
      <c r="N189" s="1" t="s">
        <v>208</v>
      </c>
      <c r="O189" s="1" t="s">
        <v>1134</v>
      </c>
      <c r="P189" s="1" t="s">
        <v>69</v>
      </c>
      <c r="Q189" s="1" t="s">
        <v>69</v>
      </c>
      <c r="R189" s="1" t="s">
        <v>69</v>
      </c>
      <c r="S189">
        <v>1</v>
      </c>
      <c r="T189">
        <v>0</v>
      </c>
      <c r="U189">
        <v>0.03</v>
      </c>
      <c r="AV189" s="1" t="s">
        <v>52</v>
      </c>
      <c r="AW189" s="1" t="s">
        <v>1135</v>
      </c>
      <c r="AX189" s="1" t="s">
        <v>52</v>
      </c>
      <c r="AY189" s="1" t="s">
        <v>52</v>
      </c>
      <c r="AZ189" s="1" t="s">
        <v>52</v>
      </c>
    </row>
    <row r="190" spans="1:52" ht="30" customHeight="1" x14ac:dyDescent="0.3">
      <c r="A190" s="20" t="s">
        <v>927</v>
      </c>
      <c r="B190" s="20" t="s">
        <v>52</v>
      </c>
      <c r="C190" s="20" t="s">
        <v>52</v>
      </c>
      <c r="D190" s="21"/>
      <c r="E190" s="23"/>
      <c r="F190" s="26">
        <f>H190+J190+L190</f>
        <v>3937</v>
      </c>
      <c r="G190" s="23"/>
      <c r="H190" s="26">
        <f>TRUNC(SUMIF(N184:N189, N183, H184:H189),0)</f>
        <v>910</v>
      </c>
      <c r="I190" s="23"/>
      <c r="J190" s="26">
        <f>TRUNC(SUMIF(N184:N189, N183, J184:J189),0)</f>
        <v>3027</v>
      </c>
      <c r="K190" s="23"/>
      <c r="L190" s="26">
        <f>TRUNC(SUMIF(N184:N189, N183, L184:L189),0)</f>
        <v>0</v>
      </c>
      <c r="M190" s="20" t="s">
        <v>52</v>
      </c>
      <c r="N190" s="1" t="s">
        <v>152</v>
      </c>
      <c r="O190" s="1" t="s">
        <v>152</v>
      </c>
      <c r="P190" s="1" t="s">
        <v>52</v>
      </c>
      <c r="Q190" s="1" t="s">
        <v>52</v>
      </c>
      <c r="R190" s="1" t="s">
        <v>52</v>
      </c>
      <c r="AV190" s="1" t="s">
        <v>52</v>
      </c>
      <c r="AW190" s="1" t="s">
        <v>52</v>
      </c>
      <c r="AX190" s="1" t="s">
        <v>52</v>
      </c>
      <c r="AY190" s="1" t="s">
        <v>52</v>
      </c>
      <c r="AZ190" s="1" t="s">
        <v>52</v>
      </c>
    </row>
    <row r="191" spans="1:52" ht="30" customHeight="1" x14ac:dyDescent="0.3">
      <c r="A191" s="21"/>
      <c r="B191" s="21"/>
      <c r="C191" s="21"/>
      <c r="D191" s="21"/>
      <c r="E191" s="23"/>
      <c r="F191" s="26"/>
      <c r="G191" s="23"/>
      <c r="H191" s="26"/>
      <c r="I191" s="23"/>
      <c r="J191" s="26"/>
      <c r="K191" s="23"/>
      <c r="L191" s="26"/>
      <c r="M191" s="21"/>
    </row>
    <row r="192" spans="1:52" ht="30" customHeight="1" x14ac:dyDescent="0.3">
      <c r="A192" s="17" t="s">
        <v>1136</v>
      </c>
      <c r="B192" s="18"/>
      <c r="C192" s="18"/>
      <c r="D192" s="18"/>
      <c r="E192" s="22"/>
      <c r="F192" s="25"/>
      <c r="G192" s="22"/>
      <c r="H192" s="25"/>
      <c r="I192" s="22"/>
      <c r="J192" s="25"/>
      <c r="K192" s="22"/>
      <c r="L192" s="25"/>
      <c r="M192" s="19"/>
      <c r="N192" s="1" t="s">
        <v>212</v>
      </c>
    </row>
    <row r="193" spans="1:52" ht="30" customHeight="1" x14ac:dyDescent="0.3">
      <c r="A193" s="20" t="s">
        <v>944</v>
      </c>
      <c r="B193" s="20" t="s">
        <v>1137</v>
      </c>
      <c r="C193" s="20" t="s">
        <v>65</v>
      </c>
      <c r="D193" s="21">
        <v>1.03</v>
      </c>
      <c r="E193" s="23">
        <f t="shared" ref="E193:F196" si="21">TRUNC(G193+I193+K193,1)</f>
        <v>19225</v>
      </c>
      <c r="F193" s="26">
        <f t="shared" si="21"/>
        <v>19801.7</v>
      </c>
      <c r="G193" s="23">
        <f>단가대비표!O38</f>
        <v>19225</v>
      </c>
      <c r="H193" s="26">
        <f>TRUNC(G193*D193,1)</f>
        <v>19801.7</v>
      </c>
      <c r="I193" s="23">
        <f>단가대비표!P38</f>
        <v>0</v>
      </c>
      <c r="J193" s="26">
        <f>TRUNC(I193*D193,1)</f>
        <v>0</v>
      </c>
      <c r="K193" s="23">
        <f>단가대비표!V38</f>
        <v>0</v>
      </c>
      <c r="L193" s="26">
        <f>TRUNC(K193*D193,1)</f>
        <v>0</v>
      </c>
      <c r="M193" s="20" t="s">
        <v>52</v>
      </c>
      <c r="N193" s="1" t="s">
        <v>212</v>
      </c>
      <c r="O193" s="1" t="s">
        <v>1138</v>
      </c>
      <c r="P193" s="1" t="s">
        <v>69</v>
      </c>
      <c r="Q193" s="1" t="s">
        <v>69</v>
      </c>
      <c r="R193" s="1" t="s">
        <v>68</v>
      </c>
      <c r="V193">
        <v>1</v>
      </c>
      <c r="AV193" s="1" t="s">
        <v>52</v>
      </c>
      <c r="AW193" s="1" t="s">
        <v>1139</v>
      </c>
      <c r="AX193" s="1" t="s">
        <v>52</v>
      </c>
      <c r="AY193" s="1" t="s">
        <v>52</v>
      </c>
      <c r="AZ193" s="1" t="s">
        <v>52</v>
      </c>
    </row>
    <row r="194" spans="1:52" ht="30" customHeight="1" x14ac:dyDescent="0.3">
      <c r="A194" s="20" t="s">
        <v>916</v>
      </c>
      <c r="B194" s="20" t="s">
        <v>917</v>
      </c>
      <c r="C194" s="20" t="s">
        <v>147</v>
      </c>
      <c r="D194" s="21">
        <v>1</v>
      </c>
      <c r="E194" s="23">
        <f t="shared" si="21"/>
        <v>396</v>
      </c>
      <c r="F194" s="26">
        <f t="shared" si="21"/>
        <v>396</v>
      </c>
      <c r="G194" s="23">
        <f>TRUNC(SUMIF(V193:V196, RIGHTB(O194, 1), H193:H196)*U194, 2)</f>
        <v>396.03</v>
      </c>
      <c r="H194" s="26">
        <f>TRUNC(G194*D194,1)</f>
        <v>396</v>
      </c>
      <c r="I194" s="23">
        <v>0</v>
      </c>
      <c r="J194" s="26">
        <f>TRUNC(I194*D194,1)</f>
        <v>0</v>
      </c>
      <c r="K194" s="23">
        <v>0</v>
      </c>
      <c r="L194" s="26">
        <f>TRUNC(K194*D194,1)</f>
        <v>0</v>
      </c>
      <c r="M194" s="20" t="s">
        <v>52</v>
      </c>
      <c r="N194" s="1" t="s">
        <v>212</v>
      </c>
      <c r="O194" s="1" t="s">
        <v>766</v>
      </c>
      <c r="P194" s="1" t="s">
        <v>69</v>
      </c>
      <c r="Q194" s="1" t="s">
        <v>69</v>
      </c>
      <c r="R194" s="1" t="s">
        <v>69</v>
      </c>
      <c r="S194">
        <v>0</v>
      </c>
      <c r="T194">
        <v>0</v>
      </c>
      <c r="U194">
        <v>0.02</v>
      </c>
      <c r="AV194" s="1" t="s">
        <v>52</v>
      </c>
      <c r="AW194" s="1" t="s">
        <v>1140</v>
      </c>
      <c r="AX194" s="1" t="s">
        <v>52</v>
      </c>
      <c r="AY194" s="1" t="s">
        <v>52</v>
      </c>
      <c r="AZ194" s="1" t="s">
        <v>52</v>
      </c>
    </row>
    <row r="195" spans="1:52" ht="30" customHeight="1" x14ac:dyDescent="0.3">
      <c r="A195" s="20" t="s">
        <v>949</v>
      </c>
      <c r="B195" s="20" t="s">
        <v>920</v>
      </c>
      <c r="C195" s="20" t="s">
        <v>921</v>
      </c>
      <c r="D195" s="21">
        <v>3.9E-2</v>
      </c>
      <c r="E195" s="23">
        <f t="shared" si="21"/>
        <v>306274</v>
      </c>
      <c r="F195" s="26">
        <f t="shared" si="21"/>
        <v>11944.6</v>
      </c>
      <c r="G195" s="23">
        <f>단가대비표!O150</f>
        <v>0</v>
      </c>
      <c r="H195" s="26">
        <f>TRUNC(G195*D195,1)</f>
        <v>0</v>
      </c>
      <c r="I195" s="23">
        <f>단가대비표!P150</f>
        <v>306274</v>
      </c>
      <c r="J195" s="26">
        <f>TRUNC(I195*D195,1)</f>
        <v>11944.6</v>
      </c>
      <c r="K195" s="23">
        <f>단가대비표!V150</f>
        <v>0</v>
      </c>
      <c r="L195" s="26">
        <f>TRUNC(K195*D195,1)</f>
        <v>0</v>
      </c>
      <c r="M195" s="20" t="s">
        <v>1141</v>
      </c>
      <c r="N195" s="1" t="s">
        <v>212</v>
      </c>
      <c r="O195" s="1" t="s">
        <v>950</v>
      </c>
      <c r="P195" s="1" t="s">
        <v>69</v>
      </c>
      <c r="Q195" s="1" t="s">
        <v>69</v>
      </c>
      <c r="R195" s="1" t="s">
        <v>68</v>
      </c>
      <c r="W195">
        <v>2</v>
      </c>
      <c r="AV195" s="1" t="s">
        <v>52</v>
      </c>
      <c r="AW195" s="1" t="s">
        <v>1142</v>
      </c>
      <c r="AX195" s="1" t="s">
        <v>52</v>
      </c>
      <c r="AY195" s="1" t="s">
        <v>52</v>
      </c>
      <c r="AZ195" s="1" t="s">
        <v>52</v>
      </c>
    </row>
    <row r="196" spans="1:52" ht="30" customHeight="1" x14ac:dyDescent="0.3">
      <c r="A196" s="20" t="s">
        <v>924</v>
      </c>
      <c r="B196" s="20" t="s">
        <v>925</v>
      </c>
      <c r="C196" s="20" t="s">
        <v>147</v>
      </c>
      <c r="D196" s="21">
        <v>1</v>
      </c>
      <c r="E196" s="23">
        <f t="shared" si="21"/>
        <v>358.3</v>
      </c>
      <c r="F196" s="26">
        <f t="shared" si="21"/>
        <v>358.3</v>
      </c>
      <c r="G196" s="23">
        <f>TRUNC(SUMIF(W193:W196, RIGHTB(O196, 1), J193:J196)*U196, 2)</f>
        <v>358.33</v>
      </c>
      <c r="H196" s="26">
        <f>TRUNC(G196*D196,1)</f>
        <v>358.3</v>
      </c>
      <c r="I196" s="23">
        <v>0</v>
      </c>
      <c r="J196" s="26">
        <f>TRUNC(I196*D196,1)</f>
        <v>0</v>
      </c>
      <c r="K196" s="23">
        <v>0</v>
      </c>
      <c r="L196" s="26">
        <f>TRUNC(K196*D196,1)</f>
        <v>0</v>
      </c>
      <c r="M196" s="20" t="s">
        <v>52</v>
      </c>
      <c r="N196" s="1" t="s">
        <v>212</v>
      </c>
      <c r="O196" s="1" t="s">
        <v>804</v>
      </c>
      <c r="P196" s="1" t="s">
        <v>69</v>
      </c>
      <c r="Q196" s="1" t="s">
        <v>69</v>
      </c>
      <c r="R196" s="1" t="s">
        <v>69</v>
      </c>
      <c r="S196">
        <v>1</v>
      </c>
      <c r="T196">
        <v>0</v>
      </c>
      <c r="U196">
        <v>0.03</v>
      </c>
      <c r="AV196" s="1" t="s">
        <v>52</v>
      </c>
      <c r="AW196" s="1" t="s">
        <v>1143</v>
      </c>
      <c r="AX196" s="1" t="s">
        <v>52</v>
      </c>
      <c r="AY196" s="1" t="s">
        <v>52</v>
      </c>
      <c r="AZ196" s="1" t="s">
        <v>52</v>
      </c>
    </row>
    <row r="197" spans="1:52" ht="30" customHeight="1" x14ac:dyDescent="0.3">
      <c r="A197" s="20" t="s">
        <v>927</v>
      </c>
      <c r="B197" s="20" t="s">
        <v>52</v>
      </c>
      <c r="C197" s="20" t="s">
        <v>52</v>
      </c>
      <c r="D197" s="21"/>
      <c r="E197" s="23"/>
      <c r="F197" s="26">
        <f>H197+J197+L197</f>
        <v>32500</v>
      </c>
      <c r="G197" s="23"/>
      <c r="H197" s="26">
        <f>TRUNC(SUMIF(N193:N196, N192, H193:H196),0)</f>
        <v>20556</v>
      </c>
      <c r="I197" s="23"/>
      <c r="J197" s="26">
        <f>TRUNC(SUMIF(N193:N196, N192, J193:J196),0)</f>
        <v>11944</v>
      </c>
      <c r="K197" s="23"/>
      <c r="L197" s="26">
        <f>TRUNC(SUMIF(N193:N196, N192, L193:L196),0)</f>
        <v>0</v>
      </c>
      <c r="M197" s="20" t="s">
        <v>52</v>
      </c>
      <c r="N197" s="1" t="s">
        <v>152</v>
      </c>
      <c r="O197" s="1" t="s">
        <v>152</v>
      </c>
      <c r="P197" s="1" t="s">
        <v>52</v>
      </c>
      <c r="Q197" s="1" t="s">
        <v>52</v>
      </c>
      <c r="R197" s="1" t="s">
        <v>52</v>
      </c>
      <c r="AV197" s="1" t="s">
        <v>52</v>
      </c>
      <c r="AW197" s="1" t="s">
        <v>52</v>
      </c>
      <c r="AX197" s="1" t="s">
        <v>52</v>
      </c>
      <c r="AY197" s="1" t="s">
        <v>52</v>
      </c>
      <c r="AZ197" s="1" t="s">
        <v>52</v>
      </c>
    </row>
    <row r="198" spans="1:52" ht="30" customHeight="1" x14ac:dyDescent="0.3">
      <c r="A198" s="21"/>
      <c r="B198" s="21"/>
      <c r="C198" s="21"/>
      <c r="D198" s="21"/>
      <c r="E198" s="23"/>
      <c r="F198" s="26"/>
      <c r="G198" s="23"/>
      <c r="H198" s="26"/>
      <c r="I198" s="23"/>
      <c r="J198" s="26"/>
      <c r="K198" s="23"/>
      <c r="L198" s="26"/>
      <c r="M198" s="21"/>
    </row>
    <row r="199" spans="1:52" ht="30" customHeight="1" x14ac:dyDescent="0.3">
      <c r="A199" s="17" t="s">
        <v>1144</v>
      </c>
      <c r="B199" s="18"/>
      <c r="C199" s="18"/>
      <c r="D199" s="18"/>
      <c r="E199" s="22"/>
      <c r="F199" s="25"/>
      <c r="G199" s="22"/>
      <c r="H199" s="25"/>
      <c r="I199" s="22"/>
      <c r="J199" s="25"/>
      <c r="K199" s="22"/>
      <c r="L199" s="25"/>
      <c r="M199" s="19"/>
      <c r="N199" s="1" t="s">
        <v>217</v>
      </c>
    </row>
    <row r="200" spans="1:52" ht="30" customHeight="1" x14ac:dyDescent="0.3">
      <c r="A200" s="20" t="s">
        <v>1012</v>
      </c>
      <c r="B200" s="20" t="s">
        <v>1013</v>
      </c>
      <c r="C200" s="20" t="s">
        <v>65</v>
      </c>
      <c r="D200" s="21">
        <v>1.05</v>
      </c>
      <c r="E200" s="23">
        <f t="shared" ref="E200:F203" si="22">TRUNC(G200+I200+K200,1)</f>
        <v>2545</v>
      </c>
      <c r="F200" s="26">
        <f t="shared" si="22"/>
        <v>2672.2</v>
      </c>
      <c r="G200" s="23">
        <f>단가대비표!O19</f>
        <v>2545</v>
      </c>
      <c r="H200" s="26">
        <f>TRUNC(G200*D200,1)</f>
        <v>2672.2</v>
      </c>
      <c r="I200" s="23">
        <f>단가대비표!P19</f>
        <v>0</v>
      </c>
      <c r="J200" s="26">
        <f>TRUNC(I200*D200,1)</f>
        <v>0</v>
      </c>
      <c r="K200" s="23">
        <f>단가대비표!V19</f>
        <v>0</v>
      </c>
      <c r="L200" s="26">
        <f>TRUNC(K200*D200,1)</f>
        <v>0</v>
      </c>
      <c r="M200" s="20" t="s">
        <v>52</v>
      </c>
      <c r="N200" s="1" t="s">
        <v>217</v>
      </c>
      <c r="O200" s="1" t="s">
        <v>1014</v>
      </c>
      <c r="P200" s="1" t="s">
        <v>69</v>
      </c>
      <c r="Q200" s="1" t="s">
        <v>69</v>
      </c>
      <c r="R200" s="1" t="s">
        <v>68</v>
      </c>
      <c r="V200">
        <v>1</v>
      </c>
      <c r="AV200" s="1" t="s">
        <v>52</v>
      </c>
      <c r="AW200" s="1" t="s">
        <v>1145</v>
      </c>
      <c r="AX200" s="1" t="s">
        <v>52</v>
      </c>
      <c r="AY200" s="1" t="s">
        <v>52</v>
      </c>
      <c r="AZ200" s="1" t="s">
        <v>52</v>
      </c>
    </row>
    <row r="201" spans="1:52" ht="30" customHeight="1" x14ac:dyDescent="0.3">
      <c r="A201" s="20" t="s">
        <v>916</v>
      </c>
      <c r="B201" s="20" t="s">
        <v>917</v>
      </c>
      <c r="C201" s="20" t="s">
        <v>147</v>
      </c>
      <c r="D201" s="21">
        <v>1</v>
      </c>
      <c r="E201" s="23">
        <f t="shared" si="22"/>
        <v>53.4</v>
      </c>
      <c r="F201" s="26">
        <f t="shared" si="22"/>
        <v>53.4</v>
      </c>
      <c r="G201" s="23">
        <f>TRUNC(SUMIF(V200:V203, RIGHTB(O201, 1), H200:H203)*U201, 2)</f>
        <v>53.44</v>
      </c>
      <c r="H201" s="26">
        <f>TRUNC(G201*D201,1)</f>
        <v>53.4</v>
      </c>
      <c r="I201" s="23">
        <v>0</v>
      </c>
      <c r="J201" s="26">
        <f>TRUNC(I201*D201,1)</f>
        <v>0</v>
      </c>
      <c r="K201" s="23">
        <v>0</v>
      </c>
      <c r="L201" s="26">
        <f>TRUNC(K201*D201,1)</f>
        <v>0</v>
      </c>
      <c r="M201" s="20" t="s">
        <v>52</v>
      </c>
      <c r="N201" s="1" t="s">
        <v>217</v>
      </c>
      <c r="O201" s="1" t="s">
        <v>766</v>
      </c>
      <c r="P201" s="1" t="s">
        <v>69</v>
      </c>
      <c r="Q201" s="1" t="s">
        <v>69</v>
      </c>
      <c r="R201" s="1" t="s">
        <v>69</v>
      </c>
      <c r="S201">
        <v>0</v>
      </c>
      <c r="T201">
        <v>0</v>
      </c>
      <c r="U201">
        <v>0.02</v>
      </c>
      <c r="AV201" s="1" t="s">
        <v>52</v>
      </c>
      <c r="AW201" s="1" t="s">
        <v>1146</v>
      </c>
      <c r="AX201" s="1" t="s">
        <v>52</v>
      </c>
      <c r="AY201" s="1" t="s">
        <v>52</v>
      </c>
      <c r="AZ201" s="1" t="s">
        <v>52</v>
      </c>
    </row>
    <row r="202" spans="1:52" ht="30" customHeight="1" x14ac:dyDescent="0.3">
      <c r="A202" s="20" t="s">
        <v>919</v>
      </c>
      <c r="B202" s="20" t="s">
        <v>920</v>
      </c>
      <c r="C202" s="20" t="s">
        <v>921</v>
      </c>
      <c r="D202" s="21">
        <v>3.5000000000000001E-3</v>
      </c>
      <c r="E202" s="23">
        <f t="shared" si="22"/>
        <v>276108</v>
      </c>
      <c r="F202" s="26">
        <f t="shared" si="22"/>
        <v>966.3</v>
      </c>
      <c r="G202" s="23">
        <f>단가대비표!O149</f>
        <v>0</v>
      </c>
      <c r="H202" s="26">
        <f>TRUNC(G202*D202,1)</f>
        <v>0</v>
      </c>
      <c r="I202" s="23">
        <f>단가대비표!P149</f>
        <v>276108</v>
      </c>
      <c r="J202" s="26">
        <f>TRUNC(I202*D202,1)</f>
        <v>966.3</v>
      </c>
      <c r="K202" s="23">
        <f>단가대비표!V149</f>
        <v>0</v>
      </c>
      <c r="L202" s="26">
        <f>TRUNC(K202*D202,1)</f>
        <v>0</v>
      </c>
      <c r="M202" s="20" t="s">
        <v>1129</v>
      </c>
      <c r="N202" s="1" t="s">
        <v>217</v>
      </c>
      <c r="O202" s="1" t="s">
        <v>922</v>
      </c>
      <c r="P202" s="1" t="s">
        <v>69</v>
      </c>
      <c r="Q202" s="1" t="s">
        <v>69</v>
      </c>
      <c r="R202" s="1" t="s">
        <v>68</v>
      </c>
      <c r="W202">
        <v>2</v>
      </c>
      <c r="AV202" s="1" t="s">
        <v>52</v>
      </c>
      <c r="AW202" s="1" t="s">
        <v>1147</v>
      </c>
      <c r="AX202" s="1" t="s">
        <v>52</v>
      </c>
      <c r="AY202" s="1" t="s">
        <v>52</v>
      </c>
      <c r="AZ202" s="1" t="s">
        <v>52</v>
      </c>
    </row>
    <row r="203" spans="1:52" ht="30" customHeight="1" x14ac:dyDescent="0.3">
      <c r="A203" s="20" t="s">
        <v>924</v>
      </c>
      <c r="B203" s="20" t="s">
        <v>925</v>
      </c>
      <c r="C203" s="20" t="s">
        <v>147</v>
      </c>
      <c r="D203" s="21">
        <v>1</v>
      </c>
      <c r="E203" s="23">
        <f t="shared" si="22"/>
        <v>28.9</v>
      </c>
      <c r="F203" s="26">
        <f t="shared" si="22"/>
        <v>28.9</v>
      </c>
      <c r="G203" s="23">
        <f>TRUNC(SUMIF(W200:W203, RIGHTB(O203, 1), J200:J203)*U203, 2)</f>
        <v>28.98</v>
      </c>
      <c r="H203" s="26">
        <f>TRUNC(G203*D203,1)</f>
        <v>28.9</v>
      </c>
      <c r="I203" s="23">
        <v>0</v>
      </c>
      <c r="J203" s="26">
        <f>TRUNC(I203*D203,1)</f>
        <v>0</v>
      </c>
      <c r="K203" s="23">
        <v>0</v>
      </c>
      <c r="L203" s="26">
        <f>TRUNC(K203*D203,1)</f>
        <v>0</v>
      </c>
      <c r="M203" s="20" t="s">
        <v>52</v>
      </c>
      <c r="N203" s="1" t="s">
        <v>217</v>
      </c>
      <c r="O203" s="1" t="s">
        <v>804</v>
      </c>
      <c r="P203" s="1" t="s">
        <v>69</v>
      </c>
      <c r="Q203" s="1" t="s">
        <v>69</v>
      </c>
      <c r="R203" s="1" t="s">
        <v>69</v>
      </c>
      <c r="S203">
        <v>1</v>
      </c>
      <c r="T203">
        <v>0</v>
      </c>
      <c r="U203">
        <v>0.03</v>
      </c>
      <c r="AV203" s="1" t="s">
        <v>52</v>
      </c>
      <c r="AW203" s="1" t="s">
        <v>1148</v>
      </c>
      <c r="AX203" s="1" t="s">
        <v>52</v>
      </c>
      <c r="AY203" s="1" t="s">
        <v>52</v>
      </c>
      <c r="AZ203" s="1" t="s">
        <v>52</v>
      </c>
    </row>
    <row r="204" spans="1:52" ht="30" customHeight="1" x14ac:dyDescent="0.3">
      <c r="A204" s="20" t="s">
        <v>927</v>
      </c>
      <c r="B204" s="20" t="s">
        <v>52</v>
      </c>
      <c r="C204" s="20" t="s">
        <v>52</v>
      </c>
      <c r="D204" s="21"/>
      <c r="E204" s="23"/>
      <c r="F204" s="26">
        <f>H204+J204+L204</f>
        <v>3720</v>
      </c>
      <c r="G204" s="23"/>
      <c r="H204" s="26">
        <f>TRUNC(SUMIF(N200:N203, N199, H200:H203),0)</f>
        <v>2754</v>
      </c>
      <c r="I204" s="23"/>
      <c r="J204" s="26">
        <f>TRUNC(SUMIF(N200:N203, N199, J200:J203),0)</f>
        <v>966</v>
      </c>
      <c r="K204" s="23"/>
      <c r="L204" s="26">
        <f>TRUNC(SUMIF(N200:N203, N199, L200:L203),0)</f>
        <v>0</v>
      </c>
      <c r="M204" s="20" t="s">
        <v>52</v>
      </c>
      <c r="N204" s="1" t="s">
        <v>152</v>
      </c>
      <c r="O204" s="1" t="s">
        <v>152</v>
      </c>
      <c r="P204" s="1" t="s">
        <v>52</v>
      </c>
      <c r="Q204" s="1" t="s">
        <v>52</v>
      </c>
      <c r="R204" s="1" t="s">
        <v>52</v>
      </c>
      <c r="AV204" s="1" t="s">
        <v>52</v>
      </c>
      <c r="AW204" s="1" t="s">
        <v>52</v>
      </c>
      <c r="AX204" s="1" t="s">
        <v>52</v>
      </c>
      <c r="AY204" s="1" t="s">
        <v>52</v>
      </c>
      <c r="AZ204" s="1" t="s">
        <v>52</v>
      </c>
    </row>
    <row r="205" spans="1:52" ht="30" customHeight="1" x14ac:dyDescent="0.3">
      <c r="A205" s="21"/>
      <c r="B205" s="21"/>
      <c r="C205" s="21"/>
      <c r="D205" s="21"/>
      <c r="E205" s="23"/>
      <c r="F205" s="26"/>
      <c r="G205" s="23"/>
      <c r="H205" s="26"/>
      <c r="I205" s="23"/>
      <c r="J205" s="26"/>
      <c r="K205" s="23"/>
      <c r="L205" s="26"/>
      <c r="M205" s="21"/>
    </row>
    <row r="206" spans="1:52" ht="30" customHeight="1" x14ac:dyDescent="0.3">
      <c r="A206" s="17" t="s">
        <v>1149</v>
      </c>
      <c r="B206" s="18"/>
      <c r="C206" s="18"/>
      <c r="D206" s="18"/>
      <c r="E206" s="22"/>
      <c r="F206" s="25"/>
      <c r="G206" s="22"/>
      <c r="H206" s="25"/>
      <c r="I206" s="22"/>
      <c r="J206" s="25"/>
      <c r="K206" s="22"/>
      <c r="L206" s="25"/>
      <c r="M206" s="19"/>
      <c r="N206" s="1" t="s">
        <v>221</v>
      </c>
    </row>
    <row r="207" spans="1:52" ht="30" customHeight="1" x14ac:dyDescent="0.3">
      <c r="A207" s="20" t="s">
        <v>1037</v>
      </c>
      <c r="B207" s="20" t="s">
        <v>1150</v>
      </c>
      <c r="C207" s="20" t="s">
        <v>81</v>
      </c>
      <c r="D207" s="21">
        <v>1</v>
      </c>
      <c r="E207" s="23">
        <f t="shared" ref="E207:F209" si="23">TRUNC(G207+I207+K207,1)</f>
        <v>186</v>
      </c>
      <c r="F207" s="26">
        <f t="shared" si="23"/>
        <v>186</v>
      </c>
      <c r="G207" s="23">
        <f>단가대비표!O60</f>
        <v>186</v>
      </c>
      <c r="H207" s="26">
        <f>TRUNC(G207*D207,1)</f>
        <v>186</v>
      </c>
      <c r="I207" s="23">
        <f>단가대비표!P60</f>
        <v>0</v>
      </c>
      <c r="J207" s="26">
        <f>TRUNC(I207*D207,1)</f>
        <v>0</v>
      </c>
      <c r="K207" s="23">
        <f>단가대비표!V60</f>
        <v>0</v>
      </c>
      <c r="L207" s="26">
        <f>TRUNC(K207*D207,1)</f>
        <v>0</v>
      </c>
      <c r="M207" s="20" t="s">
        <v>52</v>
      </c>
      <c r="N207" s="1" t="s">
        <v>221</v>
      </c>
      <c r="O207" s="1" t="s">
        <v>1151</v>
      </c>
      <c r="P207" s="1" t="s">
        <v>69</v>
      </c>
      <c r="Q207" s="1" t="s">
        <v>69</v>
      </c>
      <c r="R207" s="1" t="s">
        <v>68</v>
      </c>
      <c r="AV207" s="1" t="s">
        <v>52</v>
      </c>
      <c r="AW207" s="1" t="s">
        <v>1152</v>
      </c>
      <c r="AX207" s="1" t="s">
        <v>52</v>
      </c>
      <c r="AY207" s="1" t="s">
        <v>52</v>
      </c>
      <c r="AZ207" s="1" t="s">
        <v>52</v>
      </c>
    </row>
    <row r="208" spans="1:52" ht="30" customHeight="1" x14ac:dyDescent="0.3">
      <c r="A208" s="20" t="s">
        <v>949</v>
      </c>
      <c r="B208" s="20" t="s">
        <v>920</v>
      </c>
      <c r="C208" s="20" t="s">
        <v>921</v>
      </c>
      <c r="D208" s="21">
        <v>9.9000000000000005E-2</v>
      </c>
      <c r="E208" s="23">
        <f t="shared" si="23"/>
        <v>306274</v>
      </c>
      <c r="F208" s="26">
        <f t="shared" si="23"/>
        <v>30321.1</v>
      </c>
      <c r="G208" s="23">
        <f>단가대비표!O150</f>
        <v>0</v>
      </c>
      <c r="H208" s="26">
        <f>TRUNC(G208*D208,1)</f>
        <v>0</v>
      </c>
      <c r="I208" s="23">
        <f>단가대비표!P150</f>
        <v>306274</v>
      </c>
      <c r="J208" s="26">
        <f>TRUNC(I208*D208,1)</f>
        <v>30321.1</v>
      </c>
      <c r="K208" s="23">
        <f>단가대비표!V150</f>
        <v>0</v>
      </c>
      <c r="L208" s="26">
        <f>TRUNC(K208*D208,1)</f>
        <v>0</v>
      </c>
      <c r="M208" s="20" t="s">
        <v>1153</v>
      </c>
      <c r="N208" s="1" t="s">
        <v>221</v>
      </c>
      <c r="O208" s="1" t="s">
        <v>950</v>
      </c>
      <c r="P208" s="1" t="s">
        <v>69</v>
      </c>
      <c r="Q208" s="1" t="s">
        <v>69</v>
      </c>
      <c r="R208" s="1" t="s">
        <v>68</v>
      </c>
      <c r="V208">
        <v>1</v>
      </c>
      <c r="AV208" s="1" t="s">
        <v>52</v>
      </c>
      <c r="AW208" s="1" t="s">
        <v>1154</v>
      </c>
      <c r="AX208" s="1" t="s">
        <v>52</v>
      </c>
      <c r="AY208" s="1" t="s">
        <v>52</v>
      </c>
      <c r="AZ208" s="1" t="s">
        <v>52</v>
      </c>
    </row>
    <row r="209" spans="1:52" ht="30" customHeight="1" x14ac:dyDescent="0.3">
      <c r="A209" s="20" t="s">
        <v>924</v>
      </c>
      <c r="B209" s="20" t="s">
        <v>925</v>
      </c>
      <c r="C209" s="20" t="s">
        <v>147</v>
      </c>
      <c r="D209" s="21">
        <v>1</v>
      </c>
      <c r="E209" s="23">
        <f t="shared" si="23"/>
        <v>909.6</v>
      </c>
      <c r="F209" s="26">
        <f t="shared" si="23"/>
        <v>909.6</v>
      </c>
      <c r="G209" s="23">
        <f>TRUNC(SUMIF(V207:V209, RIGHTB(O209, 1), J207:J209)*U209, 2)</f>
        <v>909.63</v>
      </c>
      <c r="H209" s="26">
        <f>TRUNC(G209*D209,1)</f>
        <v>909.6</v>
      </c>
      <c r="I209" s="23">
        <v>0</v>
      </c>
      <c r="J209" s="26">
        <f>TRUNC(I209*D209,1)</f>
        <v>0</v>
      </c>
      <c r="K209" s="23">
        <v>0</v>
      </c>
      <c r="L209" s="26">
        <f>TRUNC(K209*D209,1)</f>
        <v>0</v>
      </c>
      <c r="M209" s="20" t="s">
        <v>52</v>
      </c>
      <c r="N209" s="1" t="s">
        <v>221</v>
      </c>
      <c r="O209" s="1" t="s">
        <v>766</v>
      </c>
      <c r="P209" s="1" t="s">
        <v>69</v>
      </c>
      <c r="Q209" s="1" t="s">
        <v>69</v>
      </c>
      <c r="R209" s="1" t="s">
        <v>69</v>
      </c>
      <c r="S209">
        <v>1</v>
      </c>
      <c r="T209">
        <v>0</v>
      </c>
      <c r="U209">
        <v>0.03</v>
      </c>
      <c r="AV209" s="1" t="s">
        <v>52</v>
      </c>
      <c r="AW209" s="1" t="s">
        <v>1155</v>
      </c>
      <c r="AX209" s="1" t="s">
        <v>52</v>
      </c>
      <c r="AY209" s="1" t="s">
        <v>52</v>
      </c>
      <c r="AZ209" s="1" t="s">
        <v>52</v>
      </c>
    </row>
    <row r="210" spans="1:52" ht="30" customHeight="1" x14ac:dyDescent="0.3">
      <c r="A210" s="20" t="s">
        <v>927</v>
      </c>
      <c r="B210" s="20" t="s">
        <v>52</v>
      </c>
      <c r="C210" s="20" t="s">
        <v>52</v>
      </c>
      <c r="D210" s="21"/>
      <c r="E210" s="23"/>
      <c r="F210" s="26">
        <f>H210+J210+L210</f>
        <v>31416</v>
      </c>
      <c r="G210" s="23"/>
      <c r="H210" s="26">
        <f>TRUNC(SUMIF(N207:N209, N206, H207:H209),0)</f>
        <v>1095</v>
      </c>
      <c r="I210" s="23"/>
      <c r="J210" s="26">
        <f>TRUNC(SUMIF(N207:N209, N206, J207:J209),0)</f>
        <v>30321</v>
      </c>
      <c r="K210" s="23"/>
      <c r="L210" s="26">
        <f>TRUNC(SUMIF(N207:N209, N206, L207:L209),0)</f>
        <v>0</v>
      </c>
      <c r="M210" s="20" t="s">
        <v>52</v>
      </c>
      <c r="N210" s="1" t="s">
        <v>152</v>
      </c>
      <c r="O210" s="1" t="s">
        <v>152</v>
      </c>
      <c r="P210" s="1" t="s">
        <v>52</v>
      </c>
      <c r="Q210" s="1" t="s">
        <v>52</v>
      </c>
      <c r="R210" s="1" t="s">
        <v>52</v>
      </c>
      <c r="AV210" s="1" t="s">
        <v>52</v>
      </c>
      <c r="AW210" s="1" t="s">
        <v>52</v>
      </c>
      <c r="AX210" s="1" t="s">
        <v>52</v>
      </c>
      <c r="AY210" s="1" t="s">
        <v>52</v>
      </c>
      <c r="AZ210" s="1" t="s">
        <v>52</v>
      </c>
    </row>
    <row r="211" spans="1:52" ht="30" customHeight="1" x14ac:dyDescent="0.3">
      <c r="A211" s="21"/>
      <c r="B211" s="21"/>
      <c r="C211" s="21"/>
      <c r="D211" s="21"/>
      <c r="E211" s="23"/>
      <c r="F211" s="26"/>
      <c r="G211" s="23"/>
      <c r="H211" s="26"/>
      <c r="I211" s="23"/>
      <c r="J211" s="26"/>
      <c r="K211" s="23"/>
      <c r="L211" s="26"/>
      <c r="M211" s="21"/>
    </row>
    <row r="212" spans="1:52" ht="30" customHeight="1" x14ac:dyDescent="0.3">
      <c r="A212" s="17" t="s">
        <v>1156</v>
      </c>
      <c r="B212" s="18"/>
      <c r="C212" s="18"/>
      <c r="D212" s="18"/>
      <c r="E212" s="22"/>
      <c r="F212" s="25"/>
      <c r="G212" s="22"/>
      <c r="H212" s="25"/>
      <c r="I212" s="22"/>
      <c r="J212" s="25"/>
      <c r="K212" s="22"/>
      <c r="L212" s="25"/>
      <c r="M212" s="19"/>
      <c r="N212" s="1" t="s">
        <v>234</v>
      </c>
    </row>
    <row r="213" spans="1:52" ht="30" customHeight="1" x14ac:dyDescent="0.3">
      <c r="A213" s="20" t="s">
        <v>1157</v>
      </c>
      <c r="B213" s="20" t="s">
        <v>1158</v>
      </c>
      <c r="C213" s="20" t="s">
        <v>65</v>
      </c>
      <c r="D213" s="21">
        <v>1.1000000000000001</v>
      </c>
      <c r="E213" s="23">
        <f t="shared" ref="E213:F217" si="24">TRUNC(G213+I213+K213,1)</f>
        <v>170</v>
      </c>
      <c r="F213" s="26">
        <f t="shared" si="24"/>
        <v>187</v>
      </c>
      <c r="G213" s="23">
        <f>단가대비표!O88</f>
        <v>170</v>
      </c>
      <c r="H213" s="26">
        <f>TRUNC(G213*D213,1)</f>
        <v>187</v>
      </c>
      <c r="I213" s="23">
        <f>단가대비표!P88</f>
        <v>0</v>
      </c>
      <c r="J213" s="26">
        <f>TRUNC(I213*D213,1)</f>
        <v>0</v>
      </c>
      <c r="K213" s="23">
        <f>단가대비표!V88</f>
        <v>0</v>
      </c>
      <c r="L213" s="26">
        <f>TRUNC(K213*D213,1)</f>
        <v>0</v>
      </c>
      <c r="M213" s="20" t="s">
        <v>52</v>
      </c>
      <c r="N213" s="1" t="s">
        <v>234</v>
      </c>
      <c r="O213" s="1" t="s">
        <v>1159</v>
      </c>
      <c r="P213" s="1" t="s">
        <v>69</v>
      </c>
      <c r="Q213" s="1" t="s">
        <v>69</v>
      </c>
      <c r="R213" s="1" t="s">
        <v>68</v>
      </c>
      <c r="V213">
        <v>1</v>
      </c>
      <c r="W213">
        <v>2</v>
      </c>
      <c r="AV213" s="1" t="s">
        <v>52</v>
      </c>
      <c r="AW213" s="1" t="s">
        <v>1160</v>
      </c>
      <c r="AX213" s="1" t="s">
        <v>52</v>
      </c>
      <c r="AY213" s="1" t="s">
        <v>52</v>
      </c>
      <c r="AZ213" s="1" t="s">
        <v>52</v>
      </c>
    </row>
    <row r="214" spans="1:52" ht="30" customHeight="1" x14ac:dyDescent="0.3">
      <c r="A214" s="20" t="s">
        <v>916</v>
      </c>
      <c r="B214" s="20" t="s">
        <v>917</v>
      </c>
      <c r="C214" s="20" t="s">
        <v>147</v>
      </c>
      <c r="D214" s="21">
        <v>1</v>
      </c>
      <c r="E214" s="23">
        <f t="shared" si="24"/>
        <v>3.7</v>
      </c>
      <c r="F214" s="26">
        <f t="shared" si="24"/>
        <v>3.7</v>
      </c>
      <c r="G214" s="23">
        <f>TRUNC(SUMIF(V213:V217, RIGHTB(O214, 1), H213:H217)*U214, 2)</f>
        <v>3.74</v>
      </c>
      <c r="H214" s="26">
        <f>TRUNC(G214*D214,1)</f>
        <v>3.7</v>
      </c>
      <c r="I214" s="23">
        <v>0</v>
      </c>
      <c r="J214" s="26">
        <f>TRUNC(I214*D214,1)</f>
        <v>0</v>
      </c>
      <c r="K214" s="23">
        <v>0</v>
      </c>
      <c r="L214" s="26">
        <f>TRUNC(K214*D214,1)</f>
        <v>0</v>
      </c>
      <c r="M214" s="20" t="s">
        <v>52</v>
      </c>
      <c r="N214" s="1" t="s">
        <v>234</v>
      </c>
      <c r="O214" s="1" t="s">
        <v>766</v>
      </c>
      <c r="P214" s="1" t="s">
        <v>69</v>
      </c>
      <c r="Q214" s="1" t="s">
        <v>69</v>
      </c>
      <c r="R214" s="1" t="s">
        <v>69</v>
      </c>
      <c r="S214">
        <v>0</v>
      </c>
      <c r="T214">
        <v>0</v>
      </c>
      <c r="U214">
        <v>0.02</v>
      </c>
      <c r="AV214" s="1" t="s">
        <v>52</v>
      </c>
      <c r="AW214" s="1" t="s">
        <v>1161</v>
      </c>
      <c r="AX214" s="1" t="s">
        <v>52</v>
      </c>
      <c r="AY214" s="1" t="s">
        <v>52</v>
      </c>
      <c r="AZ214" s="1" t="s">
        <v>52</v>
      </c>
    </row>
    <row r="215" spans="1:52" ht="30" customHeight="1" x14ac:dyDescent="0.3">
      <c r="A215" s="20" t="s">
        <v>1124</v>
      </c>
      <c r="B215" s="20" t="s">
        <v>1162</v>
      </c>
      <c r="C215" s="20" t="s">
        <v>147</v>
      </c>
      <c r="D215" s="21">
        <v>1</v>
      </c>
      <c r="E215" s="23">
        <f t="shared" si="24"/>
        <v>74.8</v>
      </c>
      <c r="F215" s="26">
        <f t="shared" si="24"/>
        <v>74.8</v>
      </c>
      <c r="G215" s="23">
        <f>TRUNC(SUMIF(W213:W217, RIGHTB(O215, 1), H213:H217)*U215, 2)</f>
        <v>74.8</v>
      </c>
      <c r="H215" s="26">
        <f>TRUNC(G215*D215,1)</f>
        <v>74.8</v>
      </c>
      <c r="I215" s="23">
        <v>0</v>
      </c>
      <c r="J215" s="26">
        <f>TRUNC(I215*D215,1)</f>
        <v>0</v>
      </c>
      <c r="K215" s="23">
        <v>0</v>
      </c>
      <c r="L215" s="26">
        <f>TRUNC(K215*D215,1)</f>
        <v>0</v>
      </c>
      <c r="M215" s="20" t="s">
        <v>52</v>
      </c>
      <c r="N215" s="1" t="s">
        <v>234</v>
      </c>
      <c r="O215" s="1" t="s">
        <v>804</v>
      </c>
      <c r="P215" s="1" t="s">
        <v>69</v>
      </c>
      <c r="Q215" s="1" t="s">
        <v>69</v>
      </c>
      <c r="R215" s="1" t="s">
        <v>69</v>
      </c>
      <c r="S215">
        <v>0</v>
      </c>
      <c r="T215">
        <v>0</v>
      </c>
      <c r="U215">
        <v>0.4</v>
      </c>
      <c r="AV215" s="1" t="s">
        <v>52</v>
      </c>
      <c r="AW215" s="1" t="s">
        <v>1163</v>
      </c>
      <c r="AX215" s="1" t="s">
        <v>52</v>
      </c>
      <c r="AY215" s="1" t="s">
        <v>52</v>
      </c>
      <c r="AZ215" s="1" t="s">
        <v>52</v>
      </c>
    </row>
    <row r="216" spans="1:52" ht="30" customHeight="1" x14ac:dyDescent="0.3">
      <c r="A216" s="20" t="s">
        <v>919</v>
      </c>
      <c r="B216" s="20" t="s">
        <v>920</v>
      </c>
      <c r="C216" s="20" t="s">
        <v>921</v>
      </c>
      <c r="D216" s="21">
        <v>0.04</v>
      </c>
      <c r="E216" s="23">
        <f t="shared" si="24"/>
        <v>276108</v>
      </c>
      <c r="F216" s="26">
        <f t="shared" si="24"/>
        <v>11044.3</v>
      </c>
      <c r="G216" s="23">
        <f>단가대비표!O149</f>
        <v>0</v>
      </c>
      <c r="H216" s="26">
        <f>TRUNC(G216*D216,1)</f>
        <v>0</v>
      </c>
      <c r="I216" s="23">
        <f>단가대비표!P149</f>
        <v>276108</v>
      </c>
      <c r="J216" s="26">
        <f>TRUNC(I216*D216,1)</f>
        <v>11044.3</v>
      </c>
      <c r="K216" s="23">
        <f>단가대비표!V149</f>
        <v>0</v>
      </c>
      <c r="L216" s="26">
        <f>TRUNC(K216*D216,1)</f>
        <v>0</v>
      </c>
      <c r="M216" s="20" t="s">
        <v>52</v>
      </c>
      <c r="N216" s="1" t="s">
        <v>234</v>
      </c>
      <c r="O216" s="1" t="s">
        <v>922</v>
      </c>
      <c r="P216" s="1" t="s">
        <v>69</v>
      </c>
      <c r="Q216" s="1" t="s">
        <v>69</v>
      </c>
      <c r="R216" s="1" t="s">
        <v>68</v>
      </c>
      <c r="X216">
        <v>3</v>
      </c>
      <c r="AV216" s="1" t="s">
        <v>52</v>
      </c>
      <c r="AW216" s="1" t="s">
        <v>1164</v>
      </c>
      <c r="AX216" s="1" t="s">
        <v>52</v>
      </c>
      <c r="AY216" s="1" t="s">
        <v>52</v>
      </c>
      <c r="AZ216" s="1" t="s">
        <v>52</v>
      </c>
    </row>
    <row r="217" spans="1:52" ht="30" customHeight="1" x14ac:dyDescent="0.3">
      <c r="A217" s="20" t="s">
        <v>924</v>
      </c>
      <c r="B217" s="20" t="s">
        <v>925</v>
      </c>
      <c r="C217" s="20" t="s">
        <v>147</v>
      </c>
      <c r="D217" s="21">
        <v>1</v>
      </c>
      <c r="E217" s="23">
        <f t="shared" si="24"/>
        <v>331.3</v>
      </c>
      <c r="F217" s="26">
        <f t="shared" si="24"/>
        <v>331.3</v>
      </c>
      <c r="G217" s="23">
        <f>TRUNC(SUMIF(X213:X217, RIGHTB(O217, 1), J213:J217)*U217, 2)</f>
        <v>331.32</v>
      </c>
      <c r="H217" s="26">
        <f>TRUNC(G217*D217,1)</f>
        <v>331.3</v>
      </c>
      <c r="I217" s="23">
        <v>0</v>
      </c>
      <c r="J217" s="26">
        <f>TRUNC(I217*D217,1)</f>
        <v>0</v>
      </c>
      <c r="K217" s="23">
        <v>0</v>
      </c>
      <c r="L217" s="26">
        <f>TRUNC(K217*D217,1)</f>
        <v>0</v>
      </c>
      <c r="M217" s="20" t="s">
        <v>52</v>
      </c>
      <c r="N217" s="1" t="s">
        <v>234</v>
      </c>
      <c r="O217" s="1" t="s">
        <v>1134</v>
      </c>
      <c r="P217" s="1" t="s">
        <v>69</v>
      </c>
      <c r="Q217" s="1" t="s">
        <v>69</v>
      </c>
      <c r="R217" s="1" t="s">
        <v>69</v>
      </c>
      <c r="S217">
        <v>1</v>
      </c>
      <c r="T217">
        <v>0</v>
      </c>
      <c r="U217">
        <v>0.03</v>
      </c>
      <c r="AV217" s="1" t="s">
        <v>52</v>
      </c>
      <c r="AW217" s="1" t="s">
        <v>1165</v>
      </c>
      <c r="AX217" s="1" t="s">
        <v>52</v>
      </c>
      <c r="AY217" s="1" t="s">
        <v>52</v>
      </c>
      <c r="AZ217" s="1" t="s">
        <v>52</v>
      </c>
    </row>
    <row r="218" spans="1:52" ht="30" customHeight="1" x14ac:dyDescent="0.3">
      <c r="A218" s="20" t="s">
        <v>927</v>
      </c>
      <c r="B218" s="20" t="s">
        <v>52</v>
      </c>
      <c r="C218" s="20" t="s">
        <v>52</v>
      </c>
      <c r="D218" s="21"/>
      <c r="E218" s="23"/>
      <c r="F218" s="26">
        <f>H218+J218+L218</f>
        <v>11640</v>
      </c>
      <c r="G218" s="23"/>
      <c r="H218" s="26">
        <f>TRUNC(SUMIF(N213:N217, N212, H213:H217),0)</f>
        <v>596</v>
      </c>
      <c r="I218" s="23"/>
      <c r="J218" s="26">
        <f>TRUNC(SUMIF(N213:N217, N212, J213:J217),0)</f>
        <v>11044</v>
      </c>
      <c r="K218" s="23"/>
      <c r="L218" s="26">
        <f>TRUNC(SUMIF(N213:N217, N212, L213:L217),0)</f>
        <v>0</v>
      </c>
      <c r="M218" s="20" t="s">
        <v>52</v>
      </c>
      <c r="N218" s="1" t="s">
        <v>152</v>
      </c>
      <c r="O218" s="1" t="s">
        <v>152</v>
      </c>
      <c r="P218" s="1" t="s">
        <v>52</v>
      </c>
      <c r="Q218" s="1" t="s">
        <v>52</v>
      </c>
      <c r="R218" s="1" t="s">
        <v>52</v>
      </c>
      <c r="AV218" s="1" t="s">
        <v>52</v>
      </c>
      <c r="AW218" s="1" t="s">
        <v>52</v>
      </c>
      <c r="AX218" s="1" t="s">
        <v>52</v>
      </c>
      <c r="AY218" s="1" t="s">
        <v>52</v>
      </c>
      <c r="AZ218" s="1" t="s">
        <v>52</v>
      </c>
    </row>
    <row r="219" spans="1:52" ht="30" customHeight="1" x14ac:dyDescent="0.3">
      <c r="A219" s="21"/>
      <c r="B219" s="21"/>
      <c r="C219" s="21"/>
      <c r="D219" s="21"/>
      <c r="E219" s="23"/>
      <c r="F219" s="26"/>
      <c r="G219" s="23"/>
      <c r="H219" s="26"/>
      <c r="I219" s="23"/>
      <c r="J219" s="26"/>
      <c r="K219" s="23"/>
      <c r="L219" s="26"/>
      <c r="M219" s="21"/>
    </row>
    <row r="220" spans="1:52" ht="30" customHeight="1" x14ac:dyDescent="0.3">
      <c r="A220" s="17" t="s">
        <v>1166</v>
      </c>
      <c r="B220" s="18"/>
      <c r="C220" s="18"/>
      <c r="D220" s="18"/>
      <c r="E220" s="22"/>
      <c r="F220" s="25"/>
      <c r="G220" s="22"/>
      <c r="H220" s="25"/>
      <c r="I220" s="22"/>
      <c r="J220" s="25"/>
      <c r="K220" s="22"/>
      <c r="L220" s="25"/>
      <c r="M220" s="19"/>
      <c r="N220" s="1" t="s">
        <v>239</v>
      </c>
    </row>
    <row r="221" spans="1:52" ht="30" customHeight="1" x14ac:dyDescent="0.3">
      <c r="A221" s="20" t="s">
        <v>1167</v>
      </c>
      <c r="B221" s="20" t="s">
        <v>1168</v>
      </c>
      <c r="C221" s="20" t="s">
        <v>65</v>
      </c>
      <c r="D221" s="21">
        <v>1.1000000000000001</v>
      </c>
      <c r="E221" s="23">
        <f t="shared" ref="E221:F225" si="25">TRUNC(G221+I221+K221,1)</f>
        <v>4012</v>
      </c>
      <c r="F221" s="26">
        <f t="shared" si="25"/>
        <v>4413.2</v>
      </c>
      <c r="G221" s="23">
        <f>단가대비표!O80</f>
        <v>4012</v>
      </c>
      <c r="H221" s="26">
        <f>TRUNC(G221*D221,1)</f>
        <v>4413.2</v>
      </c>
      <c r="I221" s="23">
        <f>단가대비표!P80</f>
        <v>0</v>
      </c>
      <c r="J221" s="26">
        <f>TRUNC(I221*D221,1)</f>
        <v>0</v>
      </c>
      <c r="K221" s="23">
        <f>단가대비표!V80</f>
        <v>0</v>
      </c>
      <c r="L221" s="26">
        <f>TRUNC(K221*D221,1)</f>
        <v>0</v>
      </c>
      <c r="M221" s="20" t="s">
        <v>52</v>
      </c>
      <c r="N221" s="1" t="s">
        <v>239</v>
      </c>
      <c r="O221" s="1" t="s">
        <v>1169</v>
      </c>
      <c r="P221" s="1" t="s">
        <v>69</v>
      </c>
      <c r="Q221" s="1" t="s">
        <v>69</v>
      </c>
      <c r="R221" s="1" t="s">
        <v>68</v>
      </c>
      <c r="V221">
        <v>1</v>
      </c>
      <c r="W221">
        <v>2</v>
      </c>
      <c r="AV221" s="1" t="s">
        <v>52</v>
      </c>
      <c r="AW221" s="1" t="s">
        <v>1170</v>
      </c>
      <c r="AX221" s="1" t="s">
        <v>52</v>
      </c>
      <c r="AY221" s="1" t="s">
        <v>52</v>
      </c>
      <c r="AZ221" s="1" t="s">
        <v>52</v>
      </c>
    </row>
    <row r="222" spans="1:52" ht="30" customHeight="1" x14ac:dyDescent="0.3">
      <c r="A222" s="20" t="s">
        <v>1124</v>
      </c>
      <c r="B222" s="20" t="s">
        <v>1125</v>
      </c>
      <c r="C222" s="20" t="s">
        <v>147</v>
      </c>
      <c r="D222" s="21">
        <v>1</v>
      </c>
      <c r="E222" s="23">
        <f t="shared" si="25"/>
        <v>661.9</v>
      </c>
      <c r="F222" s="26">
        <f t="shared" si="25"/>
        <v>661.9</v>
      </c>
      <c r="G222" s="23">
        <f>TRUNC(SUMIF(V221:V225, RIGHTB(O222, 1), H221:H225)*U222, 2)</f>
        <v>661.98</v>
      </c>
      <c r="H222" s="26">
        <f>TRUNC(G222*D222,1)</f>
        <v>661.9</v>
      </c>
      <c r="I222" s="23">
        <v>0</v>
      </c>
      <c r="J222" s="26">
        <f>TRUNC(I222*D222,1)</f>
        <v>0</v>
      </c>
      <c r="K222" s="23">
        <v>0</v>
      </c>
      <c r="L222" s="26">
        <f>TRUNC(K222*D222,1)</f>
        <v>0</v>
      </c>
      <c r="M222" s="20" t="s">
        <v>52</v>
      </c>
      <c r="N222" s="1" t="s">
        <v>239</v>
      </c>
      <c r="O222" s="1" t="s">
        <v>766</v>
      </c>
      <c r="P222" s="1" t="s">
        <v>69</v>
      </c>
      <c r="Q222" s="1" t="s">
        <v>69</v>
      </c>
      <c r="R222" s="1" t="s">
        <v>69</v>
      </c>
      <c r="S222">
        <v>0</v>
      </c>
      <c r="T222">
        <v>0</v>
      </c>
      <c r="U222">
        <v>0.15</v>
      </c>
      <c r="AV222" s="1" t="s">
        <v>52</v>
      </c>
      <c r="AW222" s="1" t="s">
        <v>1171</v>
      </c>
      <c r="AX222" s="1" t="s">
        <v>52</v>
      </c>
      <c r="AY222" s="1" t="s">
        <v>52</v>
      </c>
      <c r="AZ222" s="1" t="s">
        <v>52</v>
      </c>
    </row>
    <row r="223" spans="1:52" ht="30" customHeight="1" x14ac:dyDescent="0.3">
      <c r="A223" s="20" t="s">
        <v>916</v>
      </c>
      <c r="B223" s="20" t="s">
        <v>917</v>
      </c>
      <c r="C223" s="20" t="s">
        <v>147</v>
      </c>
      <c r="D223" s="21">
        <v>1</v>
      </c>
      <c r="E223" s="23">
        <f t="shared" si="25"/>
        <v>88.2</v>
      </c>
      <c r="F223" s="26">
        <f t="shared" si="25"/>
        <v>88.2</v>
      </c>
      <c r="G223" s="23">
        <f>TRUNC(SUMIF(W221:W225, RIGHTB(O223, 1), H221:H225)*U223, 2)</f>
        <v>88.26</v>
      </c>
      <c r="H223" s="26">
        <f>TRUNC(G223*D223,1)</f>
        <v>88.2</v>
      </c>
      <c r="I223" s="23">
        <v>0</v>
      </c>
      <c r="J223" s="26">
        <f>TRUNC(I223*D223,1)</f>
        <v>0</v>
      </c>
      <c r="K223" s="23">
        <v>0</v>
      </c>
      <c r="L223" s="26">
        <f>TRUNC(K223*D223,1)</f>
        <v>0</v>
      </c>
      <c r="M223" s="20" t="s">
        <v>52</v>
      </c>
      <c r="N223" s="1" t="s">
        <v>239</v>
      </c>
      <c r="O223" s="1" t="s">
        <v>804</v>
      </c>
      <c r="P223" s="1" t="s">
        <v>69</v>
      </c>
      <c r="Q223" s="1" t="s">
        <v>69</v>
      </c>
      <c r="R223" s="1" t="s">
        <v>69</v>
      </c>
      <c r="S223">
        <v>0</v>
      </c>
      <c r="T223">
        <v>0</v>
      </c>
      <c r="U223">
        <v>0.02</v>
      </c>
      <c r="AV223" s="1" t="s">
        <v>52</v>
      </c>
      <c r="AW223" s="1" t="s">
        <v>1172</v>
      </c>
      <c r="AX223" s="1" t="s">
        <v>52</v>
      </c>
      <c r="AY223" s="1" t="s">
        <v>52</v>
      </c>
      <c r="AZ223" s="1" t="s">
        <v>52</v>
      </c>
    </row>
    <row r="224" spans="1:52" ht="30" customHeight="1" x14ac:dyDescent="0.3">
      <c r="A224" s="20" t="s">
        <v>919</v>
      </c>
      <c r="B224" s="20" t="s">
        <v>920</v>
      </c>
      <c r="C224" s="20" t="s">
        <v>921</v>
      </c>
      <c r="D224" s="21">
        <v>0.16800000000000001</v>
      </c>
      <c r="E224" s="23">
        <f t="shared" si="25"/>
        <v>276108</v>
      </c>
      <c r="F224" s="26">
        <f t="shared" si="25"/>
        <v>46386.1</v>
      </c>
      <c r="G224" s="23">
        <f>단가대비표!O149</f>
        <v>0</v>
      </c>
      <c r="H224" s="26">
        <f>TRUNC(G224*D224,1)</f>
        <v>0</v>
      </c>
      <c r="I224" s="23">
        <f>단가대비표!P149</f>
        <v>276108</v>
      </c>
      <c r="J224" s="26">
        <f>TRUNC(I224*D224,1)</f>
        <v>46386.1</v>
      </c>
      <c r="K224" s="23">
        <f>단가대비표!V149</f>
        <v>0</v>
      </c>
      <c r="L224" s="26">
        <f>TRUNC(K224*D224,1)</f>
        <v>0</v>
      </c>
      <c r="M224" s="20" t="s">
        <v>52</v>
      </c>
      <c r="N224" s="1" t="s">
        <v>239</v>
      </c>
      <c r="O224" s="1" t="s">
        <v>922</v>
      </c>
      <c r="P224" s="1" t="s">
        <v>69</v>
      </c>
      <c r="Q224" s="1" t="s">
        <v>69</v>
      </c>
      <c r="R224" s="1" t="s">
        <v>68</v>
      </c>
      <c r="X224">
        <v>3</v>
      </c>
      <c r="AV224" s="1" t="s">
        <v>52</v>
      </c>
      <c r="AW224" s="1" t="s">
        <v>1173</v>
      </c>
      <c r="AX224" s="1" t="s">
        <v>52</v>
      </c>
      <c r="AY224" s="1" t="s">
        <v>52</v>
      </c>
      <c r="AZ224" s="1" t="s">
        <v>52</v>
      </c>
    </row>
    <row r="225" spans="1:52" ht="30" customHeight="1" x14ac:dyDescent="0.3">
      <c r="A225" s="20" t="s">
        <v>924</v>
      </c>
      <c r="B225" s="20" t="s">
        <v>925</v>
      </c>
      <c r="C225" s="20" t="s">
        <v>147</v>
      </c>
      <c r="D225" s="21">
        <v>1</v>
      </c>
      <c r="E225" s="23">
        <f t="shared" si="25"/>
        <v>1391.5</v>
      </c>
      <c r="F225" s="26">
        <f t="shared" si="25"/>
        <v>1391.5</v>
      </c>
      <c r="G225" s="23">
        <f>TRUNC(SUMIF(X221:X225, RIGHTB(O225, 1), J221:J225)*U225, 2)</f>
        <v>1391.58</v>
      </c>
      <c r="H225" s="26">
        <f>TRUNC(G225*D225,1)</f>
        <v>1391.5</v>
      </c>
      <c r="I225" s="23">
        <v>0</v>
      </c>
      <c r="J225" s="26">
        <f>TRUNC(I225*D225,1)</f>
        <v>0</v>
      </c>
      <c r="K225" s="23">
        <v>0</v>
      </c>
      <c r="L225" s="26">
        <f>TRUNC(K225*D225,1)</f>
        <v>0</v>
      </c>
      <c r="M225" s="20" t="s">
        <v>52</v>
      </c>
      <c r="N225" s="1" t="s">
        <v>239</v>
      </c>
      <c r="O225" s="1" t="s">
        <v>1134</v>
      </c>
      <c r="P225" s="1" t="s">
        <v>69</v>
      </c>
      <c r="Q225" s="1" t="s">
        <v>69</v>
      </c>
      <c r="R225" s="1" t="s">
        <v>69</v>
      </c>
      <c r="S225">
        <v>1</v>
      </c>
      <c r="T225">
        <v>0</v>
      </c>
      <c r="U225">
        <v>0.03</v>
      </c>
      <c r="AV225" s="1" t="s">
        <v>52</v>
      </c>
      <c r="AW225" s="1" t="s">
        <v>1174</v>
      </c>
      <c r="AX225" s="1" t="s">
        <v>52</v>
      </c>
      <c r="AY225" s="1" t="s">
        <v>52</v>
      </c>
      <c r="AZ225" s="1" t="s">
        <v>52</v>
      </c>
    </row>
    <row r="226" spans="1:52" ht="30" customHeight="1" x14ac:dyDescent="0.3">
      <c r="A226" s="20" t="s">
        <v>927</v>
      </c>
      <c r="B226" s="20" t="s">
        <v>52</v>
      </c>
      <c r="C226" s="20" t="s">
        <v>52</v>
      </c>
      <c r="D226" s="21"/>
      <c r="E226" s="23"/>
      <c r="F226" s="26">
        <f>H226+J226+L226</f>
        <v>52940</v>
      </c>
      <c r="G226" s="23"/>
      <c r="H226" s="26">
        <f>TRUNC(SUMIF(N221:N225, N220, H221:H225),0)</f>
        <v>6554</v>
      </c>
      <c r="I226" s="23"/>
      <c r="J226" s="26">
        <f>TRUNC(SUMIF(N221:N225, N220, J221:J225),0)</f>
        <v>46386</v>
      </c>
      <c r="K226" s="23"/>
      <c r="L226" s="26">
        <f>TRUNC(SUMIF(N221:N225, N220, L221:L225),0)</f>
        <v>0</v>
      </c>
      <c r="M226" s="20" t="s">
        <v>52</v>
      </c>
      <c r="N226" s="1" t="s">
        <v>152</v>
      </c>
      <c r="O226" s="1" t="s">
        <v>152</v>
      </c>
      <c r="P226" s="1" t="s">
        <v>52</v>
      </c>
      <c r="Q226" s="1" t="s">
        <v>52</v>
      </c>
      <c r="R226" s="1" t="s">
        <v>52</v>
      </c>
      <c r="AV226" s="1" t="s">
        <v>52</v>
      </c>
      <c r="AW226" s="1" t="s">
        <v>52</v>
      </c>
      <c r="AX226" s="1" t="s">
        <v>52</v>
      </c>
      <c r="AY226" s="1" t="s">
        <v>52</v>
      </c>
      <c r="AZ226" s="1" t="s">
        <v>52</v>
      </c>
    </row>
    <row r="227" spans="1:52" ht="30" customHeight="1" x14ac:dyDescent="0.3">
      <c r="A227" s="21"/>
      <c r="B227" s="21"/>
      <c r="C227" s="21"/>
      <c r="D227" s="21"/>
      <c r="E227" s="23"/>
      <c r="F227" s="26"/>
      <c r="G227" s="23"/>
      <c r="H227" s="26"/>
      <c r="I227" s="23"/>
      <c r="J227" s="26"/>
      <c r="K227" s="23"/>
      <c r="L227" s="26"/>
      <c r="M227" s="21"/>
    </row>
    <row r="228" spans="1:52" ht="30" customHeight="1" x14ac:dyDescent="0.3">
      <c r="A228" s="17" t="s">
        <v>1175</v>
      </c>
      <c r="B228" s="18"/>
      <c r="C228" s="18"/>
      <c r="D228" s="18"/>
      <c r="E228" s="22"/>
      <c r="F228" s="25"/>
      <c r="G228" s="22"/>
      <c r="H228" s="25"/>
      <c r="I228" s="22"/>
      <c r="J228" s="25"/>
      <c r="K228" s="22"/>
      <c r="L228" s="25"/>
      <c r="M228" s="19"/>
      <c r="N228" s="1" t="s">
        <v>242</v>
      </c>
    </row>
    <row r="229" spans="1:52" ht="30" customHeight="1" x14ac:dyDescent="0.3">
      <c r="A229" s="20" t="s">
        <v>1167</v>
      </c>
      <c r="B229" s="20" t="s">
        <v>1176</v>
      </c>
      <c r="C229" s="20" t="s">
        <v>65</v>
      </c>
      <c r="D229" s="21">
        <v>1.1000000000000001</v>
      </c>
      <c r="E229" s="23">
        <f t="shared" ref="E229:F233" si="26">TRUNC(G229+I229+K229,1)</f>
        <v>3085</v>
      </c>
      <c r="F229" s="26">
        <f t="shared" si="26"/>
        <v>3393.5</v>
      </c>
      <c r="G229" s="23">
        <f>단가대비표!O79</f>
        <v>3085</v>
      </c>
      <c r="H229" s="26">
        <f>TRUNC(G229*D229,1)</f>
        <v>3393.5</v>
      </c>
      <c r="I229" s="23">
        <f>단가대비표!P79</f>
        <v>0</v>
      </c>
      <c r="J229" s="26">
        <f>TRUNC(I229*D229,1)</f>
        <v>0</v>
      </c>
      <c r="K229" s="23">
        <f>단가대비표!V79</f>
        <v>0</v>
      </c>
      <c r="L229" s="26">
        <f>TRUNC(K229*D229,1)</f>
        <v>0</v>
      </c>
      <c r="M229" s="20" t="s">
        <v>52</v>
      </c>
      <c r="N229" s="1" t="s">
        <v>242</v>
      </c>
      <c r="O229" s="1" t="s">
        <v>1177</v>
      </c>
      <c r="P229" s="1" t="s">
        <v>69</v>
      </c>
      <c r="Q229" s="1" t="s">
        <v>69</v>
      </c>
      <c r="R229" s="1" t="s">
        <v>68</v>
      </c>
      <c r="V229">
        <v>1</v>
      </c>
      <c r="W229">
        <v>2</v>
      </c>
      <c r="AV229" s="1" t="s">
        <v>52</v>
      </c>
      <c r="AW229" s="1" t="s">
        <v>1178</v>
      </c>
      <c r="AX229" s="1" t="s">
        <v>52</v>
      </c>
      <c r="AY229" s="1" t="s">
        <v>52</v>
      </c>
      <c r="AZ229" s="1" t="s">
        <v>52</v>
      </c>
    </row>
    <row r="230" spans="1:52" ht="30" customHeight="1" x14ac:dyDescent="0.3">
      <c r="A230" s="20" t="s">
        <v>1124</v>
      </c>
      <c r="B230" s="20" t="s">
        <v>1125</v>
      </c>
      <c r="C230" s="20" t="s">
        <v>147</v>
      </c>
      <c r="D230" s="21">
        <v>1</v>
      </c>
      <c r="E230" s="23">
        <f t="shared" si="26"/>
        <v>509</v>
      </c>
      <c r="F230" s="26">
        <f t="shared" si="26"/>
        <v>509</v>
      </c>
      <c r="G230" s="23">
        <f>TRUNC(SUMIF(V229:V233, RIGHTB(O230, 1), H229:H233)*U230, 2)</f>
        <v>509.02</v>
      </c>
      <c r="H230" s="26">
        <f>TRUNC(G230*D230,1)</f>
        <v>509</v>
      </c>
      <c r="I230" s="23">
        <v>0</v>
      </c>
      <c r="J230" s="26">
        <f>TRUNC(I230*D230,1)</f>
        <v>0</v>
      </c>
      <c r="K230" s="23">
        <v>0</v>
      </c>
      <c r="L230" s="26">
        <f>TRUNC(K230*D230,1)</f>
        <v>0</v>
      </c>
      <c r="M230" s="20" t="s">
        <v>52</v>
      </c>
      <c r="N230" s="1" t="s">
        <v>242</v>
      </c>
      <c r="O230" s="1" t="s">
        <v>766</v>
      </c>
      <c r="P230" s="1" t="s">
        <v>69</v>
      </c>
      <c r="Q230" s="1" t="s">
        <v>69</v>
      </c>
      <c r="R230" s="1" t="s">
        <v>69</v>
      </c>
      <c r="S230">
        <v>0</v>
      </c>
      <c r="T230">
        <v>0</v>
      </c>
      <c r="U230">
        <v>0.15</v>
      </c>
      <c r="AV230" s="1" t="s">
        <v>52</v>
      </c>
      <c r="AW230" s="1" t="s">
        <v>1179</v>
      </c>
      <c r="AX230" s="1" t="s">
        <v>52</v>
      </c>
      <c r="AY230" s="1" t="s">
        <v>52</v>
      </c>
      <c r="AZ230" s="1" t="s">
        <v>52</v>
      </c>
    </row>
    <row r="231" spans="1:52" ht="30" customHeight="1" x14ac:dyDescent="0.3">
      <c r="A231" s="20" t="s">
        <v>916</v>
      </c>
      <c r="B231" s="20" t="s">
        <v>917</v>
      </c>
      <c r="C231" s="20" t="s">
        <v>147</v>
      </c>
      <c r="D231" s="21">
        <v>1</v>
      </c>
      <c r="E231" s="23">
        <f t="shared" si="26"/>
        <v>67.8</v>
      </c>
      <c r="F231" s="26">
        <f t="shared" si="26"/>
        <v>67.8</v>
      </c>
      <c r="G231" s="23">
        <f>TRUNC(SUMIF(W229:W233, RIGHTB(O231, 1), H229:H233)*U231, 2)</f>
        <v>67.87</v>
      </c>
      <c r="H231" s="26">
        <f>TRUNC(G231*D231,1)</f>
        <v>67.8</v>
      </c>
      <c r="I231" s="23">
        <v>0</v>
      </c>
      <c r="J231" s="26">
        <f>TRUNC(I231*D231,1)</f>
        <v>0</v>
      </c>
      <c r="K231" s="23">
        <v>0</v>
      </c>
      <c r="L231" s="26">
        <f>TRUNC(K231*D231,1)</f>
        <v>0</v>
      </c>
      <c r="M231" s="20" t="s">
        <v>52</v>
      </c>
      <c r="N231" s="1" t="s">
        <v>242</v>
      </c>
      <c r="O231" s="1" t="s">
        <v>804</v>
      </c>
      <c r="P231" s="1" t="s">
        <v>69</v>
      </c>
      <c r="Q231" s="1" t="s">
        <v>69</v>
      </c>
      <c r="R231" s="1" t="s">
        <v>69</v>
      </c>
      <c r="S231">
        <v>0</v>
      </c>
      <c r="T231">
        <v>0</v>
      </c>
      <c r="U231">
        <v>0.02</v>
      </c>
      <c r="AV231" s="1" t="s">
        <v>52</v>
      </c>
      <c r="AW231" s="1" t="s">
        <v>1180</v>
      </c>
      <c r="AX231" s="1" t="s">
        <v>52</v>
      </c>
      <c r="AY231" s="1" t="s">
        <v>52</v>
      </c>
      <c r="AZ231" s="1" t="s">
        <v>52</v>
      </c>
    </row>
    <row r="232" spans="1:52" ht="30" customHeight="1" x14ac:dyDescent="0.3">
      <c r="A232" s="20" t="s">
        <v>919</v>
      </c>
      <c r="B232" s="20" t="s">
        <v>920</v>
      </c>
      <c r="C232" s="20" t="s">
        <v>921</v>
      </c>
      <c r="D232" s="21">
        <v>0.13200000000000001</v>
      </c>
      <c r="E232" s="23">
        <f t="shared" si="26"/>
        <v>276108</v>
      </c>
      <c r="F232" s="26">
        <f t="shared" si="26"/>
        <v>36446.199999999997</v>
      </c>
      <c r="G232" s="23">
        <f>단가대비표!O149</f>
        <v>0</v>
      </c>
      <c r="H232" s="26">
        <f>TRUNC(G232*D232,1)</f>
        <v>0</v>
      </c>
      <c r="I232" s="23">
        <f>단가대비표!P149</f>
        <v>276108</v>
      </c>
      <c r="J232" s="26">
        <f>TRUNC(I232*D232,1)</f>
        <v>36446.199999999997</v>
      </c>
      <c r="K232" s="23">
        <f>단가대비표!V149</f>
        <v>0</v>
      </c>
      <c r="L232" s="26">
        <f>TRUNC(K232*D232,1)</f>
        <v>0</v>
      </c>
      <c r="M232" s="20" t="s">
        <v>1181</v>
      </c>
      <c r="N232" s="1" t="s">
        <v>242</v>
      </c>
      <c r="O232" s="1" t="s">
        <v>922</v>
      </c>
      <c r="P232" s="1" t="s">
        <v>69</v>
      </c>
      <c r="Q232" s="1" t="s">
        <v>69</v>
      </c>
      <c r="R232" s="1" t="s">
        <v>68</v>
      </c>
      <c r="X232">
        <v>3</v>
      </c>
      <c r="AV232" s="1" t="s">
        <v>52</v>
      </c>
      <c r="AW232" s="1" t="s">
        <v>1182</v>
      </c>
      <c r="AX232" s="1" t="s">
        <v>52</v>
      </c>
      <c r="AY232" s="1" t="s">
        <v>52</v>
      </c>
      <c r="AZ232" s="1" t="s">
        <v>52</v>
      </c>
    </row>
    <row r="233" spans="1:52" ht="30" customHeight="1" x14ac:dyDescent="0.3">
      <c r="A233" s="20" t="s">
        <v>924</v>
      </c>
      <c r="B233" s="20" t="s">
        <v>925</v>
      </c>
      <c r="C233" s="20" t="s">
        <v>147</v>
      </c>
      <c r="D233" s="21">
        <v>1</v>
      </c>
      <c r="E233" s="23">
        <f t="shared" si="26"/>
        <v>1093.3</v>
      </c>
      <c r="F233" s="26">
        <f t="shared" si="26"/>
        <v>1093.3</v>
      </c>
      <c r="G233" s="23">
        <f>TRUNC(SUMIF(X229:X233, RIGHTB(O233, 1), J229:J233)*U233, 2)</f>
        <v>1093.3800000000001</v>
      </c>
      <c r="H233" s="26">
        <f>TRUNC(G233*D233,1)</f>
        <v>1093.3</v>
      </c>
      <c r="I233" s="23">
        <v>0</v>
      </c>
      <c r="J233" s="26">
        <f>TRUNC(I233*D233,1)</f>
        <v>0</v>
      </c>
      <c r="K233" s="23">
        <v>0</v>
      </c>
      <c r="L233" s="26">
        <f>TRUNC(K233*D233,1)</f>
        <v>0</v>
      </c>
      <c r="M233" s="20" t="s">
        <v>52</v>
      </c>
      <c r="N233" s="1" t="s">
        <v>242</v>
      </c>
      <c r="O233" s="1" t="s">
        <v>1134</v>
      </c>
      <c r="P233" s="1" t="s">
        <v>69</v>
      </c>
      <c r="Q233" s="1" t="s">
        <v>69</v>
      </c>
      <c r="R233" s="1" t="s">
        <v>69</v>
      </c>
      <c r="S233">
        <v>1</v>
      </c>
      <c r="T233">
        <v>0</v>
      </c>
      <c r="U233">
        <v>0.03</v>
      </c>
      <c r="AV233" s="1" t="s">
        <v>52</v>
      </c>
      <c r="AW233" s="1" t="s">
        <v>1183</v>
      </c>
      <c r="AX233" s="1" t="s">
        <v>52</v>
      </c>
      <c r="AY233" s="1" t="s">
        <v>52</v>
      </c>
      <c r="AZ233" s="1" t="s">
        <v>52</v>
      </c>
    </row>
    <row r="234" spans="1:52" ht="30" customHeight="1" x14ac:dyDescent="0.3">
      <c r="A234" s="20" t="s">
        <v>927</v>
      </c>
      <c r="B234" s="20" t="s">
        <v>52</v>
      </c>
      <c r="C234" s="20" t="s">
        <v>52</v>
      </c>
      <c r="D234" s="21"/>
      <c r="E234" s="23"/>
      <c r="F234" s="26">
        <f>H234+J234+L234</f>
        <v>41509</v>
      </c>
      <c r="G234" s="23"/>
      <c r="H234" s="26">
        <f>TRUNC(SUMIF(N229:N233, N228, H229:H233),0)</f>
        <v>5063</v>
      </c>
      <c r="I234" s="23"/>
      <c r="J234" s="26">
        <f>TRUNC(SUMIF(N229:N233, N228, J229:J233),0)</f>
        <v>36446</v>
      </c>
      <c r="K234" s="23"/>
      <c r="L234" s="26">
        <f>TRUNC(SUMIF(N229:N233, N228, L229:L233),0)</f>
        <v>0</v>
      </c>
      <c r="M234" s="20" t="s">
        <v>52</v>
      </c>
      <c r="N234" s="1" t="s">
        <v>152</v>
      </c>
      <c r="O234" s="1" t="s">
        <v>152</v>
      </c>
      <c r="P234" s="1" t="s">
        <v>52</v>
      </c>
      <c r="Q234" s="1" t="s">
        <v>52</v>
      </c>
      <c r="R234" s="1" t="s">
        <v>52</v>
      </c>
      <c r="AV234" s="1" t="s">
        <v>52</v>
      </c>
      <c r="AW234" s="1" t="s">
        <v>52</v>
      </c>
      <c r="AX234" s="1" t="s">
        <v>52</v>
      </c>
      <c r="AY234" s="1" t="s">
        <v>52</v>
      </c>
      <c r="AZ234" s="1" t="s">
        <v>52</v>
      </c>
    </row>
    <row r="235" spans="1:52" ht="30" customHeight="1" x14ac:dyDescent="0.3">
      <c r="A235" s="21"/>
      <c r="B235" s="21"/>
      <c r="C235" s="21"/>
      <c r="D235" s="21"/>
      <c r="E235" s="23"/>
      <c r="F235" s="26"/>
      <c r="G235" s="23"/>
      <c r="H235" s="26"/>
      <c r="I235" s="23"/>
      <c r="J235" s="26"/>
      <c r="K235" s="23"/>
      <c r="L235" s="26"/>
      <c r="M235" s="21"/>
    </row>
    <row r="236" spans="1:52" ht="30" customHeight="1" x14ac:dyDescent="0.3">
      <c r="A236" s="17" t="s">
        <v>1184</v>
      </c>
      <c r="B236" s="18"/>
      <c r="C236" s="18"/>
      <c r="D236" s="18"/>
      <c r="E236" s="22"/>
      <c r="F236" s="25"/>
      <c r="G236" s="22"/>
      <c r="H236" s="25"/>
      <c r="I236" s="22"/>
      <c r="J236" s="25"/>
      <c r="K236" s="22"/>
      <c r="L236" s="25"/>
      <c r="M236" s="19"/>
      <c r="N236" s="1" t="s">
        <v>251</v>
      </c>
    </row>
    <row r="237" spans="1:52" ht="30" customHeight="1" x14ac:dyDescent="0.3">
      <c r="A237" s="20" t="s">
        <v>497</v>
      </c>
      <c r="B237" s="20" t="s">
        <v>1186</v>
      </c>
      <c r="C237" s="20" t="s">
        <v>65</v>
      </c>
      <c r="D237" s="21">
        <v>9.3299999999999994E-2</v>
      </c>
      <c r="E237" s="23">
        <f t="shared" ref="E237:F243" si="27">TRUNC(G237+I237+K237,1)</f>
        <v>6176</v>
      </c>
      <c r="F237" s="26">
        <f t="shared" si="27"/>
        <v>576.20000000000005</v>
      </c>
      <c r="G237" s="23">
        <f>단가대비표!O76</f>
        <v>6176</v>
      </c>
      <c r="H237" s="26">
        <f t="shared" ref="H237:H243" si="28">TRUNC(G237*D237,1)</f>
        <v>576.20000000000005</v>
      </c>
      <c r="I237" s="23">
        <f>단가대비표!P76</f>
        <v>0</v>
      </c>
      <c r="J237" s="26">
        <f t="shared" ref="J237:J243" si="29">TRUNC(I237*D237,1)</f>
        <v>0</v>
      </c>
      <c r="K237" s="23">
        <f>단가대비표!V76</f>
        <v>0</v>
      </c>
      <c r="L237" s="26">
        <f t="shared" ref="L237:L243" si="30">TRUNC(K237*D237,1)</f>
        <v>0</v>
      </c>
      <c r="M237" s="20" t="s">
        <v>52</v>
      </c>
      <c r="N237" s="1" t="s">
        <v>251</v>
      </c>
      <c r="O237" s="1" t="s">
        <v>1187</v>
      </c>
      <c r="P237" s="1" t="s">
        <v>69</v>
      </c>
      <c r="Q237" s="1" t="s">
        <v>69</v>
      </c>
      <c r="R237" s="1" t="s">
        <v>68</v>
      </c>
      <c r="AV237" s="1" t="s">
        <v>52</v>
      </c>
      <c r="AW237" s="1" t="s">
        <v>1188</v>
      </c>
      <c r="AX237" s="1" t="s">
        <v>52</v>
      </c>
      <c r="AY237" s="1" t="s">
        <v>52</v>
      </c>
      <c r="AZ237" s="1" t="s">
        <v>52</v>
      </c>
    </row>
    <row r="238" spans="1:52" ht="30" customHeight="1" x14ac:dyDescent="0.3">
      <c r="A238" s="20" t="s">
        <v>1189</v>
      </c>
      <c r="B238" s="20" t="s">
        <v>1190</v>
      </c>
      <c r="C238" s="20" t="s">
        <v>81</v>
      </c>
      <c r="D238" s="21">
        <v>2</v>
      </c>
      <c r="E238" s="23">
        <f t="shared" si="27"/>
        <v>160</v>
      </c>
      <c r="F238" s="26">
        <f t="shared" si="27"/>
        <v>320</v>
      </c>
      <c r="G238" s="23">
        <f>단가대비표!O48</f>
        <v>160</v>
      </c>
      <c r="H238" s="26">
        <f t="shared" si="28"/>
        <v>320</v>
      </c>
      <c r="I238" s="23">
        <f>단가대비표!P48</f>
        <v>0</v>
      </c>
      <c r="J238" s="26">
        <f t="shared" si="29"/>
        <v>0</v>
      </c>
      <c r="K238" s="23">
        <f>단가대비표!V48</f>
        <v>0</v>
      </c>
      <c r="L238" s="26">
        <f t="shared" si="30"/>
        <v>0</v>
      </c>
      <c r="M238" s="20" t="s">
        <v>52</v>
      </c>
      <c r="N238" s="1" t="s">
        <v>251</v>
      </c>
      <c r="O238" s="1" t="s">
        <v>1191</v>
      </c>
      <c r="P238" s="1" t="s">
        <v>69</v>
      </c>
      <c r="Q238" s="1" t="s">
        <v>69</v>
      </c>
      <c r="R238" s="1" t="s">
        <v>68</v>
      </c>
      <c r="AV238" s="1" t="s">
        <v>52</v>
      </c>
      <c r="AW238" s="1" t="s">
        <v>1192</v>
      </c>
      <c r="AX238" s="1" t="s">
        <v>52</v>
      </c>
      <c r="AY238" s="1" t="s">
        <v>52</v>
      </c>
      <c r="AZ238" s="1" t="s">
        <v>52</v>
      </c>
    </row>
    <row r="239" spans="1:52" ht="30" customHeight="1" x14ac:dyDescent="0.3">
      <c r="A239" s="20" t="s">
        <v>1193</v>
      </c>
      <c r="B239" s="20" t="s">
        <v>1194</v>
      </c>
      <c r="C239" s="20" t="s">
        <v>81</v>
      </c>
      <c r="D239" s="21">
        <v>2</v>
      </c>
      <c r="E239" s="23">
        <f t="shared" si="27"/>
        <v>21.3</v>
      </c>
      <c r="F239" s="26">
        <f t="shared" si="27"/>
        <v>42.6</v>
      </c>
      <c r="G239" s="23">
        <f>단가대비표!O46</f>
        <v>21.3</v>
      </c>
      <c r="H239" s="26">
        <f t="shared" si="28"/>
        <v>42.6</v>
      </c>
      <c r="I239" s="23">
        <f>단가대비표!P46</f>
        <v>0</v>
      </c>
      <c r="J239" s="26">
        <f t="shared" si="29"/>
        <v>0</v>
      </c>
      <c r="K239" s="23">
        <f>단가대비표!V46</f>
        <v>0</v>
      </c>
      <c r="L239" s="26">
        <f t="shared" si="30"/>
        <v>0</v>
      </c>
      <c r="M239" s="20" t="s">
        <v>52</v>
      </c>
      <c r="N239" s="1" t="s">
        <v>251</v>
      </c>
      <c r="O239" s="1" t="s">
        <v>1195</v>
      </c>
      <c r="P239" s="1" t="s">
        <v>69</v>
      </c>
      <c r="Q239" s="1" t="s">
        <v>69</v>
      </c>
      <c r="R239" s="1" t="s">
        <v>68</v>
      </c>
      <c r="AV239" s="1" t="s">
        <v>52</v>
      </c>
      <c r="AW239" s="1" t="s">
        <v>1196</v>
      </c>
      <c r="AX239" s="1" t="s">
        <v>52</v>
      </c>
      <c r="AY239" s="1" t="s">
        <v>52</v>
      </c>
      <c r="AZ239" s="1" t="s">
        <v>52</v>
      </c>
    </row>
    <row r="240" spans="1:52" ht="30" customHeight="1" x14ac:dyDescent="0.3">
      <c r="A240" s="20" t="s">
        <v>1197</v>
      </c>
      <c r="B240" s="20" t="s">
        <v>1198</v>
      </c>
      <c r="C240" s="20" t="s">
        <v>81</v>
      </c>
      <c r="D240" s="21">
        <v>2</v>
      </c>
      <c r="E240" s="23">
        <f t="shared" si="27"/>
        <v>9.1999999999999993</v>
      </c>
      <c r="F240" s="26">
        <f t="shared" si="27"/>
        <v>18.399999999999999</v>
      </c>
      <c r="G240" s="23">
        <f>단가대비표!O47</f>
        <v>9.1999999999999993</v>
      </c>
      <c r="H240" s="26">
        <f t="shared" si="28"/>
        <v>18.399999999999999</v>
      </c>
      <c r="I240" s="23">
        <f>단가대비표!P47</f>
        <v>0</v>
      </c>
      <c r="J240" s="26">
        <f t="shared" si="29"/>
        <v>0</v>
      </c>
      <c r="K240" s="23">
        <f>단가대비표!V47</f>
        <v>0</v>
      </c>
      <c r="L240" s="26">
        <f t="shared" si="30"/>
        <v>0</v>
      </c>
      <c r="M240" s="20" t="s">
        <v>52</v>
      </c>
      <c r="N240" s="1" t="s">
        <v>251</v>
      </c>
      <c r="O240" s="1" t="s">
        <v>1199</v>
      </c>
      <c r="P240" s="1" t="s">
        <v>69</v>
      </c>
      <c r="Q240" s="1" t="s">
        <v>69</v>
      </c>
      <c r="R240" s="1" t="s">
        <v>68</v>
      </c>
      <c r="AV240" s="1" t="s">
        <v>52</v>
      </c>
      <c r="AW240" s="1" t="s">
        <v>1200</v>
      </c>
      <c r="AX240" s="1" t="s">
        <v>52</v>
      </c>
      <c r="AY240" s="1" t="s">
        <v>52</v>
      </c>
      <c r="AZ240" s="1" t="s">
        <v>52</v>
      </c>
    </row>
    <row r="241" spans="1:52" ht="30" customHeight="1" x14ac:dyDescent="0.3">
      <c r="A241" s="20" t="s">
        <v>244</v>
      </c>
      <c r="B241" s="20" t="s">
        <v>1201</v>
      </c>
      <c r="C241" s="20" t="s">
        <v>81</v>
      </c>
      <c r="D241" s="21">
        <v>1</v>
      </c>
      <c r="E241" s="23">
        <f t="shared" si="27"/>
        <v>165</v>
      </c>
      <c r="F241" s="26">
        <f t="shared" si="27"/>
        <v>165</v>
      </c>
      <c r="G241" s="23">
        <f>단가대비표!O101</f>
        <v>165</v>
      </c>
      <c r="H241" s="26">
        <f t="shared" si="28"/>
        <v>165</v>
      </c>
      <c r="I241" s="23">
        <f>단가대비표!P101</f>
        <v>0</v>
      </c>
      <c r="J241" s="26">
        <f t="shared" si="29"/>
        <v>0</v>
      </c>
      <c r="K241" s="23">
        <f>단가대비표!V101</f>
        <v>0</v>
      </c>
      <c r="L241" s="26">
        <f t="shared" si="30"/>
        <v>0</v>
      </c>
      <c r="M241" s="20" t="s">
        <v>52</v>
      </c>
      <c r="N241" s="1" t="s">
        <v>251</v>
      </c>
      <c r="O241" s="1" t="s">
        <v>1202</v>
      </c>
      <c r="P241" s="1" t="s">
        <v>69</v>
      </c>
      <c r="Q241" s="1" t="s">
        <v>69</v>
      </c>
      <c r="R241" s="1" t="s">
        <v>68</v>
      </c>
      <c r="AV241" s="1" t="s">
        <v>52</v>
      </c>
      <c r="AW241" s="1" t="s">
        <v>1203</v>
      </c>
      <c r="AX241" s="1" t="s">
        <v>52</v>
      </c>
      <c r="AY241" s="1" t="s">
        <v>52</v>
      </c>
      <c r="AZ241" s="1" t="s">
        <v>52</v>
      </c>
    </row>
    <row r="242" spans="1:52" ht="30" customHeight="1" x14ac:dyDescent="0.3">
      <c r="A242" s="20" t="s">
        <v>919</v>
      </c>
      <c r="B242" s="20" t="s">
        <v>920</v>
      </c>
      <c r="C242" s="20" t="s">
        <v>921</v>
      </c>
      <c r="D242" s="21">
        <v>7.1999999999999995E-2</v>
      </c>
      <c r="E242" s="23">
        <f t="shared" si="27"/>
        <v>276108</v>
      </c>
      <c r="F242" s="26">
        <f t="shared" si="27"/>
        <v>19879.7</v>
      </c>
      <c r="G242" s="23">
        <f>단가대비표!O149</f>
        <v>0</v>
      </c>
      <c r="H242" s="26">
        <f t="shared" si="28"/>
        <v>0</v>
      </c>
      <c r="I242" s="23">
        <f>단가대비표!P149</f>
        <v>276108</v>
      </c>
      <c r="J242" s="26">
        <f t="shared" si="29"/>
        <v>19879.7</v>
      </c>
      <c r="K242" s="23">
        <f>단가대비표!V149</f>
        <v>0</v>
      </c>
      <c r="L242" s="26">
        <f t="shared" si="30"/>
        <v>0</v>
      </c>
      <c r="M242" s="20" t="s">
        <v>1204</v>
      </c>
      <c r="N242" s="1" t="s">
        <v>251</v>
      </c>
      <c r="O242" s="1" t="s">
        <v>922</v>
      </c>
      <c r="P242" s="1" t="s">
        <v>69</v>
      </c>
      <c r="Q242" s="1" t="s">
        <v>69</v>
      </c>
      <c r="R242" s="1" t="s">
        <v>68</v>
      </c>
      <c r="V242">
        <v>1</v>
      </c>
      <c r="AV242" s="1" t="s">
        <v>52</v>
      </c>
      <c r="AW242" s="1" t="s">
        <v>1205</v>
      </c>
      <c r="AX242" s="1" t="s">
        <v>52</v>
      </c>
      <c r="AY242" s="1" t="s">
        <v>52</v>
      </c>
      <c r="AZ242" s="1" t="s">
        <v>52</v>
      </c>
    </row>
    <row r="243" spans="1:52" ht="30" customHeight="1" x14ac:dyDescent="0.3">
      <c r="A243" s="20" t="s">
        <v>924</v>
      </c>
      <c r="B243" s="20" t="s">
        <v>925</v>
      </c>
      <c r="C243" s="20" t="s">
        <v>147</v>
      </c>
      <c r="D243" s="21">
        <v>1</v>
      </c>
      <c r="E243" s="23">
        <f t="shared" si="27"/>
        <v>596.29999999999995</v>
      </c>
      <c r="F243" s="26">
        <f t="shared" si="27"/>
        <v>596.29999999999995</v>
      </c>
      <c r="G243" s="23">
        <f>TRUNC(SUMIF(V237:V243, RIGHTB(O243, 1), J237:J243)*U243, 2)</f>
        <v>596.39</v>
      </c>
      <c r="H243" s="26">
        <f t="shared" si="28"/>
        <v>596.29999999999995</v>
      </c>
      <c r="I243" s="23">
        <v>0</v>
      </c>
      <c r="J243" s="26">
        <f t="shared" si="29"/>
        <v>0</v>
      </c>
      <c r="K243" s="23">
        <v>0</v>
      </c>
      <c r="L243" s="26">
        <f t="shared" si="30"/>
        <v>0</v>
      </c>
      <c r="M243" s="20" t="s">
        <v>52</v>
      </c>
      <c r="N243" s="1" t="s">
        <v>251</v>
      </c>
      <c r="O243" s="1" t="s">
        <v>766</v>
      </c>
      <c r="P243" s="1" t="s">
        <v>69</v>
      </c>
      <c r="Q243" s="1" t="s">
        <v>69</v>
      </c>
      <c r="R243" s="1" t="s">
        <v>69</v>
      </c>
      <c r="S243">
        <v>1</v>
      </c>
      <c r="T243">
        <v>0</v>
      </c>
      <c r="U243">
        <v>0.03</v>
      </c>
      <c r="AV243" s="1" t="s">
        <v>52</v>
      </c>
      <c r="AW243" s="1" t="s">
        <v>1206</v>
      </c>
      <c r="AX243" s="1" t="s">
        <v>52</v>
      </c>
      <c r="AY243" s="1" t="s">
        <v>52</v>
      </c>
      <c r="AZ243" s="1" t="s">
        <v>52</v>
      </c>
    </row>
    <row r="244" spans="1:52" ht="30" customHeight="1" x14ac:dyDescent="0.3">
      <c r="A244" s="20" t="s">
        <v>927</v>
      </c>
      <c r="B244" s="20" t="s">
        <v>52</v>
      </c>
      <c r="C244" s="20" t="s">
        <v>52</v>
      </c>
      <c r="D244" s="21"/>
      <c r="E244" s="23"/>
      <c r="F244" s="26">
        <f>H244+J244+L244</f>
        <v>21597</v>
      </c>
      <c r="G244" s="23"/>
      <c r="H244" s="26">
        <f>TRUNC(SUMIF(N237:N243, N236, H237:H243),0)</f>
        <v>1718</v>
      </c>
      <c r="I244" s="23"/>
      <c r="J244" s="26">
        <f>TRUNC(SUMIF(N237:N243, N236, J237:J243),0)</f>
        <v>19879</v>
      </c>
      <c r="K244" s="23"/>
      <c r="L244" s="26">
        <f>TRUNC(SUMIF(N237:N243, N236, L237:L243),0)</f>
        <v>0</v>
      </c>
      <c r="M244" s="20" t="s">
        <v>52</v>
      </c>
      <c r="N244" s="1" t="s">
        <v>152</v>
      </c>
      <c r="O244" s="1" t="s">
        <v>152</v>
      </c>
      <c r="P244" s="1" t="s">
        <v>52</v>
      </c>
      <c r="Q244" s="1" t="s">
        <v>52</v>
      </c>
      <c r="R244" s="1" t="s">
        <v>52</v>
      </c>
      <c r="AV244" s="1" t="s">
        <v>52</v>
      </c>
      <c r="AW244" s="1" t="s">
        <v>52</v>
      </c>
      <c r="AX244" s="1" t="s">
        <v>52</v>
      </c>
      <c r="AY244" s="1" t="s">
        <v>52</v>
      </c>
      <c r="AZ244" s="1" t="s">
        <v>52</v>
      </c>
    </row>
    <row r="245" spans="1:52" ht="30" customHeight="1" x14ac:dyDescent="0.3">
      <c r="A245" s="21"/>
      <c r="B245" s="21"/>
      <c r="C245" s="21"/>
      <c r="D245" s="21"/>
      <c r="E245" s="23"/>
      <c r="F245" s="26"/>
      <c r="G245" s="23"/>
      <c r="H245" s="26"/>
      <c r="I245" s="23"/>
      <c r="J245" s="26"/>
      <c r="K245" s="23"/>
      <c r="L245" s="26"/>
      <c r="M245" s="21"/>
    </row>
    <row r="246" spans="1:52" ht="30" customHeight="1" x14ac:dyDescent="0.3">
      <c r="A246" s="17" t="s">
        <v>1207</v>
      </c>
      <c r="B246" s="18"/>
      <c r="C246" s="18"/>
      <c r="D246" s="18"/>
      <c r="E246" s="22"/>
      <c r="F246" s="25"/>
      <c r="G246" s="22"/>
      <c r="H246" s="25"/>
      <c r="I246" s="22"/>
      <c r="J246" s="25"/>
      <c r="K246" s="22"/>
      <c r="L246" s="25"/>
      <c r="M246" s="19"/>
      <c r="N246" s="1" t="s">
        <v>255</v>
      </c>
    </row>
    <row r="247" spans="1:52" ht="30" customHeight="1" x14ac:dyDescent="0.3">
      <c r="A247" s="20" t="s">
        <v>497</v>
      </c>
      <c r="B247" s="20" t="s">
        <v>1186</v>
      </c>
      <c r="C247" s="20" t="s">
        <v>65</v>
      </c>
      <c r="D247" s="21">
        <v>8.6499999999999994E-2</v>
      </c>
      <c r="E247" s="23">
        <f t="shared" ref="E247:F253" si="31">TRUNC(G247+I247+K247,1)</f>
        <v>6176</v>
      </c>
      <c r="F247" s="26">
        <f t="shared" si="31"/>
        <v>534.20000000000005</v>
      </c>
      <c r="G247" s="23">
        <f>단가대비표!O76</f>
        <v>6176</v>
      </c>
      <c r="H247" s="26">
        <f t="shared" ref="H247:H253" si="32">TRUNC(G247*D247,1)</f>
        <v>534.20000000000005</v>
      </c>
      <c r="I247" s="23">
        <f>단가대비표!P76</f>
        <v>0</v>
      </c>
      <c r="J247" s="26">
        <f t="shared" ref="J247:J253" si="33">TRUNC(I247*D247,1)</f>
        <v>0</v>
      </c>
      <c r="K247" s="23">
        <f>단가대비표!V76</f>
        <v>0</v>
      </c>
      <c r="L247" s="26">
        <f t="shared" ref="L247:L253" si="34">TRUNC(K247*D247,1)</f>
        <v>0</v>
      </c>
      <c r="M247" s="20" t="s">
        <v>52</v>
      </c>
      <c r="N247" s="1" t="s">
        <v>255</v>
      </c>
      <c r="O247" s="1" t="s">
        <v>1187</v>
      </c>
      <c r="P247" s="1" t="s">
        <v>69</v>
      </c>
      <c r="Q247" s="1" t="s">
        <v>69</v>
      </c>
      <c r="R247" s="1" t="s">
        <v>68</v>
      </c>
      <c r="AV247" s="1" t="s">
        <v>52</v>
      </c>
      <c r="AW247" s="1" t="s">
        <v>1208</v>
      </c>
      <c r="AX247" s="1" t="s">
        <v>52</v>
      </c>
      <c r="AY247" s="1" t="s">
        <v>52</v>
      </c>
      <c r="AZ247" s="1" t="s">
        <v>52</v>
      </c>
    </row>
    <row r="248" spans="1:52" ht="30" customHeight="1" x14ac:dyDescent="0.3">
      <c r="A248" s="20" t="s">
        <v>1189</v>
      </c>
      <c r="B248" s="20" t="s">
        <v>1190</v>
      </c>
      <c r="C248" s="20" t="s">
        <v>81</v>
      </c>
      <c r="D248" s="21">
        <v>2</v>
      </c>
      <c r="E248" s="23">
        <f t="shared" si="31"/>
        <v>160</v>
      </c>
      <c r="F248" s="26">
        <f t="shared" si="31"/>
        <v>320</v>
      </c>
      <c r="G248" s="23">
        <f>단가대비표!O48</f>
        <v>160</v>
      </c>
      <c r="H248" s="26">
        <f t="shared" si="32"/>
        <v>320</v>
      </c>
      <c r="I248" s="23">
        <f>단가대비표!P48</f>
        <v>0</v>
      </c>
      <c r="J248" s="26">
        <f t="shared" si="33"/>
        <v>0</v>
      </c>
      <c r="K248" s="23">
        <f>단가대비표!V48</f>
        <v>0</v>
      </c>
      <c r="L248" s="26">
        <f t="shared" si="34"/>
        <v>0</v>
      </c>
      <c r="M248" s="20" t="s">
        <v>52</v>
      </c>
      <c r="N248" s="1" t="s">
        <v>255</v>
      </c>
      <c r="O248" s="1" t="s">
        <v>1191</v>
      </c>
      <c r="P248" s="1" t="s">
        <v>69</v>
      </c>
      <c r="Q248" s="1" t="s">
        <v>69</v>
      </c>
      <c r="R248" s="1" t="s">
        <v>68</v>
      </c>
      <c r="AV248" s="1" t="s">
        <v>52</v>
      </c>
      <c r="AW248" s="1" t="s">
        <v>1209</v>
      </c>
      <c r="AX248" s="1" t="s">
        <v>52</v>
      </c>
      <c r="AY248" s="1" t="s">
        <v>52</v>
      </c>
      <c r="AZ248" s="1" t="s">
        <v>52</v>
      </c>
    </row>
    <row r="249" spans="1:52" ht="30" customHeight="1" x14ac:dyDescent="0.3">
      <c r="A249" s="20" t="s">
        <v>1193</v>
      </c>
      <c r="B249" s="20" t="s">
        <v>1194</v>
      </c>
      <c r="C249" s="20" t="s">
        <v>81</v>
      </c>
      <c r="D249" s="21">
        <v>2</v>
      </c>
      <c r="E249" s="23">
        <f t="shared" si="31"/>
        <v>21.3</v>
      </c>
      <c r="F249" s="26">
        <f t="shared" si="31"/>
        <v>42.6</v>
      </c>
      <c r="G249" s="23">
        <f>단가대비표!O46</f>
        <v>21.3</v>
      </c>
      <c r="H249" s="26">
        <f t="shared" si="32"/>
        <v>42.6</v>
      </c>
      <c r="I249" s="23">
        <f>단가대비표!P46</f>
        <v>0</v>
      </c>
      <c r="J249" s="26">
        <f t="shared" si="33"/>
        <v>0</v>
      </c>
      <c r="K249" s="23">
        <f>단가대비표!V46</f>
        <v>0</v>
      </c>
      <c r="L249" s="26">
        <f t="shared" si="34"/>
        <v>0</v>
      </c>
      <c r="M249" s="20" t="s">
        <v>52</v>
      </c>
      <c r="N249" s="1" t="s">
        <v>255</v>
      </c>
      <c r="O249" s="1" t="s">
        <v>1195</v>
      </c>
      <c r="P249" s="1" t="s">
        <v>69</v>
      </c>
      <c r="Q249" s="1" t="s">
        <v>69</v>
      </c>
      <c r="R249" s="1" t="s">
        <v>68</v>
      </c>
      <c r="AV249" s="1" t="s">
        <v>52</v>
      </c>
      <c r="AW249" s="1" t="s">
        <v>1210</v>
      </c>
      <c r="AX249" s="1" t="s">
        <v>52</v>
      </c>
      <c r="AY249" s="1" t="s">
        <v>52</v>
      </c>
      <c r="AZ249" s="1" t="s">
        <v>52</v>
      </c>
    </row>
    <row r="250" spans="1:52" ht="30" customHeight="1" x14ac:dyDescent="0.3">
      <c r="A250" s="20" t="s">
        <v>1197</v>
      </c>
      <c r="B250" s="20" t="s">
        <v>1198</v>
      </c>
      <c r="C250" s="20" t="s">
        <v>81</v>
      </c>
      <c r="D250" s="21">
        <v>2</v>
      </c>
      <c r="E250" s="23">
        <f t="shared" si="31"/>
        <v>9.1999999999999993</v>
      </c>
      <c r="F250" s="26">
        <f t="shared" si="31"/>
        <v>18.399999999999999</v>
      </c>
      <c r="G250" s="23">
        <f>단가대비표!O47</f>
        <v>9.1999999999999993</v>
      </c>
      <c r="H250" s="26">
        <f t="shared" si="32"/>
        <v>18.399999999999999</v>
      </c>
      <c r="I250" s="23">
        <f>단가대비표!P47</f>
        <v>0</v>
      </c>
      <c r="J250" s="26">
        <f t="shared" si="33"/>
        <v>0</v>
      </c>
      <c r="K250" s="23">
        <f>단가대비표!V47</f>
        <v>0</v>
      </c>
      <c r="L250" s="26">
        <f t="shared" si="34"/>
        <v>0</v>
      </c>
      <c r="M250" s="20" t="s">
        <v>52</v>
      </c>
      <c r="N250" s="1" t="s">
        <v>255</v>
      </c>
      <c r="O250" s="1" t="s">
        <v>1199</v>
      </c>
      <c r="P250" s="1" t="s">
        <v>69</v>
      </c>
      <c r="Q250" s="1" t="s">
        <v>69</v>
      </c>
      <c r="R250" s="1" t="s">
        <v>68</v>
      </c>
      <c r="AV250" s="1" t="s">
        <v>52</v>
      </c>
      <c r="AW250" s="1" t="s">
        <v>1211</v>
      </c>
      <c r="AX250" s="1" t="s">
        <v>52</v>
      </c>
      <c r="AY250" s="1" t="s">
        <v>52</v>
      </c>
      <c r="AZ250" s="1" t="s">
        <v>52</v>
      </c>
    </row>
    <row r="251" spans="1:52" ht="30" customHeight="1" x14ac:dyDescent="0.3">
      <c r="A251" s="20" t="s">
        <v>244</v>
      </c>
      <c r="B251" s="20" t="s">
        <v>1212</v>
      </c>
      <c r="C251" s="20" t="s">
        <v>81</v>
      </c>
      <c r="D251" s="21">
        <v>1</v>
      </c>
      <c r="E251" s="23">
        <f t="shared" si="31"/>
        <v>139</v>
      </c>
      <c r="F251" s="26">
        <f t="shared" si="31"/>
        <v>139</v>
      </c>
      <c r="G251" s="23">
        <f>단가대비표!O100</f>
        <v>139</v>
      </c>
      <c r="H251" s="26">
        <f t="shared" si="32"/>
        <v>139</v>
      </c>
      <c r="I251" s="23">
        <f>단가대비표!P100</f>
        <v>0</v>
      </c>
      <c r="J251" s="26">
        <f t="shared" si="33"/>
        <v>0</v>
      </c>
      <c r="K251" s="23">
        <f>단가대비표!V100</f>
        <v>0</v>
      </c>
      <c r="L251" s="26">
        <f t="shared" si="34"/>
        <v>0</v>
      </c>
      <c r="M251" s="20" t="s">
        <v>52</v>
      </c>
      <c r="N251" s="1" t="s">
        <v>255</v>
      </c>
      <c r="O251" s="1" t="s">
        <v>1213</v>
      </c>
      <c r="P251" s="1" t="s">
        <v>69</v>
      </c>
      <c r="Q251" s="1" t="s">
        <v>69</v>
      </c>
      <c r="R251" s="1" t="s">
        <v>68</v>
      </c>
      <c r="AV251" s="1" t="s">
        <v>52</v>
      </c>
      <c r="AW251" s="1" t="s">
        <v>1214</v>
      </c>
      <c r="AX251" s="1" t="s">
        <v>52</v>
      </c>
      <c r="AY251" s="1" t="s">
        <v>52</v>
      </c>
      <c r="AZ251" s="1" t="s">
        <v>52</v>
      </c>
    </row>
    <row r="252" spans="1:52" ht="30" customHeight="1" x14ac:dyDescent="0.3">
      <c r="A252" s="20" t="s">
        <v>919</v>
      </c>
      <c r="B252" s="20" t="s">
        <v>920</v>
      </c>
      <c r="C252" s="20" t="s">
        <v>921</v>
      </c>
      <c r="D252" s="21">
        <v>7.1999999999999995E-2</v>
      </c>
      <c r="E252" s="23">
        <f t="shared" si="31"/>
        <v>276108</v>
      </c>
      <c r="F252" s="26">
        <f t="shared" si="31"/>
        <v>19879.7</v>
      </c>
      <c r="G252" s="23">
        <f>단가대비표!O149</f>
        <v>0</v>
      </c>
      <c r="H252" s="26">
        <f t="shared" si="32"/>
        <v>0</v>
      </c>
      <c r="I252" s="23">
        <f>단가대비표!P149</f>
        <v>276108</v>
      </c>
      <c r="J252" s="26">
        <f t="shared" si="33"/>
        <v>19879.7</v>
      </c>
      <c r="K252" s="23">
        <f>단가대비표!V149</f>
        <v>0</v>
      </c>
      <c r="L252" s="26">
        <f t="shared" si="34"/>
        <v>0</v>
      </c>
      <c r="M252" s="20" t="s">
        <v>1204</v>
      </c>
      <c r="N252" s="1" t="s">
        <v>255</v>
      </c>
      <c r="O252" s="1" t="s">
        <v>922</v>
      </c>
      <c r="P252" s="1" t="s">
        <v>69</v>
      </c>
      <c r="Q252" s="1" t="s">
        <v>69</v>
      </c>
      <c r="R252" s="1" t="s">
        <v>68</v>
      </c>
      <c r="V252">
        <v>1</v>
      </c>
      <c r="AV252" s="1" t="s">
        <v>52</v>
      </c>
      <c r="AW252" s="1" t="s">
        <v>1215</v>
      </c>
      <c r="AX252" s="1" t="s">
        <v>52</v>
      </c>
      <c r="AY252" s="1" t="s">
        <v>52</v>
      </c>
      <c r="AZ252" s="1" t="s">
        <v>52</v>
      </c>
    </row>
    <row r="253" spans="1:52" ht="30" customHeight="1" x14ac:dyDescent="0.3">
      <c r="A253" s="20" t="s">
        <v>924</v>
      </c>
      <c r="B253" s="20" t="s">
        <v>925</v>
      </c>
      <c r="C253" s="20" t="s">
        <v>147</v>
      </c>
      <c r="D253" s="21">
        <v>1</v>
      </c>
      <c r="E253" s="23">
        <f t="shared" si="31"/>
        <v>596.29999999999995</v>
      </c>
      <c r="F253" s="26">
        <f t="shared" si="31"/>
        <v>596.29999999999995</v>
      </c>
      <c r="G253" s="23">
        <f>TRUNC(SUMIF(V247:V253, RIGHTB(O253, 1), J247:J253)*U253, 2)</f>
        <v>596.39</v>
      </c>
      <c r="H253" s="26">
        <f t="shared" si="32"/>
        <v>596.29999999999995</v>
      </c>
      <c r="I253" s="23">
        <v>0</v>
      </c>
      <c r="J253" s="26">
        <f t="shared" si="33"/>
        <v>0</v>
      </c>
      <c r="K253" s="23">
        <v>0</v>
      </c>
      <c r="L253" s="26">
        <f t="shared" si="34"/>
        <v>0</v>
      </c>
      <c r="M253" s="20" t="s">
        <v>52</v>
      </c>
      <c r="N253" s="1" t="s">
        <v>255</v>
      </c>
      <c r="O253" s="1" t="s">
        <v>766</v>
      </c>
      <c r="P253" s="1" t="s">
        <v>69</v>
      </c>
      <c r="Q253" s="1" t="s">
        <v>69</v>
      </c>
      <c r="R253" s="1" t="s">
        <v>69</v>
      </c>
      <c r="S253">
        <v>1</v>
      </c>
      <c r="T253">
        <v>0</v>
      </c>
      <c r="U253">
        <v>0.03</v>
      </c>
      <c r="AV253" s="1" t="s">
        <v>52</v>
      </c>
      <c r="AW253" s="1" t="s">
        <v>1216</v>
      </c>
      <c r="AX253" s="1" t="s">
        <v>52</v>
      </c>
      <c r="AY253" s="1" t="s">
        <v>52</v>
      </c>
      <c r="AZ253" s="1" t="s">
        <v>52</v>
      </c>
    </row>
    <row r="254" spans="1:52" ht="30" customHeight="1" x14ac:dyDescent="0.3">
      <c r="A254" s="20" t="s">
        <v>927</v>
      </c>
      <c r="B254" s="20" t="s">
        <v>52</v>
      </c>
      <c r="C254" s="20" t="s">
        <v>52</v>
      </c>
      <c r="D254" s="21"/>
      <c r="E254" s="23"/>
      <c r="F254" s="26">
        <f>H254+J254+L254</f>
        <v>21529</v>
      </c>
      <c r="G254" s="23"/>
      <c r="H254" s="26">
        <f>TRUNC(SUMIF(N247:N253, N246, H247:H253),0)</f>
        <v>1650</v>
      </c>
      <c r="I254" s="23"/>
      <c r="J254" s="26">
        <f>TRUNC(SUMIF(N247:N253, N246, J247:J253),0)</f>
        <v>19879</v>
      </c>
      <c r="K254" s="23"/>
      <c r="L254" s="26">
        <f>TRUNC(SUMIF(N247:N253, N246, L247:L253),0)</f>
        <v>0</v>
      </c>
      <c r="M254" s="20" t="s">
        <v>52</v>
      </c>
      <c r="N254" s="1" t="s">
        <v>152</v>
      </c>
      <c r="O254" s="1" t="s">
        <v>152</v>
      </c>
      <c r="P254" s="1" t="s">
        <v>52</v>
      </c>
      <c r="Q254" s="1" t="s">
        <v>52</v>
      </c>
      <c r="R254" s="1" t="s">
        <v>52</v>
      </c>
      <c r="AV254" s="1" t="s">
        <v>52</v>
      </c>
      <c r="AW254" s="1" t="s">
        <v>52</v>
      </c>
      <c r="AX254" s="1" t="s">
        <v>52</v>
      </c>
      <c r="AY254" s="1" t="s">
        <v>52</v>
      </c>
      <c r="AZ254" s="1" t="s">
        <v>52</v>
      </c>
    </row>
    <row r="255" spans="1:52" ht="30" customHeight="1" x14ac:dyDescent="0.3">
      <c r="A255" s="21"/>
      <c r="B255" s="21"/>
      <c r="C255" s="21"/>
      <c r="D255" s="21"/>
      <c r="E255" s="23"/>
      <c r="F255" s="26"/>
      <c r="G255" s="23"/>
      <c r="H255" s="26"/>
      <c r="I255" s="23"/>
      <c r="J255" s="26"/>
      <c r="K255" s="23"/>
      <c r="L255" s="26"/>
      <c r="M255" s="21"/>
    </row>
    <row r="256" spans="1:52" ht="30" customHeight="1" x14ac:dyDescent="0.3">
      <c r="A256" s="17" t="s">
        <v>1217</v>
      </c>
      <c r="B256" s="18"/>
      <c r="C256" s="18"/>
      <c r="D256" s="18"/>
      <c r="E256" s="22"/>
      <c r="F256" s="25"/>
      <c r="G256" s="22"/>
      <c r="H256" s="25"/>
      <c r="I256" s="22"/>
      <c r="J256" s="25"/>
      <c r="K256" s="22"/>
      <c r="L256" s="25"/>
      <c r="M256" s="19"/>
      <c r="N256" s="1" t="s">
        <v>259</v>
      </c>
    </row>
    <row r="257" spans="1:52" ht="30" customHeight="1" x14ac:dyDescent="0.3">
      <c r="A257" s="20" t="s">
        <v>79</v>
      </c>
      <c r="B257" s="20" t="s">
        <v>1218</v>
      </c>
      <c r="C257" s="20" t="s">
        <v>65</v>
      </c>
      <c r="D257" s="21">
        <v>1.1000000000000001</v>
      </c>
      <c r="E257" s="23">
        <f t="shared" ref="E257:F260" si="35">TRUNC(G257+I257+K257,1)</f>
        <v>950</v>
      </c>
      <c r="F257" s="26">
        <f t="shared" si="35"/>
        <v>1045</v>
      </c>
      <c r="G257" s="23">
        <f>단가대비표!O89</f>
        <v>950</v>
      </c>
      <c r="H257" s="26">
        <f>TRUNC(G257*D257,1)</f>
        <v>1045</v>
      </c>
      <c r="I257" s="23">
        <f>단가대비표!P89</f>
        <v>0</v>
      </c>
      <c r="J257" s="26">
        <f>TRUNC(I257*D257,1)</f>
        <v>0</v>
      </c>
      <c r="K257" s="23">
        <f>단가대비표!V89</f>
        <v>0</v>
      </c>
      <c r="L257" s="26">
        <f>TRUNC(K257*D257,1)</f>
        <v>0</v>
      </c>
      <c r="M257" s="20" t="s">
        <v>52</v>
      </c>
      <c r="N257" s="1" t="s">
        <v>259</v>
      </c>
      <c r="O257" s="1" t="s">
        <v>1219</v>
      </c>
      <c r="P257" s="1" t="s">
        <v>69</v>
      </c>
      <c r="Q257" s="1" t="s">
        <v>69</v>
      </c>
      <c r="R257" s="1" t="s">
        <v>68</v>
      </c>
      <c r="V257">
        <v>1</v>
      </c>
      <c r="AV257" s="1" t="s">
        <v>52</v>
      </c>
      <c r="AW257" s="1" t="s">
        <v>1220</v>
      </c>
      <c r="AX257" s="1" t="s">
        <v>52</v>
      </c>
      <c r="AY257" s="1" t="s">
        <v>52</v>
      </c>
      <c r="AZ257" s="1" t="s">
        <v>52</v>
      </c>
    </row>
    <row r="258" spans="1:52" ht="30" customHeight="1" x14ac:dyDescent="0.3">
      <c r="A258" s="20" t="s">
        <v>916</v>
      </c>
      <c r="B258" s="20" t="s">
        <v>917</v>
      </c>
      <c r="C258" s="20" t="s">
        <v>147</v>
      </c>
      <c r="D258" s="21">
        <v>1</v>
      </c>
      <c r="E258" s="23">
        <f t="shared" si="35"/>
        <v>20.9</v>
      </c>
      <c r="F258" s="26">
        <f t="shared" si="35"/>
        <v>20.9</v>
      </c>
      <c r="G258" s="23">
        <f>TRUNC(SUMIF(V257:V260, RIGHTB(O258, 1), H257:H260)*U258, 2)</f>
        <v>20.9</v>
      </c>
      <c r="H258" s="26">
        <f>TRUNC(G258*D258,1)</f>
        <v>20.9</v>
      </c>
      <c r="I258" s="23">
        <v>0</v>
      </c>
      <c r="J258" s="26">
        <f>TRUNC(I258*D258,1)</f>
        <v>0</v>
      </c>
      <c r="K258" s="23">
        <v>0</v>
      </c>
      <c r="L258" s="26">
        <f>TRUNC(K258*D258,1)</f>
        <v>0</v>
      </c>
      <c r="M258" s="20" t="s">
        <v>52</v>
      </c>
      <c r="N258" s="1" t="s">
        <v>259</v>
      </c>
      <c r="O258" s="1" t="s">
        <v>766</v>
      </c>
      <c r="P258" s="1" t="s">
        <v>69</v>
      </c>
      <c r="Q258" s="1" t="s">
        <v>69</v>
      </c>
      <c r="R258" s="1" t="s">
        <v>69</v>
      </c>
      <c r="S258">
        <v>0</v>
      </c>
      <c r="T258">
        <v>0</v>
      </c>
      <c r="U258">
        <v>0.02</v>
      </c>
      <c r="AV258" s="1" t="s">
        <v>52</v>
      </c>
      <c r="AW258" s="1" t="s">
        <v>1221</v>
      </c>
      <c r="AX258" s="1" t="s">
        <v>52</v>
      </c>
      <c r="AY258" s="1" t="s">
        <v>52</v>
      </c>
      <c r="AZ258" s="1" t="s">
        <v>52</v>
      </c>
    </row>
    <row r="259" spans="1:52" ht="30" customHeight="1" x14ac:dyDescent="0.3">
      <c r="A259" s="20" t="s">
        <v>919</v>
      </c>
      <c r="B259" s="20" t="s">
        <v>920</v>
      </c>
      <c r="C259" s="20" t="s">
        <v>921</v>
      </c>
      <c r="D259" s="21">
        <v>7.0000000000000007E-2</v>
      </c>
      <c r="E259" s="23">
        <f t="shared" si="35"/>
        <v>276108</v>
      </c>
      <c r="F259" s="26">
        <f t="shared" si="35"/>
        <v>19327.5</v>
      </c>
      <c r="G259" s="23">
        <f>단가대비표!O149</f>
        <v>0</v>
      </c>
      <c r="H259" s="26">
        <f>TRUNC(G259*D259,1)</f>
        <v>0</v>
      </c>
      <c r="I259" s="23">
        <f>단가대비표!P149</f>
        <v>276108</v>
      </c>
      <c r="J259" s="26">
        <f>TRUNC(I259*D259,1)</f>
        <v>19327.5</v>
      </c>
      <c r="K259" s="23">
        <f>단가대비표!V149</f>
        <v>0</v>
      </c>
      <c r="L259" s="26">
        <f>TRUNC(K259*D259,1)</f>
        <v>0</v>
      </c>
      <c r="M259" s="20" t="s">
        <v>52</v>
      </c>
      <c r="N259" s="1" t="s">
        <v>259</v>
      </c>
      <c r="O259" s="1" t="s">
        <v>922</v>
      </c>
      <c r="P259" s="1" t="s">
        <v>69</v>
      </c>
      <c r="Q259" s="1" t="s">
        <v>69</v>
      </c>
      <c r="R259" s="1" t="s">
        <v>68</v>
      </c>
      <c r="W259">
        <v>2</v>
      </c>
      <c r="AV259" s="1" t="s">
        <v>52</v>
      </c>
      <c r="AW259" s="1" t="s">
        <v>1222</v>
      </c>
      <c r="AX259" s="1" t="s">
        <v>52</v>
      </c>
      <c r="AY259" s="1" t="s">
        <v>52</v>
      </c>
      <c r="AZ259" s="1" t="s">
        <v>52</v>
      </c>
    </row>
    <row r="260" spans="1:52" ht="30" customHeight="1" x14ac:dyDescent="0.3">
      <c r="A260" s="20" t="s">
        <v>924</v>
      </c>
      <c r="B260" s="20" t="s">
        <v>925</v>
      </c>
      <c r="C260" s="20" t="s">
        <v>147</v>
      </c>
      <c r="D260" s="21">
        <v>1</v>
      </c>
      <c r="E260" s="23">
        <f t="shared" si="35"/>
        <v>579.79999999999995</v>
      </c>
      <c r="F260" s="26">
        <f t="shared" si="35"/>
        <v>579.79999999999995</v>
      </c>
      <c r="G260" s="23">
        <f>TRUNC(SUMIF(W257:W260, RIGHTB(O260, 1), J257:J260)*U260, 2)</f>
        <v>579.82000000000005</v>
      </c>
      <c r="H260" s="26">
        <f>TRUNC(G260*D260,1)</f>
        <v>579.79999999999995</v>
      </c>
      <c r="I260" s="23">
        <v>0</v>
      </c>
      <c r="J260" s="26">
        <f>TRUNC(I260*D260,1)</f>
        <v>0</v>
      </c>
      <c r="K260" s="23">
        <v>0</v>
      </c>
      <c r="L260" s="26">
        <f>TRUNC(K260*D260,1)</f>
        <v>0</v>
      </c>
      <c r="M260" s="20" t="s">
        <v>52</v>
      </c>
      <c r="N260" s="1" t="s">
        <v>259</v>
      </c>
      <c r="O260" s="1" t="s">
        <v>804</v>
      </c>
      <c r="P260" s="1" t="s">
        <v>69</v>
      </c>
      <c r="Q260" s="1" t="s">
        <v>69</v>
      </c>
      <c r="R260" s="1" t="s">
        <v>69</v>
      </c>
      <c r="S260">
        <v>1</v>
      </c>
      <c r="T260">
        <v>0</v>
      </c>
      <c r="U260">
        <v>0.03</v>
      </c>
      <c r="AV260" s="1" t="s">
        <v>52</v>
      </c>
      <c r="AW260" s="1" t="s">
        <v>1223</v>
      </c>
      <c r="AX260" s="1" t="s">
        <v>52</v>
      </c>
      <c r="AY260" s="1" t="s">
        <v>52</v>
      </c>
      <c r="AZ260" s="1" t="s">
        <v>52</v>
      </c>
    </row>
    <row r="261" spans="1:52" ht="30" customHeight="1" x14ac:dyDescent="0.3">
      <c r="A261" s="20" t="s">
        <v>927</v>
      </c>
      <c r="B261" s="20" t="s">
        <v>52</v>
      </c>
      <c r="C261" s="20" t="s">
        <v>52</v>
      </c>
      <c r="D261" s="21"/>
      <c r="E261" s="23"/>
      <c r="F261" s="26">
        <f>H261+J261+L261</f>
        <v>20972</v>
      </c>
      <c r="G261" s="23"/>
      <c r="H261" s="26">
        <f>TRUNC(SUMIF(N257:N260, N256, H257:H260),0)</f>
        <v>1645</v>
      </c>
      <c r="I261" s="23"/>
      <c r="J261" s="26">
        <f>TRUNC(SUMIF(N257:N260, N256, J257:J260),0)</f>
        <v>19327</v>
      </c>
      <c r="K261" s="23"/>
      <c r="L261" s="26">
        <f>TRUNC(SUMIF(N257:N260, N256, L257:L260),0)</f>
        <v>0</v>
      </c>
      <c r="M261" s="20" t="s">
        <v>52</v>
      </c>
      <c r="N261" s="1" t="s">
        <v>152</v>
      </c>
      <c r="O261" s="1" t="s">
        <v>152</v>
      </c>
      <c r="P261" s="1" t="s">
        <v>52</v>
      </c>
      <c r="Q261" s="1" t="s">
        <v>52</v>
      </c>
      <c r="R261" s="1" t="s">
        <v>52</v>
      </c>
      <c r="AV261" s="1" t="s">
        <v>52</v>
      </c>
      <c r="AW261" s="1" t="s">
        <v>52</v>
      </c>
      <c r="AX261" s="1" t="s">
        <v>52</v>
      </c>
      <c r="AY261" s="1" t="s">
        <v>52</v>
      </c>
      <c r="AZ261" s="1" t="s">
        <v>52</v>
      </c>
    </row>
    <row r="262" spans="1:52" ht="30" customHeight="1" x14ac:dyDescent="0.3">
      <c r="A262" s="21"/>
      <c r="B262" s="21"/>
      <c r="C262" s="21"/>
      <c r="D262" s="21"/>
      <c r="E262" s="23"/>
      <c r="F262" s="26"/>
      <c r="G262" s="23"/>
      <c r="H262" s="26"/>
      <c r="I262" s="23"/>
      <c r="J262" s="26"/>
      <c r="K262" s="23"/>
      <c r="L262" s="26"/>
      <c r="M262" s="21"/>
    </row>
    <row r="263" spans="1:52" ht="30" customHeight="1" x14ac:dyDescent="0.3">
      <c r="A263" s="17" t="s">
        <v>1224</v>
      </c>
      <c r="B263" s="18"/>
      <c r="C263" s="18"/>
      <c r="D263" s="18"/>
      <c r="E263" s="22"/>
      <c r="F263" s="25"/>
      <c r="G263" s="22"/>
      <c r="H263" s="25"/>
      <c r="I263" s="22"/>
      <c r="J263" s="25"/>
      <c r="K263" s="22"/>
      <c r="L263" s="25"/>
      <c r="M263" s="19"/>
      <c r="N263" s="1" t="s">
        <v>263</v>
      </c>
    </row>
    <row r="264" spans="1:52" ht="30" customHeight="1" x14ac:dyDescent="0.3">
      <c r="A264" s="20" t="s">
        <v>955</v>
      </c>
      <c r="B264" s="20" t="s">
        <v>1225</v>
      </c>
      <c r="C264" s="20" t="s">
        <v>65</v>
      </c>
      <c r="D264" s="21">
        <v>1.03</v>
      </c>
      <c r="E264" s="23">
        <f t="shared" ref="E264:F268" si="36">TRUNC(G264+I264+K264,1)</f>
        <v>35371</v>
      </c>
      <c r="F264" s="26">
        <f t="shared" si="36"/>
        <v>36432.1</v>
      </c>
      <c r="G264" s="23">
        <f>단가대비표!O33</f>
        <v>35371</v>
      </c>
      <c r="H264" s="26">
        <f>TRUNC(G264*D264,1)</f>
        <v>36432.1</v>
      </c>
      <c r="I264" s="23">
        <f>단가대비표!P33</f>
        <v>0</v>
      </c>
      <c r="J264" s="26">
        <f>TRUNC(I264*D264,1)</f>
        <v>0</v>
      </c>
      <c r="K264" s="23">
        <f>단가대비표!V33</f>
        <v>0</v>
      </c>
      <c r="L264" s="26">
        <f>TRUNC(K264*D264,1)</f>
        <v>0</v>
      </c>
      <c r="M264" s="20" t="s">
        <v>52</v>
      </c>
      <c r="N264" s="1" t="s">
        <v>263</v>
      </c>
      <c r="O264" s="1" t="s">
        <v>1226</v>
      </c>
      <c r="P264" s="1" t="s">
        <v>69</v>
      </c>
      <c r="Q264" s="1" t="s">
        <v>69</v>
      </c>
      <c r="R264" s="1" t="s">
        <v>68</v>
      </c>
      <c r="V264">
        <v>1</v>
      </c>
      <c r="AV264" s="1" t="s">
        <v>52</v>
      </c>
      <c r="AW264" s="1" t="s">
        <v>1227</v>
      </c>
      <c r="AX264" s="1" t="s">
        <v>52</v>
      </c>
      <c r="AY264" s="1" t="s">
        <v>52</v>
      </c>
      <c r="AZ264" s="1" t="s">
        <v>52</v>
      </c>
    </row>
    <row r="265" spans="1:52" ht="30" customHeight="1" x14ac:dyDescent="0.3">
      <c r="A265" s="20" t="s">
        <v>916</v>
      </c>
      <c r="B265" s="20" t="s">
        <v>917</v>
      </c>
      <c r="C265" s="20" t="s">
        <v>147</v>
      </c>
      <c r="D265" s="21">
        <v>1</v>
      </c>
      <c r="E265" s="23">
        <f t="shared" si="36"/>
        <v>728.6</v>
      </c>
      <c r="F265" s="26">
        <f t="shared" si="36"/>
        <v>728.6</v>
      </c>
      <c r="G265" s="23">
        <f>TRUNC(SUMIF(V264:V268, RIGHTB(O265, 1), H264:H268)*U265, 2)</f>
        <v>728.64</v>
      </c>
      <c r="H265" s="26">
        <f>TRUNC(G265*D265,1)</f>
        <v>728.6</v>
      </c>
      <c r="I265" s="23">
        <v>0</v>
      </c>
      <c r="J265" s="26">
        <f>TRUNC(I265*D265,1)</f>
        <v>0</v>
      </c>
      <c r="K265" s="23">
        <v>0</v>
      </c>
      <c r="L265" s="26">
        <f>TRUNC(K265*D265,1)</f>
        <v>0</v>
      </c>
      <c r="M265" s="20" t="s">
        <v>52</v>
      </c>
      <c r="N265" s="1" t="s">
        <v>263</v>
      </c>
      <c r="O265" s="1" t="s">
        <v>766</v>
      </c>
      <c r="P265" s="1" t="s">
        <v>69</v>
      </c>
      <c r="Q265" s="1" t="s">
        <v>69</v>
      </c>
      <c r="R265" s="1" t="s">
        <v>69</v>
      </c>
      <c r="S265">
        <v>0</v>
      </c>
      <c r="T265">
        <v>0</v>
      </c>
      <c r="U265">
        <v>0.02</v>
      </c>
      <c r="AV265" s="1" t="s">
        <v>52</v>
      </c>
      <c r="AW265" s="1" t="s">
        <v>1228</v>
      </c>
      <c r="AX265" s="1" t="s">
        <v>52</v>
      </c>
      <c r="AY265" s="1" t="s">
        <v>52</v>
      </c>
      <c r="AZ265" s="1" t="s">
        <v>52</v>
      </c>
    </row>
    <row r="266" spans="1:52" ht="30" customHeight="1" x14ac:dyDescent="0.3">
      <c r="A266" s="20" t="s">
        <v>949</v>
      </c>
      <c r="B266" s="20" t="s">
        <v>920</v>
      </c>
      <c r="C266" s="20" t="s">
        <v>921</v>
      </c>
      <c r="D266" s="21">
        <v>1.5699999999999999E-2</v>
      </c>
      <c r="E266" s="23">
        <f t="shared" si="36"/>
        <v>306274</v>
      </c>
      <c r="F266" s="26">
        <f t="shared" si="36"/>
        <v>4808.5</v>
      </c>
      <c r="G266" s="23">
        <f>단가대비표!O150</f>
        <v>0</v>
      </c>
      <c r="H266" s="26">
        <f>TRUNC(G266*D266,1)</f>
        <v>0</v>
      </c>
      <c r="I266" s="23">
        <f>단가대비표!P150</f>
        <v>306274</v>
      </c>
      <c r="J266" s="26">
        <f>TRUNC(I266*D266,1)</f>
        <v>4808.5</v>
      </c>
      <c r="K266" s="23">
        <f>단가대비표!V150</f>
        <v>0</v>
      </c>
      <c r="L266" s="26">
        <f>TRUNC(K266*D266,1)</f>
        <v>0</v>
      </c>
      <c r="M266" s="20" t="s">
        <v>1229</v>
      </c>
      <c r="N266" s="1" t="s">
        <v>263</v>
      </c>
      <c r="O266" s="1" t="s">
        <v>950</v>
      </c>
      <c r="P266" s="1" t="s">
        <v>69</v>
      </c>
      <c r="Q266" s="1" t="s">
        <v>69</v>
      </c>
      <c r="R266" s="1" t="s">
        <v>68</v>
      </c>
      <c r="W266">
        <v>2</v>
      </c>
      <c r="AV266" s="1" t="s">
        <v>52</v>
      </c>
      <c r="AW266" s="1" t="s">
        <v>1230</v>
      </c>
      <c r="AX266" s="1" t="s">
        <v>52</v>
      </c>
      <c r="AY266" s="1" t="s">
        <v>52</v>
      </c>
      <c r="AZ266" s="1" t="s">
        <v>52</v>
      </c>
    </row>
    <row r="267" spans="1:52" ht="30" customHeight="1" x14ac:dyDescent="0.3">
      <c r="A267" s="20" t="s">
        <v>960</v>
      </c>
      <c r="B267" s="20" t="s">
        <v>920</v>
      </c>
      <c r="C267" s="20" t="s">
        <v>921</v>
      </c>
      <c r="D267" s="21">
        <v>1.5699999999999999E-2</v>
      </c>
      <c r="E267" s="23">
        <f t="shared" si="36"/>
        <v>172698</v>
      </c>
      <c r="F267" s="26">
        <f t="shared" si="36"/>
        <v>2711.3</v>
      </c>
      <c r="G267" s="23">
        <f>단가대비표!O144</f>
        <v>0</v>
      </c>
      <c r="H267" s="26">
        <f>TRUNC(G267*D267,1)</f>
        <v>0</v>
      </c>
      <c r="I267" s="23">
        <f>단가대비표!P144</f>
        <v>172698</v>
      </c>
      <c r="J267" s="26">
        <f>TRUNC(I267*D267,1)</f>
        <v>2711.3</v>
      </c>
      <c r="K267" s="23">
        <f>단가대비표!V144</f>
        <v>0</v>
      </c>
      <c r="L267" s="26">
        <f>TRUNC(K267*D267,1)</f>
        <v>0</v>
      </c>
      <c r="M267" s="20" t="s">
        <v>52</v>
      </c>
      <c r="N267" s="1" t="s">
        <v>263</v>
      </c>
      <c r="O267" s="1" t="s">
        <v>962</v>
      </c>
      <c r="P267" s="1" t="s">
        <v>69</v>
      </c>
      <c r="Q267" s="1" t="s">
        <v>69</v>
      </c>
      <c r="R267" s="1" t="s">
        <v>68</v>
      </c>
      <c r="W267">
        <v>2</v>
      </c>
      <c r="AV267" s="1" t="s">
        <v>52</v>
      </c>
      <c r="AW267" s="1" t="s">
        <v>1231</v>
      </c>
      <c r="AX267" s="1" t="s">
        <v>52</v>
      </c>
      <c r="AY267" s="1" t="s">
        <v>52</v>
      </c>
      <c r="AZ267" s="1" t="s">
        <v>52</v>
      </c>
    </row>
    <row r="268" spans="1:52" ht="30" customHeight="1" x14ac:dyDescent="0.3">
      <c r="A268" s="20" t="s">
        <v>924</v>
      </c>
      <c r="B268" s="20" t="s">
        <v>925</v>
      </c>
      <c r="C268" s="20" t="s">
        <v>147</v>
      </c>
      <c r="D268" s="21">
        <v>1</v>
      </c>
      <c r="E268" s="23">
        <f t="shared" si="36"/>
        <v>225.5</v>
      </c>
      <c r="F268" s="26">
        <f t="shared" si="36"/>
        <v>225.5</v>
      </c>
      <c r="G268" s="23">
        <f>TRUNC(SUMIF(W264:W268, RIGHTB(O268, 1), J264:J268)*U268, 2)</f>
        <v>225.59</v>
      </c>
      <c r="H268" s="26">
        <f>TRUNC(G268*D268,1)</f>
        <v>225.5</v>
      </c>
      <c r="I268" s="23">
        <v>0</v>
      </c>
      <c r="J268" s="26">
        <f>TRUNC(I268*D268,1)</f>
        <v>0</v>
      </c>
      <c r="K268" s="23">
        <v>0</v>
      </c>
      <c r="L268" s="26">
        <f>TRUNC(K268*D268,1)</f>
        <v>0</v>
      </c>
      <c r="M268" s="20" t="s">
        <v>52</v>
      </c>
      <c r="N268" s="1" t="s">
        <v>263</v>
      </c>
      <c r="O268" s="1" t="s">
        <v>804</v>
      </c>
      <c r="P268" s="1" t="s">
        <v>69</v>
      </c>
      <c r="Q268" s="1" t="s">
        <v>69</v>
      </c>
      <c r="R268" s="1" t="s">
        <v>69</v>
      </c>
      <c r="S268">
        <v>1</v>
      </c>
      <c r="T268">
        <v>0</v>
      </c>
      <c r="U268">
        <v>0.03</v>
      </c>
      <c r="AV268" s="1" t="s">
        <v>52</v>
      </c>
      <c r="AW268" s="1" t="s">
        <v>1232</v>
      </c>
      <c r="AX268" s="1" t="s">
        <v>52</v>
      </c>
      <c r="AY268" s="1" t="s">
        <v>52</v>
      </c>
      <c r="AZ268" s="1" t="s">
        <v>52</v>
      </c>
    </row>
    <row r="269" spans="1:52" ht="30" customHeight="1" x14ac:dyDescent="0.3">
      <c r="A269" s="20" t="s">
        <v>927</v>
      </c>
      <c r="B269" s="20" t="s">
        <v>52</v>
      </c>
      <c r="C269" s="20" t="s">
        <v>52</v>
      </c>
      <c r="D269" s="21"/>
      <c r="E269" s="23"/>
      <c r="F269" s="26">
        <f>H269+J269+L269</f>
        <v>44905</v>
      </c>
      <c r="G269" s="23"/>
      <c r="H269" s="26">
        <f>TRUNC(SUMIF(N264:N268, N263, H264:H268),0)</f>
        <v>37386</v>
      </c>
      <c r="I269" s="23"/>
      <c r="J269" s="26">
        <f>TRUNC(SUMIF(N264:N268, N263, J264:J268),0)</f>
        <v>7519</v>
      </c>
      <c r="K269" s="23"/>
      <c r="L269" s="26">
        <f>TRUNC(SUMIF(N264:N268, N263, L264:L268),0)</f>
        <v>0</v>
      </c>
      <c r="M269" s="20" t="s">
        <v>52</v>
      </c>
      <c r="N269" s="1" t="s">
        <v>152</v>
      </c>
      <c r="O269" s="1" t="s">
        <v>152</v>
      </c>
      <c r="P269" s="1" t="s">
        <v>52</v>
      </c>
      <c r="Q269" s="1" t="s">
        <v>52</v>
      </c>
      <c r="R269" s="1" t="s">
        <v>52</v>
      </c>
      <c r="AV269" s="1" t="s">
        <v>52</v>
      </c>
      <c r="AW269" s="1" t="s">
        <v>52</v>
      </c>
      <c r="AX269" s="1" t="s">
        <v>52</v>
      </c>
      <c r="AY269" s="1" t="s">
        <v>52</v>
      </c>
      <c r="AZ269" s="1" t="s">
        <v>52</v>
      </c>
    </row>
    <row r="270" spans="1:52" ht="30" customHeight="1" x14ac:dyDescent="0.3">
      <c r="A270" s="21"/>
      <c r="B270" s="21"/>
      <c r="C270" s="21"/>
      <c r="D270" s="21"/>
      <c r="E270" s="23"/>
      <c r="F270" s="26"/>
      <c r="G270" s="23"/>
      <c r="H270" s="26"/>
      <c r="I270" s="23"/>
      <c r="J270" s="26"/>
      <c r="K270" s="23"/>
      <c r="L270" s="26"/>
      <c r="M270" s="21"/>
    </row>
    <row r="271" spans="1:52" ht="30" customHeight="1" x14ac:dyDescent="0.3">
      <c r="A271" s="17" t="s">
        <v>1233</v>
      </c>
      <c r="B271" s="18"/>
      <c r="C271" s="18"/>
      <c r="D271" s="18"/>
      <c r="E271" s="22"/>
      <c r="F271" s="25"/>
      <c r="G271" s="22"/>
      <c r="H271" s="25"/>
      <c r="I271" s="22"/>
      <c r="J271" s="25"/>
      <c r="K271" s="22"/>
      <c r="L271" s="25"/>
      <c r="M271" s="19"/>
      <c r="N271" s="1" t="s">
        <v>267</v>
      </c>
    </row>
    <row r="272" spans="1:52" ht="30" customHeight="1" x14ac:dyDescent="0.3">
      <c r="A272" s="20" t="s">
        <v>944</v>
      </c>
      <c r="B272" s="20" t="s">
        <v>1234</v>
      </c>
      <c r="C272" s="20" t="s">
        <v>65</v>
      </c>
      <c r="D272" s="21">
        <v>1.05</v>
      </c>
      <c r="E272" s="23">
        <f t="shared" ref="E272:F275" si="37">TRUNC(G272+I272+K272,1)</f>
        <v>12127</v>
      </c>
      <c r="F272" s="26">
        <f t="shared" si="37"/>
        <v>12733.3</v>
      </c>
      <c r="G272" s="23">
        <f>단가대비표!O31</f>
        <v>12127</v>
      </c>
      <c r="H272" s="26">
        <f>TRUNC(G272*D272,1)</f>
        <v>12733.3</v>
      </c>
      <c r="I272" s="23">
        <f>단가대비표!P31</f>
        <v>0</v>
      </c>
      <c r="J272" s="26">
        <f>TRUNC(I272*D272,1)</f>
        <v>0</v>
      </c>
      <c r="K272" s="23">
        <f>단가대비표!V31</f>
        <v>0</v>
      </c>
      <c r="L272" s="26">
        <f>TRUNC(K272*D272,1)</f>
        <v>0</v>
      </c>
      <c r="M272" s="20" t="s">
        <v>52</v>
      </c>
      <c r="N272" s="1" t="s">
        <v>267</v>
      </c>
      <c r="O272" s="1" t="s">
        <v>1235</v>
      </c>
      <c r="P272" s="1" t="s">
        <v>69</v>
      </c>
      <c r="Q272" s="1" t="s">
        <v>69</v>
      </c>
      <c r="R272" s="1" t="s">
        <v>68</v>
      </c>
      <c r="V272">
        <v>1</v>
      </c>
      <c r="AV272" s="1" t="s">
        <v>52</v>
      </c>
      <c r="AW272" s="1" t="s">
        <v>1236</v>
      </c>
      <c r="AX272" s="1" t="s">
        <v>52</v>
      </c>
      <c r="AY272" s="1" t="s">
        <v>52</v>
      </c>
      <c r="AZ272" s="1" t="s">
        <v>52</v>
      </c>
    </row>
    <row r="273" spans="1:52" ht="30" customHeight="1" x14ac:dyDescent="0.3">
      <c r="A273" s="20" t="s">
        <v>916</v>
      </c>
      <c r="B273" s="20" t="s">
        <v>917</v>
      </c>
      <c r="C273" s="20" t="s">
        <v>147</v>
      </c>
      <c r="D273" s="21">
        <v>1</v>
      </c>
      <c r="E273" s="23">
        <f t="shared" si="37"/>
        <v>254.6</v>
      </c>
      <c r="F273" s="26">
        <f t="shared" si="37"/>
        <v>254.6</v>
      </c>
      <c r="G273" s="23">
        <f>TRUNC(SUMIF(V272:V275, RIGHTB(O273, 1), H272:H275)*U273, 2)</f>
        <v>254.66</v>
      </c>
      <c r="H273" s="26">
        <f>TRUNC(G273*D273,1)</f>
        <v>254.6</v>
      </c>
      <c r="I273" s="23">
        <v>0</v>
      </c>
      <c r="J273" s="26">
        <f>TRUNC(I273*D273,1)</f>
        <v>0</v>
      </c>
      <c r="K273" s="23">
        <v>0</v>
      </c>
      <c r="L273" s="26">
        <f>TRUNC(K273*D273,1)</f>
        <v>0</v>
      </c>
      <c r="M273" s="20" t="s">
        <v>52</v>
      </c>
      <c r="N273" s="1" t="s">
        <v>267</v>
      </c>
      <c r="O273" s="1" t="s">
        <v>766</v>
      </c>
      <c r="P273" s="1" t="s">
        <v>69</v>
      </c>
      <c r="Q273" s="1" t="s">
        <v>69</v>
      </c>
      <c r="R273" s="1" t="s">
        <v>69</v>
      </c>
      <c r="S273">
        <v>0</v>
      </c>
      <c r="T273">
        <v>0</v>
      </c>
      <c r="U273">
        <v>0.02</v>
      </c>
      <c r="AV273" s="1" t="s">
        <v>52</v>
      </c>
      <c r="AW273" s="1" t="s">
        <v>1237</v>
      </c>
      <c r="AX273" s="1" t="s">
        <v>52</v>
      </c>
      <c r="AY273" s="1" t="s">
        <v>52</v>
      </c>
      <c r="AZ273" s="1" t="s">
        <v>52</v>
      </c>
    </row>
    <row r="274" spans="1:52" ht="30" customHeight="1" x14ac:dyDescent="0.3">
      <c r="A274" s="20" t="s">
        <v>949</v>
      </c>
      <c r="B274" s="20" t="s">
        <v>920</v>
      </c>
      <c r="C274" s="20" t="s">
        <v>921</v>
      </c>
      <c r="D274" s="21">
        <v>5.7000000000000002E-2</v>
      </c>
      <c r="E274" s="23">
        <f t="shared" si="37"/>
        <v>306274</v>
      </c>
      <c r="F274" s="26">
        <f t="shared" si="37"/>
        <v>17457.599999999999</v>
      </c>
      <c r="G274" s="23">
        <f>단가대비표!O150</f>
        <v>0</v>
      </c>
      <c r="H274" s="26">
        <f>TRUNC(G274*D274,1)</f>
        <v>0</v>
      </c>
      <c r="I274" s="23">
        <f>단가대비표!P150</f>
        <v>306274</v>
      </c>
      <c r="J274" s="26">
        <f>TRUNC(I274*D274,1)</f>
        <v>17457.599999999999</v>
      </c>
      <c r="K274" s="23">
        <f>단가대비표!V150</f>
        <v>0</v>
      </c>
      <c r="L274" s="26">
        <f>TRUNC(K274*D274,1)</f>
        <v>0</v>
      </c>
      <c r="M274" s="20" t="s">
        <v>52</v>
      </c>
      <c r="N274" s="1" t="s">
        <v>267</v>
      </c>
      <c r="O274" s="1" t="s">
        <v>950</v>
      </c>
      <c r="P274" s="1" t="s">
        <v>69</v>
      </c>
      <c r="Q274" s="1" t="s">
        <v>69</v>
      </c>
      <c r="R274" s="1" t="s">
        <v>68</v>
      </c>
      <c r="W274">
        <v>2</v>
      </c>
      <c r="AV274" s="1" t="s">
        <v>52</v>
      </c>
      <c r="AW274" s="1" t="s">
        <v>1238</v>
      </c>
      <c r="AX274" s="1" t="s">
        <v>52</v>
      </c>
      <c r="AY274" s="1" t="s">
        <v>52</v>
      </c>
      <c r="AZ274" s="1" t="s">
        <v>52</v>
      </c>
    </row>
    <row r="275" spans="1:52" ht="30" customHeight="1" x14ac:dyDescent="0.3">
      <c r="A275" s="20" t="s">
        <v>924</v>
      </c>
      <c r="B275" s="20" t="s">
        <v>925</v>
      </c>
      <c r="C275" s="20" t="s">
        <v>147</v>
      </c>
      <c r="D275" s="21">
        <v>1</v>
      </c>
      <c r="E275" s="23">
        <f t="shared" si="37"/>
        <v>523.70000000000005</v>
      </c>
      <c r="F275" s="26">
        <f t="shared" si="37"/>
        <v>523.70000000000005</v>
      </c>
      <c r="G275" s="23">
        <f>TRUNC(SUMIF(W272:W275, RIGHTB(O275, 1), J272:J275)*U275, 2)</f>
        <v>523.72</v>
      </c>
      <c r="H275" s="26">
        <f>TRUNC(G275*D275,1)</f>
        <v>523.70000000000005</v>
      </c>
      <c r="I275" s="23">
        <v>0</v>
      </c>
      <c r="J275" s="26">
        <f>TRUNC(I275*D275,1)</f>
        <v>0</v>
      </c>
      <c r="K275" s="23">
        <v>0</v>
      </c>
      <c r="L275" s="26">
        <f>TRUNC(K275*D275,1)</f>
        <v>0</v>
      </c>
      <c r="M275" s="20" t="s">
        <v>52</v>
      </c>
      <c r="N275" s="1" t="s">
        <v>267</v>
      </c>
      <c r="O275" s="1" t="s">
        <v>804</v>
      </c>
      <c r="P275" s="1" t="s">
        <v>69</v>
      </c>
      <c r="Q275" s="1" t="s">
        <v>69</v>
      </c>
      <c r="R275" s="1" t="s">
        <v>69</v>
      </c>
      <c r="S275">
        <v>1</v>
      </c>
      <c r="T275">
        <v>0</v>
      </c>
      <c r="U275">
        <v>0.03</v>
      </c>
      <c r="AV275" s="1" t="s">
        <v>52</v>
      </c>
      <c r="AW275" s="1" t="s">
        <v>1239</v>
      </c>
      <c r="AX275" s="1" t="s">
        <v>52</v>
      </c>
      <c r="AY275" s="1" t="s">
        <v>52</v>
      </c>
      <c r="AZ275" s="1" t="s">
        <v>52</v>
      </c>
    </row>
    <row r="276" spans="1:52" ht="30" customHeight="1" x14ac:dyDescent="0.3">
      <c r="A276" s="20" t="s">
        <v>927</v>
      </c>
      <c r="B276" s="20" t="s">
        <v>52</v>
      </c>
      <c r="C276" s="20" t="s">
        <v>52</v>
      </c>
      <c r="D276" s="21"/>
      <c r="E276" s="23"/>
      <c r="F276" s="26">
        <f>H276+J276+L276</f>
        <v>30968</v>
      </c>
      <c r="G276" s="23"/>
      <c r="H276" s="26">
        <f>TRUNC(SUMIF(N272:N275, N271, H272:H275),0)</f>
        <v>13511</v>
      </c>
      <c r="I276" s="23"/>
      <c r="J276" s="26">
        <f>TRUNC(SUMIF(N272:N275, N271, J272:J275),0)</f>
        <v>17457</v>
      </c>
      <c r="K276" s="23"/>
      <c r="L276" s="26">
        <f>TRUNC(SUMIF(N272:N275, N271, L272:L275),0)</f>
        <v>0</v>
      </c>
      <c r="M276" s="20" t="s">
        <v>52</v>
      </c>
      <c r="N276" s="1" t="s">
        <v>152</v>
      </c>
      <c r="O276" s="1" t="s">
        <v>152</v>
      </c>
      <c r="P276" s="1" t="s">
        <v>52</v>
      </c>
      <c r="Q276" s="1" t="s">
        <v>52</v>
      </c>
      <c r="R276" s="1" t="s">
        <v>52</v>
      </c>
      <c r="AV276" s="1" t="s">
        <v>52</v>
      </c>
      <c r="AW276" s="1" t="s">
        <v>52</v>
      </c>
      <c r="AX276" s="1" t="s">
        <v>52</v>
      </c>
      <c r="AY276" s="1" t="s">
        <v>52</v>
      </c>
      <c r="AZ276" s="1" t="s">
        <v>52</v>
      </c>
    </row>
    <row r="277" spans="1:52" ht="30" customHeight="1" x14ac:dyDescent="0.3">
      <c r="A277" s="21"/>
      <c r="B277" s="21"/>
      <c r="C277" s="21"/>
      <c r="D277" s="21"/>
      <c r="E277" s="23"/>
      <c r="F277" s="26"/>
      <c r="G277" s="23"/>
      <c r="H277" s="26"/>
      <c r="I277" s="23"/>
      <c r="J277" s="26"/>
      <c r="K277" s="23"/>
      <c r="L277" s="26"/>
      <c r="M277" s="21"/>
    </row>
    <row r="278" spans="1:52" ht="30" customHeight="1" x14ac:dyDescent="0.3">
      <c r="A278" s="17" t="s">
        <v>1240</v>
      </c>
      <c r="B278" s="18"/>
      <c r="C278" s="18"/>
      <c r="D278" s="18"/>
      <c r="E278" s="22"/>
      <c r="F278" s="25"/>
      <c r="G278" s="22"/>
      <c r="H278" s="25"/>
      <c r="I278" s="22"/>
      <c r="J278" s="25"/>
      <c r="K278" s="22"/>
      <c r="L278" s="25"/>
      <c r="M278" s="19"/>
      <c r="N278" s="1" t="s">
        <v>271</v>
      </c>
    </row>
    <row r="279" spans="1:52" ht="30" customHeight="1" x14ac:dyDescent="0.3">
      <c r="A279" s="20" t="s">
        <v>944</v>
      </c>
      <c r="B279" s="20" t="s">
        <v>1241</v>
      </c>
      <c r="C279" s="20" t="s">
        <v>65</v>
      </c>
      <c r="D279" s="21">
        <v>1.05</v>
      </c>
      <c r="E279" s="23">
        <f t="shared" ref="E279:F282" si="38">TRUNC(G279+I279+K279,1)</f>
        <v>4878</v>
      </c>
      <c r="F279" s="26">
        <f t="shared" si="38"/>
        <v>5121.8999999999996</v>
      </c>
      <c r="G279" s="23">
        <f>단가대비표!O37</f>
        <v>4878</v>
      </c>
      <c r="H279" s="26">
        <f>TRUNC(G279*D279,1)</f>
        <v>5121.8999999999996</v>
      </c>
      <c r="I279" s="23">
        <f>단가대비표!P37</f>
        <v>0</v>
      </c>
      <c r="J279" s="26">
        <f>TRUNC(I279*D279,1)</f>
        <v>0</v>
      </c>
      <c r="K279" s="23">
        <f>단가대비표!V37</f>
        <v>0</v>
      </c>
      <c r="L279" s="26">
        <f>TRUNC(K279*D279,1)</f>
        <v>0</v>
      </c>
      <c r="M279" s="20" t="s">
        <v>52</v>
      </c>
      <c r="N279" s="1" t="s">
        <v>271</v>
      </c>
      <c r="O279" s="1" t="s">
        <v>1242</v>
      </c>
      <c r="P279" s="1" t="s">
        <v>69</v>
      </c>
      <c r="Q279" s="1" t="s">
        <v>69</v>
      </c>
      <c r="R279" s="1" t="s">
        <v>68</v>
      </c>
      <c r="V279">
        <v>1</v>
      </c>
      <c r="AV279" s="1" t="s">
        <v>52</v>
      </c>
      <c r="AW279" s="1" t="s">
        <v>1243</v>
      </c>
      <c r="AX279" s="1" t="s">
        <v>52</v>
      </c>
      <c r="AY279" s="1" t="s">
        <v>52</v>
      </c>
      <c r="AZ279" s="1" t="s">
        <v>52</v>
      </c>
    </row>
    <row r="280" spans="1:52" ht="30" customHeight="1" x14ac:dyDescent="0.3">
      <c r="A280" s="20" t="s">
        <v>916</v>
      </c>
      <c r="B280" s="20" t="s">
        <v>917</v>
      </c>
      <c r="C280" s="20" t="s">
        <v>147</v>
      </c>
      <c r="D280" s="21">
        <v>1</v>
      </c>
      <c r="E280" s="23">
        <f t="shared" si="38"/>
        <v>102.4</v>
      </c>
      <c r="F280" s="26">
        <f t="shared" si="38"/>
        <v>102.4</v>
      </c>
      <c r="G280" s="23">
        <f>TRUNC(SUMIF(V279:V282, RIGHTB(O280, 1), H279:H282)*U280, 2)</f>
        <v>102.43</v>
      </c>
      <c r="H280" s="26">
        <f>TRUNC(G280*D280,1)</f>
        <v>102.4</v>
      </c>
      <c r="I280" s="23">
        <v>0</v>
      </c>
      <c r="J280" s="26">
        <f>TRUNC(I280*D280,1)</f>
        <v>0</v>
      </c>
      <c r="K280" s="23">
        <v>0</v>
      </c>
      <c r="L280" s="26">
        <f>TRUNC(K280*D280,1)</f>
        <v>0</v>
      </c>
      <c r="M280" s="20" t="s">
        <v>52</v>
      </c>
      <c r="N280" s="1" t="s">
        <v>271</v>
      </c>
      <c r="O280" s="1" t="s">
        <v>766</v>
      </c>
      <c r="P280" s="1" t="s">
        <v>69</v>
      </c>
      <c r="Q280" s="1" t="s">
        <v>69</v>
      </c>
      <c r="R280" s="1" t="s">
        <v>69</v>
      </c>
      <c r="S280">
        <v>0</v>
      </c>
      <c r="T280">
        <v>0</v>
      </c>
      <c r="U280">
        <v>0.02</v>
      </c>
      <c r="AV280" s="1" t="s">
        <v>52</v>
      </c>
      <c r="AW280" s="1" t="s">
        <v>1244</v>
      </c>
      <c r="AX280" s="1" t="s">
        <v>52</v>
      </c>
      <c r="AY280" s="1" t="s">
        <v>52</v>
      </c>
      <c r="AZ280" s="1" t="s">
        <v>52</v>
      </c>
    </row>
    <row r="281" spans="1:52" ht="30" customHeight="1" x14ac:dyDescent="0.3">
      <c r="A281" s="20" t="s">
        <v>949</v>
      </c>
      <c r="B281" s="20" t="s">
        <v>920</v>
      </c>
      <c r="C281" s="20" t="s">
        <v>921</v>
      </c>
      <c r="D281" s="21">
        <v>3.4000000000000002E-2</v>
      </c>
      <c r="E281" s="23">
        <f t="shared" si="38"/>
        <v>306274</v>
      </c>
      <c r="F281" s="26">
        <f t="shared" si="38"/>
        <v>10413.299999999999</v>
      </c>
      <c r="G281" s="23">
        <f>단가대비표!O150</f>
        <v>0</v>
      </c>
      <c r="H281" s="26">
        <f>TRUNC(G281*D281,1)</f>
        <v>0</v>
      </c>
      <c r="I281" s="23">
        <f>단가대비표!P150</f>
        <v>306274</v>
      </c>
      <c r="J281" s="26">
        <f>TRUNC(I281*D281,1)</f>
        <v>10413.299999999999</v>
      </c>
      <c r="K281" s="23">
        <f>단가대비표!V150</f>
        <v>0</v>
      </c>
      <c r="L281" s="26">
        <f>TRUNC(K281*D281,1)</f>
        <v>0</v>
      </c>
      <c r="M281" s="20" t="s">
        <v>52</v>
      </c>
      <c r="N281" s="1" t="s">
        <v>271</v>
      </c>
      <c r="O281" s="1" t="s">
        <v>950</v>
      </c>
      <c r="P281" s="1" t="s">
        <v>69</v>
      </c>
      <c r="Q281" s="1" t="s">
        <v>69</v>
      </c>
      <c r="R281" s="1" t="s">
        <v>68</v>
      </c>
      <c r="W281">
        <v>2</v>
      </c>
      <c r="AV281" s="1" t="s">
        <v>52</v>
      </c>
      <c r="AW281" s="1" t="s">
        <v>1245</v>
      </c>
      <c r="AX281" s="1" t="s">
        <v>52</v>
      </c>
      <c r="AY281" s="1" t="s">
        <v>52</v>
      </c>
      <c r="AZ281" s="1" t="s">
        <v>52</v>
      </c>
    </row>
    <row r="282" spans="1:52" ht="30" customHeight="1" x14ac:dyDescent="0.3">
      <c r="A282" s="20" t="s">
        <v>924</v>
      </c>
      <c r="B282" s="20" t="s">
        <v>925</v>
      </c>
      <c r="C282" s="20" t="s">
        <v>147</v>
      </c>
      <c r="D282" s="21">
        <v>1</v>
      </c>
      <c r="E282" s="23">
        <f t="shared" si="38"/>
        <v>312.3</v>
      </c>
      <c r="F282" s="26">
        <f t="shared" si="38"/>
        <v>312.3</v>
      </c>
      <c r="G282" s="23">
        <f>TRUNC(SUMIF(W279:W282, RIGHTB(O282, 1), J279:J282)*U282, 2)</f>
        <v>312.39</v>
      </c>
      <c r="H282" s="26">
        <f>TRUNC(G282*D282,1)</f>
        <v>312.3</v>
      </c>
      <c r="I282" s="23">
        <v>0</v>
      </c>
      <c r="J282" s="26">
        <f>TRUNC(I282*D282,1)</f>
        <v>0</v>
      </c>
      <c r="K282" s="23">
        <v>0</v>
      </c>
      <c r="L282" s="26">
        <f>TRUNC(K282*D282,1)</f>
        <v>0</v>
      </c>
      <c r="M282" s="20" t="s">
        <v>52</v>
      </c>
      <c r="N282" s="1" t="s">
        <v>271</v>
      </c>
      <c r="O282" s="1" t="s">
        <v>804</v>
      </c>
      <c r="P282" s="1" t="s">
        <v>69</v>
      </c>
      <c r="Q282" s="1" t="s">
        <v>69</v>
      </c>
      <c r="R282" s="1" t="s">
        <v>69</v>
      </c>
      <c r="S282">
        <v>1</v>
      </c>
      <c r="T282">
        <v>0</v>
      </c>
      <c r="U282">
        <v>0.03</v>
      </c>
      <c r="AV282" s="1" t="s">
        <v>52</v>
      </c>
      <c r="AW282" s="1" t="s">
        <v>1246</v>
      </c>
      <c r="AX282" s="1" t="s">
        <v>52</v>
      </c>
      <c r="AY282" s="1" t="s">
        <v>52</v>
      </c>
      <c r="AZ282" s="1" t="s">
        <v>52</v>
      </c>
    </row>
    <row r="283" spans="1:52" ht="30" customHeight="1" x14ac:dyDescent="0.3">
      <c r="A283" s="20" t="s">
        <v>927</v>
      </c>
      <c r="B283" s="20" t="s">
        <v>52</v>
      </c>
      <c r="C283" s="20" t="s">
        <v>52</v>
      </c>
      <c r="D283" s="21"/>
      <c r="E283" s="23"/>
      <c r="F283" s="26">
        <f>H283+J283+L283</f>
        <v>15949</v>
      </c>
      <c r="G283" s="23"/>
      <c r="H283" s="26">
        <f>TRUNC(SUMIF(N279:N282, N278, H279:H282),0)</f>
        <v>5536</v>
      </c>
      <c r="I283" s="23"/>
      <c r="J283" s="26">
        <f>TRUNC(SUMIF(N279:N282, N278, J279:J282),0)</f>
        <v>10413</v>
      </c>
      <c r="K283" s="23"/>
      <c r="L283" s="26">
        <f>TRUNC(SUMIF(N279:N282, N278, L279:L282),0)</f>
        <v>0</v>
      </c>
      <c r="M283" s="20" t="s">
        <v>52</v>
      </c>
      <c r="N283" s="1" t="s">
        <v>152</v>
      </c>
      <c r="O283" s="1" t="s">
        <v>152</v>
      </c>
      <c r="P283" s="1" t="s">
        <v>52</v>
      </c>
      <c r="Q283" s="1" t="s">
        <v>52</v>
      </c>
      <c r="R283" s="1" t="s">
        <v>52</v>
      </c>
      <c r="AV283" s="1" t="s">
        <v>52</v>
      </c>
      <c r="AW283" s="1" t="s">
        <v>52</v>
      </c>
      <c r="AX283" s="1" t="s">
        <v>52</v>
      </c>
      <c r="AY283" s="1" t="s">
        <v>52</v>
      </c>
      <c r="AZ283" s="1" t="s">
        <v>52</v>
      </c>
    </row>
    <row r="284" spans="1:52" ht="30" customHeight="1" x14ac:dyDescent="0.3">
      <c r="A284" s="21"/>
      <c r="B284" s="21"/>
      <c r="C284" s="21"/>
      <c r="D284" s="21"/>
      <c r="E284" s="23"/>
      <c r="F284" s="26"/>
      <c r="G284" s="23"/>
      <c r="H284" s="26"/>
      <c r="I284" s="23"/>
      <c r="J284" s="26"/>
      <c r="K284" s="23"/>
      <c r="L284" s="26"/>
      <c r="M284" s="21"/>
    </row>
    <row r="285" spans="1:52" ht="30" customHeight="1" x14ac:dyDescent="0.3">
      <c r="A285" s="17" t="s">
        <v>1247</v>
      </c>
      <c r="B285" s="18"/>
      <c r="C285" s="18"/>
      <c r="D285" s="18"/>
      <c r="E285" s="22"/>
      <c r="F285" s="25"/>
      <c r="G285" s="22"/>
      <c r="H285" s="25"/>
      <c r="I285" s="22"/>
      <c r="J285" s="25"/>
      <c r="K285" s="22"/>
      <c r="L285" s="25"/>
      <c r="M285" s="19"/>
      <c r="N285" s="1" t="s">
        <v>280</v>
      </c>
    </row>
    <row r="286" spans="1:52" ht="30" customHeight="1" x14ac:dyDescent="0.3">
      <c r="A286" s="20" t="s">
        <v>1249</v>
      </c>
      <c r="B286" s="20" t="s">
        <v>1250</v>
      </c>
      <c r="C286" s="20" t="s">
        <v>65</v>
      </c>
      <c r="D286" s="21">
        <v>1.075</v>
      </c>
      <c r="E286" s="23">
        <f t="shared" ref="E286:F288" si="39">TRUNC(G286+I286+K286,1)</f>
        <v>520</v>
      </c>
      <c r="F286" s="26">
        <f t="shared" si="39"/>
        <v>559</v>
      </c>
      <c r="G286" s="23">
        <f>단가대비표!O44</f>
        <v>520</v>
      </c>
      <c r="H286" s="26">
        <f>TRUNC(G286*D286,1)</f>
        <v>559</v>
      </c>
      <c r="I286" s="23">
        <f>단가대비표!P44</f>
        <v>0</v>
      </c>
      <c r="J286" s="26">
        <f>TRUNC(I286*D286,1)</f>
        <v>0</v>
      </c>
      <c r="K286" s="23">
        <f>단가대비표!V44</f>
        <v>0</v>
      </c>
      <c r="L286" s="26">
        <f>TRUNC(K286*D286,1)</f>
        <v>0</v>
      </c>
      <c r="M286" s="20" t="s">
        <v>52</v>
      </c>
      <c r="N286" s="1" t="s">
        <v>280</v>
      </c>
      <c r="O286" s="1" t="s">
        <v>1251</v>
      </c>
      <c r="P286" s="1" t="s">
        <v>69</v>
      </c>
      <c r="Q286" s="1" t="s">
        <v>69</v>
      </c>
      <c r="R286" s="1" t="s">
        <v>68</v>
      </c>
      <c r="AV286" s="1" t="s">
        <v>52</v>
      </c>
      <c r="AW286" s="1" t="s">
        <v>1252</v>
      </c>
      <c r="AX286" s="1" t="s">
        <v>52</v>
      </c>
      <c r="AY286" s="1" t="s">
        <v>52</v>
      </c>
      <c r="AZ286" s="1" t="s">
        <v>52</v>
      </c>
    </row>
    <row r="287" spans="1:52" ht="30" customHeight="1" x14ac:dyDescent="0.3">
      <c r="A287" s="20" t="s">
        <v>1253</v>
      </c>
      <c r="B287" s="20" t="s">
        <v>920</v>
      </c>
      <c r="C287" s="20" t="s">
        <v>921</v>
      </c>
      <c r="D287" s="21">
        <v>1.7999999999999999E-2</v>
      </c>
      <c r="E287" s="23">
        <f t="shared" si="39"/>
        <v>438070</v>
      </c>
      <c r="F287" s="26">
        <f t="shared" si="39"/>
        <v>7885.2</v>
      </c>
      <c r="G287" s="23">
        <f>단가대비표!O154</f>
        <v>0</v>
      </c>
      <c r="H287" s="26">
        <f>TRUNC(G287*D287,1)</f>
        <v>0</v>
      </c>
      <c r="I287" s="23">
        <f>단가대비표!P154</f>
        <v>438070</v>
      </c>
      <c r="J287" s="26">
        <f>TRUNC(I287*D287,1)</f>
        <v>7885.2</v>
      </c>
      <c r="K287" s="23">
        <f>단가대비표!V154</f>
        <v>0</v>
      </c>
      <c r="L287" s="26">
        <f>TRUNC(K287*D287,1)</f>
        <v>0</v>
      </c>
      <c r="M287" s="20" t="s">
        <v>52</v>
      </c>
      <c r="N287" s="1" t="s">
        <v>280</v>
      </c>
      <c r="O287" s="1" t="s">
        <v>1254</v>
      </c>
      <c r="P287" s="1" t="s">
        <v>69</v>
      </c>
      <c r="Q287" s="1" t="s">
        <v>69</v>
      </c>
      <c r="R287" s="1" t="s">
        <v>68</v>
      </c>
      <c r="V287">
        <v>1</v>
      </c>
      <c r="AV287" s="1" t="s">
        <v>52</v>
      </c>
      <c r="AW287" s="1" t="s">
        <v>1255</v>
      </c>
      <c r="AX287" s="1" t="s">
        <v>52</v>
      </c>
      <c r="AY287" s="1" t="s">
        <v>52</v>
      </c>
      <c r="AZ287" s="1" t="s">
        <v>52</v>
      </c>
    </row>
    <row r="288" spans="1:52" ht="30" customHeight="1" x14ac:dyDescent="0.3">
      <c r="A288" s="20" t="s">
        <v>924</v>
      </c>
      <c r="B288" s="20" t="s">
        <v>925</v>
      </c>
      <c r="C288" s="20" t="s">
        <v>147</v>
      </c>
      <c r="D288" s="21">
        <v>1</v>
      </c>
      <c r="E288" s="23">
        <f t="shared" si="39"/>
        <v>236.5</v>
      </c>
      <c r="F288" s="26">
        <f t="shared" si="39"/>
        <v>236.5</v>
      </c>
      <c r="G288" s="23">
        <f>TRUNC(SUMIF(V286:V288, RIGHTB(O288, 1), J286:J288)*U288, 2)</f>
        <v>236.55</v>
      </c>
      <c r="H288" s="26">
        <f>TRUNC(G288*D288,1)</f>
        <v>236.5</v>
      </c>
      <c r="I288" s="23">
        <v>0</v>
      </c>
      <c r="J288" s="26">
        <f>TRUNC(I288*D288,1)</f>
        <v>0</v>
      </c>
      <c r="K288" s="23">
        <v>0</v>
      </c>
      <c r="L288" s="26">
        <f>TRUNC(K288*D288,1)</f>
        <v>0</v>
      </c>
      <c r="M288" s="20" t="s">
        <v>52</v>
      </c>
      <c r="N288" s="1" t="s">
        <v>280</v>
      </c>
      <c r="O288" s="1" t="s">
        <v>766</v>
      </c>
      <c r="P288" s="1" t="s">
        <v>69</v>
      </c>
      <c r="Q288" s="1" t="s">
        <v>69</v>
      </c>
      <c r="R288" s="1" t="s">
        <v>69</v>
      </c>
      <c r="S288">
        <v>1</v>
      </c>
      <c r="T288">
        <v>0</v>
      </c>
      <c r="U288">
        <v>0.03</v>
      </c>
      <c r="AV288" s="1" t="s">
        <v>52</v>
      </c>
      <c r="AW288" s="1" t="s">
        <v>1256</v>
      </c>
      <c r="AX288" s="1" t="s">
        <v>52</v>
      </c>
      <c r="AY288" s="1" t="s">
        <v>52</v>
      </c>
      <c r="AZ288" s="1" t="s">
        <v>52</v>
      </c>
    </row>
    <row r="289" spans="1:52" ht="30" customHeight="1" x14ac:dyDescent="0.3">
      <c r="A289" s="20" t="s">
        <v>927</v>
      </c>
      <c r="B289" s="20" t="s">
        <v>52</v>
      </c>
      <c r="C289" s="20" t="s">
        <v>52</v>
      </c>
      <c r="D289" s="21"/>
      <c r="E289" s="23"/>
      <c r="F289" s="26">
        <f>H289+J289+L289</f>
        <v>8680</v>
      </c>
      <c r="G289" s="23"/>
      <c r="H289" s="26">
        <f>TRUNC(SUMIF(N286:N288, N285, H286:H288),0)</f>
        <v>795</v>
      </c>
      <c r="I289" s="23"/>
      <c r="J289" s="26">
        <f>TRUNC(SUMIF(N286:N288, N285, J286:J288),0)</f>
        <v>7885</v>
      </c>
      <c r="K289" s="23"/>
      <c r="L289" s="26">
        <f>TRUNC(SUMIF(N286:N288, N285, L286:L288),0)</f>
        <v>0</v>
      </c>
      <c r="M289" s="20" t="s">
        <v>52</v>
      </c>
      <c r="N289" s="1" t="s">
        <v>152</v>
      </c>
      <c r="O289" s="1" t="s">
        <v>152</v>
      </c>
      <c r="P289" s="1" t="s">
        <v>52</v>
      </c>
      <c r="Q289" s="1" t="s">
        <v>52</v>
      </c>
      <c r="R289" s="1" t="s">
        <v>52</v>
      </c>
      <c r="AV289" s="1" t="s">
        <v>52</v>
      </c>
      <c r="AW289" s="1" t="s">
        <v>52</v>
      </c>
      <c r="AX289" s="1" t="s">
        <v>52</v>
      </c>
      <c r="AY289" s="1" t="s">
        <v>52</v>
      </c>
      <c r="AZ289" s="1" t="s">
        <v>52</v>
      </c>
    </row>
    <row r="290" spans="1:52" ht="30" customHeight="1" x14ac:dyDescent="0.3">
      <c r="A290" s="21"/>
      <c r="B290" s="21"/>
      <c r="C290" s="21"/>
      <c r="D290" s="21"/>
      <c r="E290" s="23"/>
      <c r="F290" s="26"/>
      <c r="G290" s="23"/>
      <c r="H290" s="26"/>
      <c r="I290" s="23"/>
      <c r="J290" s="26"/>
      <c r="K290" s="23"/>
      <c r="L290" s="26"/>
      <c r="M290" s="21"/>
    </row>
    <row r="291" spans="1:52" ht="30" customHeight="1" x14ac:dyDescent="0.3">
      <c r="A291" s="17" t="s">
        <v>1257</v>
      </c>
      <c r="B291" s="18"/>
      <c r="C291" s="18"/>
      <c r="D291" s="18"/>
      <c r="E291" s="22"/>
      <c r="F291" s="25"/>
      <c r="G291" s="22"/>
      <c r="H291" s="25"/>
      <c r="I291" s="22"/>
      <c r="J291" s="25"/>
      <c r="K291" s="22"/>
      <c r="L291" s="25"/>
      <c r="M291" s="19"/>
      <c r="N291" s="1" t="s">
        <v>285</v>
      </c>
    </row>
    <row r="292" spans="1:52" ht="30" customHeight="1" x14ac:dyDescent="0.3">
      <c r="A292" s="20" t="s">
        <v>1259</v>
      </c>
      <c r="B292" s="20" t="s">
        <v>1260</v>
      </c>
      <c r="C292" s="20" t="s">
        <v>65</v>
      </c>
      <c r="D292" s="21">
        <v>1.1000000000000001</v>
      </c>
      <c r="E292" s="23">
        <f t="shared" ref="E292:F295" si="40">TRUNC(G292+I292+K292,1)</f>
        <v>817</v>
      </c>
      <c r="F292" s="26">
        <f t="shared" si="40"/>
        <v>898.7</v>
      </c>
      <c r="G292" s="23">
        <f>단가대비표!O43</f>
        <v>817</v>
      </c>
      <c r="H292" s="26">
        <f>TRUNC(G292*D292,1)</f>
        <v>898.7</v>
      </c>
      <c r="I292" s="23">
        <f>단가대비표!P43</f>
        <v>0</v>
      </c>
      <c r="J292" s="26">
        <f>TRUNC(I292*D292,1)</f>
        <v>0</v>
      </c>
      <c r="K292" s="23">
        <f>단가대비표!V43</f>
        <v>0</v>
      </c>
      <c r="L292" s="26">
        <f>TRUNC(K292*D292,1)</f>
        <v>0</v>
      </c>
      <c r="M292" s="20" t="s">
        <v>52</v>
      </c>
      <c r="N292" s="1" t="s">
        <v>285</v>
      </c>
      <c r="O292" s="1" t="s">
        <v>1261</v>
      </c>
      <c r="P292" s="1" t="s">
        <v>69</v>
      </c>
      <c r="Q292" s="1" t="s">
        <v>69</v>
      </c>
      <c r="R292" s="1" t="s">
        <v>68</v>
      </c>
      <c r="V292">
        <v>1</v>
      </c>
      <c r="AV292" s="1" t="s">
        <v>52</v>
      </c>
      <c r="AW292" s="1" t="s">
        <v>1262</v>
      </c>
      <c r="AX292" s="1" t="s">
        <v>52</v>
      </c>
      <c r="AY292" s="1" t="s">
        <v>52</v>
      </c>
      <c r="AZ292" s="1" t="s">
        <v>52</v>
      </c>
    </row>
    <row r="293" spans="1:52" ht="30" customHeight="1" x14ac:dyDescent="0.3">
      <c r="A293" s="20" t="s">
        <v>916</v>
      </c>
      <c r="B293" s="20" t="s">
        <v>917</v>
      </c>
      <c r="C293" s="20" t="s">
        <v>147</v>
      </c>
      <c r="D293" s="21">
        <v>1</v>
      </c>
      <c r="E293" s="23">
        <f t="shared" si="40"/>
        <v>17.899999999999999</v>
      </c>
      <c r="F293" s="26">
        <f t="shared" si="40"/>
        <v>17.899999999999999</v>
      </c>
      <c r="G293" s="23">
        <f>TRUNC(SUMIF(V292:V295, RIGHTB(O293, 1), H292:H295)*U293, 2)</f>
        <v>17.97</v>
      </c>
      <c r="H293" s="26">
        <f>TRUNC(G293*D293,1)</f>
        <v>17.899999999999999</v>
      </c>
      <c r="I293" s="23">
        <v>0</v>
      </c>
      <c r="J293" s="26">
        <f>TRUNC(I293*D293,1)</f>
        <v>0</v>
      </c>
      <c r="K293" s="23">
        <v>0</v>
      </c>
      <c r="L293" s="26">
        <f>TRUNC(K293*D293,1)</f>
        <v>0</v>
      </c>
      <c r="M293" s="20" t="s">
        <v>52</v>
      </c>
      <c r="N293" s="1" t="s">
        <v>285</v>
      </c>
      <c r="O293" s="1" t="s">
        <v>766</v>
      </c>
      <c r="P293" s="1" t="s">
        <v>69</v>
      </c>
      <c r="Q293" s="1" t="s">
        <v>69</v>
      </c>
      <c r="R293" s="1" t="s">
        <v>69</v>
      </c>
      <c r="S293">
        <v>0</v>
      </c>
      <c r="T293">
        <v>0</v>
      </c>
      <c r="U293">
        <v>0.02</v>
      </c>
      <c r="AV293" s="1" t="s">
        <v>52</v>
      </c>
      <c r="AW293" s="1" t="s">
        <v>1263</v>
      </c>
      <c r="AX293" s="1" t="s">
        <v>52</v>
      </c>
      <c r="AY293" s="1" t="s">
        <v>52</v>
      </c>
      <c r="AZ293" s="1" t="s">
        <v>52</v>
      </c>
    </row>
    <row r="294" spans="1:52" ht="30" customHeight="1" x14ac:dyDescent="0.3">
      <c r="A294" s="20" t="s">
        <v>919</v>
      </c>
      <c r="B294" s="20" t="s">
        <v>920</v>
      </c>
      <c r="C294" s="20" t="s">
        <v>921</v>
      </c>
      <c r="D294" s="21">
        <v>0.01</v>
      </c>
      <c r="E294" s="23">
        <f t="shared" si="40"/>
        <v>276108</v>
      </c>
      <c r="F294" s="26">
        <f t="shared" si="40"/>
        <v>2761</v>
      </c>
      <c r="G294" s="23">
        <f>단가대비표!O149</f>
        <v>0</v>
      </c>
      <c r="H294" s="26">
        <f>TRUNC(G294*D294,1)</f>
        <v>0</v>
      </c>
      <c r="I294" s="23">
        <f>단가대비표!P149</f>
        <v>276108</v>
      </c>
      <c r="J294" s="26">
        <f>TRUNC(I294*D294,1)</f>
        <v>2761</v>
      </c>
      <c r="K294" s="23">
        <f>단가대비표!V149</f>
        <v>0</v>
      </c>
      <c r="L294" s="26">
        <f>TRUNC(K294*D294,1)</f>
        <v>0</v>
      </c>
      <c r="M294" s="20" t="s">
        <v>52</v>
      </c>
      <c r="N294" s="1" t="s">
        <v>285</v>
      </c>
      <c r="O294" s="1" t="s">
        <v>922</v>
      </c>
      <c r="P294" s="1" t="s">
        <v>69</v>
      </c>
      <c r="Q294" s="1" t="s">
        <v>69</v>
      </c>
      <c r="R294" s="1" t="s">
        <v>68</v>
      </c>
      <c r="W294">
        <v>2</v>
      </c>
      <c r="AV294" s="1" t="s">
        <v>52</v>
      </c>
      <c r="AW294" s="1" t="s">
        <v>1264</v>
      </c>
      <c r="AX294" s="1" t="s">
        <v>52</v>
      </c>
      <c r="AY294" s="1" t="s">
        <v>52</v>
      </c>
      <c r="AZ294" s="1" t="s">
        <v>52</v>
      </c>
    </row>
    <row r="295" spans="1:52" ht="30" customHeight="1" x14ac:dyDescent="0.3">
      <c r="A295" s="20" t="s">
        <v>924</v>
      </c>
      <c r="B295" s="20" t="s">
        <v>925</v>
      </c>
      <c r="C295" s="20" t="s">
        <v>147</v>
      </c>
      <c r="D295" s="21">
        <v>1</v>
      </c>
      <c r="E295" s="23">
        <f t="shared" si="40"/>
        <v>82.8</v>
      </c>
      <c r="F295" s="26">
        <f t="shared" si="40"/>
        <v>82.8</v>
      </c>
      <c r="G295" s="23">
        <f>TRUNC(SUMIF(W292:W295, RIGHTB(O295, 1), J292:J295)*U295, 2)</f>
        <v>82.83</v>
      </c>
      <c r="H295" s="26">
        <f>TRUNC(G295*D295,1)</f>
        <v>82.8</v>
      </c>
      <c r="I295" s="23">
        <v>0</v>
      </c>
      <c r="J295" s="26">
        <f>TRUNC(I295*D295,1)</f>
        <v>0</v>
      </c>
      <c r="K295" s="23">
        <v>0</v>
      </c>
      <c r="L295" s="26">
        <f>TRUNC(K295*D295,1)</f>
        <v>0</v>
      </c>
      <c r="M295" s="20" t="s">
        <v>52</v>
      </c>
      <c r="N295" s="1" t="s">
        <v>285</v>
      </c>
      <c r="O295" s="1" t="s">
        <v>804</v>
      </c>
      <c r="P295" s="1" t="s">
        <v>69</v>
      </c>
      <c r="Q295" s="1" t="s">
        <v>69</v>
      </c>
      <c r="R295" s="1" t="s">
        <v>69</v>
      </c>
      <c r="S295">
        <v>1</v>
      </c>
      <c r="T295">
        <v>0</v>
      </c>
      <c r="U295">
        <v>0.03</v>
      </c>
      <c r="AV295" s="1" t="s">
        <v>52</v>
      </c>
      <c r="AW295" s="1" t="s">
        <v>1265</v>
      </c>
      <c r="AX295" s="1" t="s">
        <v>52</v>
      </c>
      <c r="AY295" s="1" t="s">
        <v>52</v>
      </c>
      <c r="AZ295" s="1" t="s">
        <v>52</v>
      </c>
    </row>
    <row r="296" spans="1:52" ht="30" customHeight="1" x14ac:dyDescent="0.3">
      <c r="A296" s="20" t="s">
        <v>927</v>
      </c>
      <c r="B296" s="20" t="s">
        <v>52</v>
      </c>
      <c r="C296" s="20" t="s">
        <v>52</v>
      </c>
      <c r="D296" s="21"/>
      <c r="E296" s="23"/>
      <c r="F296" s="26">
        <f>H296+J296+L296</f>
        <v>3760</v>
      </c>
      <c r="G296" s="23"/>
      <c r="H296" s="26">
        <f>TRUNC(SUMIF(N292:N295, N291, H292:H295),0)</f>
        <v>999</v>
      </c>
      <c r="I296" s="23"/>
      <c r="J296" s="26">
        <f>TRUNC(SUMIF(N292:N295, N291, J292:J295),0)</f>
        <v>2761</v>
      </c>
      <c r="K296" s="23"/>
      <c r="L296" s="26">
        <f>TRUNC(SUMIF(N292:N295, N291, L292:L295),0)</f>
        <v>0</v>
      </c>
      <c r="M296" s="20" t="s">
        <v>52</v>
      </c>
      <c r="N296" s="1" t="s">
        <v>152</v>
      </c>
      <c r="O296" s="1" t="s">
        <v>152</v>
      </c>
      <c r="P296" s="1" t="s">
        <v>52</v>
      </c>
      <c r="Q296" s="1" t="s">
        <v>52</v>
      </c>
      <c r="R296" s="1" t="s">
        <v>52</v>
      </c>
      <c r="AV296" s="1" t="s">
        <v>52</v>
      </c>
      <c r="AW296" s="1" t="s">
        <v>52</v>
      </c>
      <c r="AX296" s="1" t="s">
        <v>52</v>
      </c>
      <c r="AY296" s="1" t="s">
        <v>52</v>
      </c>
      <c r="AZ296" s="1" t="s">
        <v>52</v>
      </c>
    </row>
    <row r="297" spans="1:52" ht="30" customHeight="1" x14ac:dyDescent="0.3">
      <c r="A297" s="21"/>
      <c r="B297" s="21"/>
      <c r="C297" s="21"/>
      <c r="D297" s="21"/>
      <c r="E297" s="23"/>
      <c r="F297" s="26"/>
      <c r="G297" s="23"/>
      <c r="H297" s="26"/>
      <c r="I297" s="23"/>
      <c r="J297" s="26"/>
      <c r="K297" s="23"/>
      <c r="L297" s="26"/>
      <c r="M297" s="21"/>
    </row>
    <row r="298" spans="1:52" ht="30" customHeight="1" x14ac:dyDescent="0.3">
      <c r="A298" s="17" t="s">
        <v>1266</v>
      </c>
      <c r="B298" s="18"/>
      <c r="C298" s="18"/>
      <c r="D298" s="18"/>
      <c r="E298" s="22"/>
      <c r="F298" s="25"/>
      <c r="G298" s="22"/>
      <c r="H298" s="25"/>
      <c r="I298" s="22"/>
      <c r="J298" s="25"/>
      <c r="K298" s="22"/>
      <c r="L298" s="25"/>
      <c r="M298" s="19"/>
      <c r="N298" s="1" t="s">
        <v>289</v>
      </c>
    </row>
    <row r="299" spans="1:52" ht="30" customHeight="1" x14ac:dyDescent="0.3">
      <c r="A299" s="20" t="s">
        <v>1259</v>
      </c>
      <c r="B299" s="20" t="s">
        <v>1267</v>
      </c>
      <c r="C299" s="20" t="s">
        <v>65</v>
      </c>
      <c r="D299" s="21">
        <v>1.1000000000000001</v>
      </c>
      <c r="E299" s="23">
        <f t="shared" ref="E299:F302" si="41">TRUNC(G299+I299+K299,1)</f>
        <v>551</v>
      </c>
      <c r="F299" s="26">
        <f t="shared" si="41"/>
        <v>606.1</v>
      </c>
      <c r="G299" s="23">
        <f>단가대비표!O42</f>
        <v>551</v>
      </c>
      <c r="H299" s="26">
        <f>TRUNC(G299*D299,1)</f>
        <v>606.1</v>
      </c>
      <c r="I299" s="23">
        <f>단가대비표!P42</f>
        <v>0</v>
      </c>
      <c r="J299" s="26">
        <f>TRUNC(I299*D299,1)</f>
        <v>0</v>
      </c>
      <c r="K299" s="23">
        <f>단가대비표!V42</f>
        <v>0</v>
      </c>
      <c r="L299" s="26">
        <f>TRUNC(K299*D299,1)</f>
        <v>0</v>
      </c>
      <c r="M299" s="20" t="s">
        <v>52</v>
      </c>
      <c r="N299" s="1" t="s">
        <v>289</v>
      </c>
      <c r="O299" s="1" t="s">
        <v>1268</v>
      </c>
      <c r="P299" s="1" t="s">
        <v>69</v>
      </c>
      <c r="Q299" s="1" t="s">
        <v>69</v>
      </c>
      <c r="R299" s="1" t="s">
        <v>68</v>
      </c>
      <c r="V299">
        <v>1</v>
      </c>
      <c r="AV299" s="1" t="s">
        <v>52</v>
      </c>
      <c r="AW299" s="1" t="s">
        <v>1269</v>
      </c>
      <c r="AX299" s="1" t="s">
        <v>52</v>
      </c>
      <c r="AY299" s="1" t="s">
        <v>52</v>
      </c>
      <c r="AZ299" s="1" t="s">
        <v>52</v>
      </c>
    </row>
    <row r="300" spans="1:52" ht="30" customHeight="1" x14ac:dyDescent="0.3">
      <c r="A300" s="20" t="s">
        <v>916</v>
      </c>
      <c r="B300" s="20" t="s">
        <v>917</v>
      </c>
      <c r="C300" s="20" t="s">
        <v>147</v>
      </c>
      <c r="D300" s="21">
        <v>1</v>
      </c>
      <c r="E300" s="23">
        <f t="shared" si="41"/>
        <v>12.1</v>
      </c>
      <c r="F300" s="26">
        <f t="shared" si="41"/>
        <v>12.1</v>
      </c>
      <c r="G300" s="23">
        <f>TRUNC(SUMIF(V299:V302, RIGHTB(O300, 1), H299:H302)*U300, 2)</f>
        <v>12.12</v>
      </c>
      <c r="H300" s="26">
        <f>TRUNC(G300*D300,1)</f>
        <v>12.1</v>
      </c>
      <c r="I300" s="23">
        <v>0</v>
      </c>
      <c r="J300" s="26">
        <f>TRUNC(I300*D300,1)</f>
        <v>0</v>
      </c>
      <c r="K300" s="23">
        <v>0</v>
      </c>
      <c r="L300" s="26">
        <f>TRUNC(K300*D300,1)</f>
        <v>0</v>
      </c>
      <c r="M300" s="20" t="s">
        <v>52</v>
      </c>
      <c r="N300" s="1" t="s">
        <v>289</v>
      </c>
      <c r="O300" s="1" t="s">
        <v>766</v>
      </c>
      <c r="P300" s="1" t="s">
        <v>69</v>
      </c>
      <c r="Q300" s="1" t="s">
        <v>69</v>
      </c>
      <c r="R300" s="1" t="s">
        <v>69</v>
      </c>
      <c r="S300">
        <v>0</v>
      </c>
      <c r="T300">
        <v>0</v>
      </c>
      <c r="U300">
        <v>0.02</v>
      </c>
      <c r="AV300" s="1" t="s">
        <v>52</v>
      </c>
      <c r="AW300" s="1" t="s">
        <v>1270</v>
      </c>
      <c r="AX300" s="1" t="s">
        <v>52</v>
      </c>
      <c r="AY300" s="1" t="s">
        <v>52</v>
      </c>
      <c r="AZ300" s="1" t="s">
        <v>52</v>
      </c>
    </row>
    <row r="301" spans="1:52" ht="30" customHeight="1" x14ac:dyDescent="0.3">
      <c r="A301" s="20" t="s">
        <v>919</v>
      </c>
      <c r="B301" s="20" t="s">
        <v>920</v>
      </c>
      <c r="C301" s="20" t="s">
        <v>921</v>
      </c>
      <c r="D301" s="21">
        <v>0.01</v>
      </c>
      <c r="E301" s="23">
        <f t="shared" si="41"/>
        <v>276108</v>
      </c>
      <c r="F301" s="26">
        <f t="shared" si="41"/>
        <v>2761</v>
      </c>
      <c r="G301" s="23">
        <f>단가대비표!O149</f>
        <v>0</v>
      </c>
      <c r="H301" s="26">
        <f>TRUNC(G301*D301,1)</f>
        <v>0</v>
      </c>
      <c r="I301" s="23">
        <f>단가대비표!P149</f>
        <v>276108</v>
      </c>
      <c r="J301" s="26">
        <f>TRUNC(I301*D301,1)</f>
        <v>2761</v>
      </c>
      <c r="K301" s="23">
        <f>단가대비표!V149</f>
        <v>0</v>
      </c>
      <c r="L301" s="26">
        <f>TRUNC(K301*D301,1)</f>
        <v>0</v>
      </c>
      <c r="M301" s="20" t="s">
        <v>52</v>
      </c>
      <c r="N301" s="1" t="s">
        <v>289</v>
      </c>
      <c r="O301" s="1" t="s">
        <v>922</v>
      </c>
      <c r="P301" s="1" t="s">
        <v>69</v>
      </c>
      <c r="Q301" s="1" t="s">
        <v>69</v>
      </c>
      <c r="R301" s="1" t="s">
        <v>68</v>
      </c>
      <c r="W301">
        <v>2</v>
      </c>
      <c r="AV301" s="1" t="s">
        <v>52</v>
      </c>
      <c r="AW301" s="1" t="s">
        <v>1271</v>
      </c>
      <c r="AX301" s="1" t="s">
        <v>52</v>
      </c>
      <c r="AY301" s="1" t="s">
        <v>52</v>
      </c>
      <c r="AZ301" s="1" t="s">
        <v>52</v>
      </c>
    </row>
    <row r="302" spans="1:52" ht="30" customHeight="1" x14ac:dyDescent="0.3">
      <c r="A302" s="20" t="s">
        <v>924</v>
      </c>
      <c r="B302" s="20" t="s">
        <v>925</v>
      </c>
      <c r="C302" s="20" t="s">
        <v>147</v>
      </c>
      <c r="D302" s="21">
        <v>1</v>
      </c>
      <c r="E302" s="23">
        <f t="shared" si="41"/>
        <v>82.8</v>
      </c>
      <c r="F302" s="26">
        <f t="shared" si="41"/>
        <v>82.8</v>
      </c>
      <c r="G302" s="23">
        <f>TRUNC(SUMIF(W299:W302, RIGHTB(O302, 1), J299:J302)*U302, 2)</f>
        <v>82.83</v>
      </c>
      <c r="H302" s="26">
        <f>TRUNC(G302*D302,1)</f>
        <v>82.8</v>
      </c>
      <c r="I302" s="23">
        <v>0</v>
      </c>
      <c r="J302" s="26">
        <f>TRUNC(I302*D302,1)</f>
        <v>0</v>
      </c>
      <c r="K302" s="23">
        <v>0</v>
      </c>
      <c r="L302" s="26">
        <f>TRUNC(K302*D302,1)</f>
        <v>0</v>
      </c>
      <c r="M302" s="20" t="s">
        <v>52</v>
      </c>
      <c r="N302" s="1" t="s">
        <v>289</v>
      </c>
      <c r="O302" s="1" t="s">
        <v>804</v>
      </c>
      <c r="P302" s="1" t="s">
        <v>69</v>
      </c>
      <c r="Q302" s="1" t="s">
        <v>69</v>
      </c>
      <c r="R302" s="1" t="s">
        <v>69</v>
      </c>
      <c r="S302">
        <v>1</v>
      </c>
      <c r="T302">
        <v>0</v>
      </c>
      <c r="U302">
        <v>0.03</v>
      </c>
      <c r="AV302" s="1" t="s">
        <v>52</v>
      </c>
      <c r="AW302" s="1" t="s">
        <v>1272</v>
      </c>
      <c r="AX302" s="1" t="s">
        <v>52</v>
      </c>
      <c r="AY302" s="1" t="s">
        <v>52</v>
      </c>
      <c r="AZ302" s="1" t="s">
        <v>52</v>
      </c>
    </row>
    <row r="303" spans="1:52" ht="30" customHeight="1" x14ac:dyDescent="0.3">
      <c r="A303" s="20" t="s">
        <v>927</v>
      </c>
      <c r="B303" s="20" t="s">
        <v>52</v>
      </c>
      <c r="C303" s="20" t="s">
        <v>52</v>
      </c>
      <c r="D303" s="21"/>
      <c r="E303" s="23"/>
      <c r="F303" s="26">
        <f>H303+J303+L303</f>
        <v>3462</v>
      </c>
      <c r="G303" s="23"/>
      <c r="H303" s="26">
        <f>TRUNC(SUMIF(N299:N302, N298, H299:H302),0)</f>
        <v>701</v>
      </c>
      <c r="I303" s="23"/>
      <c r="J303" s="26">
        <f>TRUNC(SUMIF(N299:N302, N298, J299:J302),0)</f>
        <v>2761</v>
      </c>
      <c r="K303" s="23"/>
      <c r="L303" s="26">
        <f>TRUNC(SUMIF(N299:N302, N298, L299:L302),0)</f>
        <v>0</v>
      </c>
      <c r="M303" s="20" t="s">
        <v>52</v>
      </c>
      <c r="N303" s="1" t="s">
        <v>152</v>
      </c>
      <c r="O303" s="1" t="s">
        <v>152</v>
      </c>
      <c r="P303" s="1" t="s">
        <v>52</v>
      </c>
      <c r="Q303" s="1" t="s">
        <v>52</v>
      </c>
      <c r="R303" s="1" t="s">
        <v>52</v>
      </c>
      <c r="AV303" s="1" t="s">
        <v>52</v>
      </c>
      <c r="AW303" s="1" t="s">
        <v>52</v>
      </c>
      <c r="AX303" s="1" t="s">
        <v>52</v>
      </c>
      <c r="AY303" s="1" t="s">
        <v>52</v>
      </c>
      <c r="AZ303" s="1" t="s">
        <v>52</v>
      </c>
    </row>
    <row r="304" spans="1:52" ht="30" customHeight="1" x14ac:dyDescent="0.3">
      <c r="A304" s="21"/>
      <c r="B304" s="21"/>
      <c r="C304" s="21"/>
      <c r="D304" s="21"/>
      <c r="E304" s="23"/>
      <c r="F304" s="26"/>
      <c r="G304" s="23"/>
      <c r="H304" s="26"/>
      <c r="I304" s="23"/>
      <c r="J304" s="26"/>
      <c r="K304" s="23"/>
      <c r="L304" s="26"/>
      <c r="M304" s="21"/>
    </row>
    <row r="305" spans="1:52" ht="30" customHeight="1" x14ac:dyDescent="0.3">
      <c r="A305" s="17" t="s">
        <v>1273</v>
      </c>
      <c r="B305" s="18"/>
      <c r="C305" s="18"/>
      <c r="D305" s="18"/>
      <c r="E305" s="22"/>
      <c r="F305" s="25"/>
      <c r="G305" s="22"/>
      <c r="H305" s="25"/>
      <c r="I305" s="22"/>
      <c r="J305" s="25"/>
      <c r="K305" s="22"/>
      <c r="L305" s="25"/>
      <c r="M305" s="19"/>
      <c r="N305" s="1" t="s">
        <v>293</v>
      </c>
    </row>
    <row r="306" spans="1:52" ht="30" customHeight="1" x14ac:dyDescent="0.3">
      <c r="A306" s="20" t="s">
        <v>1012</v>
      </c>
      <c r="B306" s="20" t="s">
        <v>1274</v>
      </c>
      <c r="C306" s="20" t="s">
        <v>65</v>
      </c>
      <c r="D306" s="21">
        <v>1.1000000000000001</v>
      </c>
      <c r="E306" s="23">
        <f t="shared" ref="E306:F309" si="42">TRUNC(G306+I306+K306,1)</f>
        <v>17402</v>
      </c>
      <c r="F306" s="26">
        <f t="shared" si="42"/>
        <v>19142.2</v>
      </c>
      <c r="G306" s="23">
        <f>단가대비표!O22</f>
        <v>17402</v>
      </c>
      <c r="H306" s="26">
        <f>TRUNC(G306*D306,1)</f>
        <v>19142.2</v>
      </c>
      <c r="I306" s="23">
        <f>단가대비표!P22</f>
        <v>0</v>
      </c>
      <c r="J306" s="26">
        <f>TRUNC(I306*D306,1)</f>
        <v>0</v>
      </c>
      <c r="K306" s="23">
        <f>단가대비표!V22</f>
        <v>0</v>
      </c>
      <c r="L306" s="26">
        <f>TRUNC(K306*D306,1)</f>
        <v>0</v>
      </c>
      <c r="M306" s="20" t="s">
        <v>52</v>
      </c>
      <c r="N306" s="1" t="s">
        <v>293</v>
      </c>
      <c r="O306" s="1" t="s">
        <v>1275</v>
      </c>
      <c r="P306" s="1" t="s">
        <v>69</v>
      </c>
      <c r="Q306" s="1" t="s">
        <v>69</v>
      </c>
      <c r="R306" s="1" t="s">
        <v>68</v>
      </c>
      <c r="V306">
        <v>1</v>
      </c>
      <c r="AV306" s="1" t="s">
        <v>52</v>
      </c>
      <c r="AW306" s="1" t="s">
        <v>1276</v>
      </c>
      <c r="AX306" s="1" t="s">
        <v>52</v>
      </c>
      <c r="AY306" s="1" t="s">
        <v>52</v>
      </c>
      <c r="AZ306" s="1" t="s">
        <v>52</v>
      </c>
    </row>
    <row r="307" spans="1:52" ht="30" customHeight="1" x14ac:dyDescent="0.3">
      <c r="A307" s="20" t="s">
        <v>916</v>
      </c>
      <c r="B307" s="20" t="s">
        <v>917</v>
      </c>
      <c r="C307" s="20" t="s">
        <v>147</v>
      </c>
      <c r="D307" s="21">
        <v>1</v>
      </c>
      <c r="E307" s="23">
        <f t="shared" si="42"/>
        <v>382.8</v>
      </c>
      <c r="F307" s="26">
        <f t="shared" si="42"/>
        <v>382.8</v>
      </c>
      <c r="G307" s="23">
        <f>TRUNC(SUMIF(V306:V309, RIGHTB(O307, 1), H306:H309)*U307, 2)</f>
        <v>382.84</v>
      </c>
      <c r="H307" s="26">
        <f>TRUNC(G307*D307,1)</f>
        <v>382.8</v>
      </c>
      <c r="I307" s="23">
        <v>0</v>
      </c>
      <c r="J307" s="26">
        <f>TRUNC(I307*D307,1)</f>
        <v>0</v>
      </c>
      <c r="K307" s="23">
        <v>0</v>
      </c>
      <c r="L307" s="26">
        <f>TRUNC(K307*D307,1)</f>
        <v>0</v>
      </c>
      <c r="M307" s="20" t="s">
        <v>52</v>
      </c>
      <c r="N307" s="1" t="s">
        <v>293</v>
      </c>
      <c r="O307" s="1" t="s">
        <v>766</v>
      </c>
      <c r="P307" s="1" t="s">
        <v>69</v>
      </c>
      <c r="Q307" s="1" t="s">
        <v>69</v>
      </c>
      <c r="R307" s="1" t="s">
        <v>69</v>
      </c>
      <c r="S307">
        <v>0</v>
      </c>
      <c r="T307">
        <v>0</v>
      </c>
      <c r="U307">
        <v>0.02</v>
      </c>
      <c r="AV307" s="1" t="s">
        <v>52</v>
      </c>
      <c r="AW307" s="1" t="s">
        <v>1277</v>
      </c>
      <c r="AX307" s="1" t="s">
        <v>52</v>
      </c>
      <c r="AY307" s="1" t="s">
        <v>52</v>
      </c>
      <c r="AZ307" s="1" t="s">
        <v>52</v>
      </c>
    </row>
    <row r="308" spans="1:52" ht="30" customHeight="1" x14ac:dyDescent="0.3">
      <c r="A308" s="20" t="s">
        <v>919</v>
      </c>
      <c r="B308" s="20" t="s">
        <v>920</v>
      </c>
      <c r="C308" s="20" t="s">
        <v>921</v>
      </c>
      <c r="D308" s="21">
        <v>1.6500000000000001E-2</v>
      </c>
      <c r="E308" s="23">
        <f t="shared" si="42"/>
        <v>276108</v>
      </c>
      <c r="F308" s="26">
        <f t="shared" si="42"/>
        <v>4555.7</v>
      </c>
      <c r="G308" s="23">
        <f>단가대비표!O149</f>
        <v>0</v>
      </c>
      <c r="H308" s="26">
        <f>TRUNC(G308*D308,1)</f>
        <v>0</v>
      </c>
      <c r="I308" s="23">
        <f>단가대비표!P149</f>
        <v>276108</v>
      </c>
      <c r="J308" s="26">
        <f>TRUNC(I308*D308,1)</f>
        <v>4555.7</v>
      </c>
      <c r="K308" s="23">
        <f>단가대비표!V149</f>
        <v>0</v>
      </c>
      <c r="L308" s="26">
        <f>TRUNC(K308*D308,1)</f>
        <v>0</v>
      </c>
      <c r="M308" s="20" t="s">
        <v>1278</v>
      </c>
      <c r="N308" s="1" t="s">
        <v>293</v>
      </c>
      <c r="O308" s="1" t="s">
        <v>922</v>
      </c>
      <c r="P308" s="1" t="s">
        <v>69</v>
      </c>
      <c r="Q308" s="1" t="s">
        <v>69</v>
      </c>
      <c r="R308" s="1" t="s">
        <v>68</v>
      </c>
      <c r="W308">
        <v>2</v>
      </c>
      <c r="AV308" s="1" t="s">
        <v>52</v>
      </c>
      <c r="AW308" s="1" t="s">
        <v>1279</v>
      </c>
      <c r="AX308" s="1" t="s">
        <v>52</v>
      </c>
      <c r="AY308" s="1" t="s">
        <v>52</v>
      </c>
      <c r="AZ308" s="1" t="s">
        <v>52</v>
      </c>
    </row>
    <row r="309" spans="1:52" ht="30" customHeight="1" x14ac:dyDescent="0.3">
      <c r="A309" s="20" t="s">
        <v>924</v>
      </c>
      <c r="B309" s="20" t="s">
        <v>925</v>
      </c>
      <c r="C309" s="20" t="s">
        <v>147</v>
      </c>
      <c r="D309" s="21">
        <v>1</v>
      </c>
      <c r="E309" s="23">
        <f t="shared" si="42"/>
        <v>136.6</v>
      </c>
      <c r="F309" s="26">
        <f t="shared" si="42"/>
        <v>136.6</v>
      </c>
      <c r="G309" s="23">
        <f>TRUNC(SUMIF(W306:W309, RIGHTB(O309, 1), J306:J309)*U309, 2)</f>
        <v>136.66999999999999</v>
      </c>
      <c r="H309" s="26">
        <f>TRUNC(G309*D309,1)</f>
        <v>136.6</v>
      </c>
      <c r="I309" s="23">
        <v>0</v>
      </c>
      <c r="J309" s="26">
        <f>TRUNC(I309*D309,1)</f>
        <v>0</v>
      </c>
      <c r="K309" s="23">
        <v>0</v>
      </c>
      <c r="L309" s="26">
        <f>TRUNC(K309*D309,1)</f>
        <v>0</v>
      </c>
      <c r="M309" s="20" t="s">
        <v>52</v>
      </c>
      <c r="N309" s="1" t="s">
        <v>293</v>
      </c>
      <c r="O309" s="1" t="s">
        <v>804</v>
      </c>
      <c r="P309" s="1" t="s">
        <v>69</v>
      </c>
      <c r="Q309" s="1" t="s">
        <v>69</v>
      </c>
      <c r="R309" s="1" t="s">
        <v>69</v>
      </c>
      <c r="S309">
        <v>1</v>
      </c>
      <c r="T309">
        <v>0</v>
      </c>
      <c r="U309">
        <v>0.03</v>
      </c>
      <c r="AV309" s="1" t="s">
        <v>52</v>
      </c>
      <c r="AW309" s="1" t="s">
        <v>1280</v>
      </c>
      <c r="AX309" s="1" t="s">
        <v>52</v>
      </c>
      <c r="AY309" s="1" t="s">
        <v>52</v>
      </c>
      <c r="AZ309" s="1" t="s">
        <v>52</v>
      </c>
    </row>
    <row r="310" spans="1:52" ht="30" customHeight="1" x14ac:dyDescent="0.3">
      <c r="A310" s="20" t="s">
        <v>927</v>
      </c>
      <c r="B310" s="20" t="s">
        <v>52</v>
      </c>
      <c r="C310" s="20" t="s">
        <v>52</v>
      </c>
      <c r="D310" s="21"/>
      <c r="E310" s="23"/>
      <c r="F310" s="26">
        <f>H310+J310+L310</f>
        <v>24216</v>
      </c>
      <c r="G310" s="23"/>
      <c r="H310" s="26">
        <f>TRUNC(SUMIF(N306:N309, N305, H306:H309),0)</f>
        <v>19661</v>
      </c>
      <c r="I310" s="23"/>
      <c r="J310" s="26">
        <f>TRUNC(SUMIF(N306:N309, N305, J306:J309),0)</f>
        <v>4555</v>
      </c>
      <c r="K310" s="23"/>
      <c r="L310" s="26">
        <f>TRUNC(SUMIF(N306:N309, N305, L306:L309),0)</f>
        <v>0</v>
      </c>
      <c r="M310" s="20" t="s">
        <v>52</v>
      </c>
      <c r="N310" s="1" t="s">
        <v>152</v>
      </c>
      <c r="O310" s="1" t="s">
        <v>152</v>
      </c>
      <c r="P310" s="1" t="s">
        <v>52</v>
      </c>
      <c r="Q310" s="1" t="s">
        <v>52</v>
      </c>
      <c r="R310" s="1" t="s">
        <v>52</v>
      </c>
      <c r="AV310" s="1" t="s">
        <v>52</v>
      </c>
      <c r="AW310" s="1" t="s">
        <v>52</v>
      </c>
      <c r="AX310" s="1" t="s">
        <v>52</v>
      </c>
      <c r="AY310" s="1" t="s">
        <v>52</v>
      </c>
      <c r="AZ310" s="1" t="s">
        <v>52</v>
      </c>
    </row>
    <row r="311" spans="1:52" ht="30" customHeight="1" x14ac:dyDescent="0.3">
      <c r="A311" s="21"/>
      <c r="B311" s="21"/>
      <c r="C311" s="21"/>
      <c r="D311" s="21"/>
      <c r="E311" s="23"/>
      <c r="F311" s="26"/>
      <c r="G311" s="23"/>
      <c r="H311" s="26"/>
      <c r="I311" s="23"/>
      <c r="J311" s="26"/>
      <c r="K311" s="23"/>
      <c r="L311" s="26"/>
      <c r="M311" s="21"/>
    </row>
    <row r="312" spans="1:52" ht="30" customHeight="1" x14ac:dyDescent="0.3">
      <c r="A312" s="17" t="s">
        <v>1281</v>
      </c>
      <c r="B312" s="18"/>
      <c r="C312" s="18"/>
      <c r="D312" s="18"/>
      <c r="E312" s="22"/>
      <c r="F312" s="25"/>
      <c r="G312" s="22"/>
      <c r="H312" s="25"/>
      <c r="I312" s="22"/>
      <c r="J312" s="25"/>
      <c r="K312" s="22"/>
      <c r="L312" s="25"/>
      <c r="M312" s="19"/>
      <c r="N312" s="1" t="s">
        <v>297</v>
      </c>
    </row>
    <row r="313" spans="1:52" ht="30" customHeight="1" x14ac:dyDescent="0.3">
      <c r="A313" s="20" t="s">
        <v>1012</v>
      </c>
      <c r="B313" s="20" t="s">
        <v>1282</v>
      </c>
      <c r="C313" s="20" t="s">
        <v>65</v>
      </c>
      <c r="D313" s="21">
        <v>1.1000000000000001</v>
      </c>
      <c r="E313" s="23">
        <f t="shared" ref="E313:F316" si="43">TRUNC(G313+I313+K313,1)</f>
        <v>5522</v>
      </c>
      <c r="F313" s="26">
        <f t="shared" si="43"/>
        <v>6074.2</v>
      </c>
      <c r="G313" s="23">
        <f>단가대비표!O20</f>
        <v>5522</v>
      </c>
      <c r="H313" s="26">
        <f>TRUNC(G313*D313,1)</f>
        <v>6074.2</v>
      </c>
      <c r="I313" s="23">
        <f>단가대비표!P20</f>
        <v>0</v>
      </c>
      <c r="J313" s="26">
        <f>TRUNC(I313*D313,1)</f>
        <v>0</v>
      </c>
      <c r="K313" s="23">
        <f>단가대비표!V20</f>
        <v>0</v>
      </c>
      <c r="L313" s="26">
        <f>TRUNC(K313*D313,1)</f>
        <v>0</v>
      </c>
      <c r="M313" s="20" t="s">
        <v>52</v>
      </c>
      <c r="N313" s="1" t="s">
        <v>297</v>
      </c>
      <c r="O313" s="1" t="s">
        <v>1283</v>
      </c>
      <c r="P313" s="1" t="s">
        <v>69</v>
      </c>
      <c r="Q313" s="1" t="s">
        <v>69</v>
      </c>
      <c r="R313" s="1" t="s">
        <v>68</v>
      </c>
      <c r="V313">
        <v>1</v>
      </c>
      <c r="AV313" s="1" t="s">
        <v>52</v>
      </c>
      <c r="AW313" s="1" t="s">
        <v>1284</v>
      </c>
      <c r="AX313" s="1" t="s">
        <v>52</v>
      </c>
      <c r="AY313" s="1" t="s">
        <v>52</v>
      </c>
      <c r="AZ313" s="1" t="s">
        <v>52</v>
      </c>
    </row>
    <row r="314" spans="1:52" ht="30" customHeight="1" x14ac:dyDescent="0.3">
      <c r="A314" s="20" t="s">
        <v>916</v>
      </c>
      <c r="B314" s="20" t="s">
        <v>917</v>
      </c>
      <c r="C314" s="20" t="s">
        <v>147</v>
      </c>
      <c r="D314" s="21">
        <v>1</v>
      </c>
      <c r="E314" s="23">
        <f t="shared" si="43"/>
        <v>121.4</v>
      </c>
      <c r="F314" s="26">
        <f t="shared" si="43"/>
        <v>121.4</v>
      </c>
      <c r="G314" s="23">
        <f>TRUNC(SUMIF(V313:V316, RIGHTB(O314, 1), H313:H316)*U314, 2)</f>
        <v>121.48</v>
      </c>
      <c r="H314" s="26">
        <f>TRUNC(G314*D314,1)</f>
        <v>121.4</v>
      </c>
      <c r="I314" s="23">
        <v>0</v>
      </c>
      <c r="J314" s="26">
        <f>TRUNC(I314*D314,1)</f>
        <v>0</v>
      </c>
      <c r="K314" s="23">
        <v>0</v>
      </c>
      <c r="L314" s="26">
        <f>TRUNC(K314*D314,1)</f>
        <v>0</v>
      </c>
      <c r="M314" s="20" t="s">
        <v>52</v>
      </c>
      <c r="N314" s="1" t="s">
        <v>297</v>
      </c>
      <c r="O314" s="1" t="s">
        <v>766</v>
      </c>
      <c r="P314" s="1" t="s">
        <v>69</v>
      </c>
      <c r="Q314" s="1" t="s">
        <v>69</v>
      </c>
      <c r="R314" s="1" t="s">
        <v>69</v>
      </c>
      <c r="S314">
        <v>0</v>
      </c>
      <c r="T314">
        <v>0</v>
      </c>
      <c r="U314">
        <v>0.02</v>
      </c>
      <c r="AV314" s="1" t="s">
        <v>52</v>
      </c>
      <c r="AW314" s="1" t="s">
        <v>1285</v>
      </c>
      <c r="AX314" s="1" t="s">
        <v>52</v>
      </c>
      <c r="AY314" s="1" t="s">
        <v>52</v>
      </c>
      <c r="AZ314" s="1" t="s">
        <v>52</v>
      </c>
    </row>
    <row r="315" spans="1:52" ht="30" customHeight="1" x14ac:dyDescent="0.3">
      <c r="A315" s="20" t="s">
        <v>919</v>
      </c>
      <c r="B315" s="20" t="s">
        <v>920</v>
      </c>
      <c r="C315" s="20" t="s">
        <v>921</v>
      </c>
      <c r="D315" s="21">
        <v>1.0500000000000001E-2</v>
      </c>
      <c r="E315" s="23">
        <f t="shared" si="43"/>
        <v>276108</v>
      </c>
      <c r="F315" s="26">
        <f t="shared" si="43"/>
        <v>2899.1</v>
      </c>
      <c r="G315" s="23">
        <f>단가대비표!O149</f>
        <v>0</v>
      </c>
      <c r="H315" s="26">
        <f>TRUNC(G315*D315,1)</f>
        <v>0</v>
      </c>
      <c r="I315" s="23">
        <f>단가대비표!P149</f>
        <v>276108</v>
      </c>
      <c r="J315" s="26">
        <f>TRUNC(I315*D315,1)</f>
        <v>2899.1</v>
      </c>
      <c r="K315" s="23">
        <f>단가대비표!V149</f>
        <v>0</v>
      </c>
      <c r="L315" s="26">
        <f>TRUNC(K315*D315,1)</f>
        <v>0</v>
      </c>
      <c r="M315" s="20" t="s">
        <v>52</v>
      </c>
      <c r="N315" s="1" t="s">
        <v>297</v>
      </c>
      <c r="O315" s="1" t="s">
        <v>922</v>
      </c>
      <c r="P315" s="1" t="s">
        <v>69</v>
      </c>
      <c r="Q315" s="1" t="s">
        <v>69</v>
      </c>
      <c r="R315" s="1" t="s">
        <v>68</v>
      </c>
      <c r="W315">
        <v>2</v>
      </c>
      <c r="AV315" s="1" t="s">
        <v>52</v>
      </c>
      <c r="AW315" s="1" t="s">
        <v>1286</v>
      </c>
      <c r="AX315" s="1" t="s">
        <v>52</v>
      </c>
      <c r="AY315" s="1" t="s">
        <v>52</v>
      </c>
      <c r="AZ315" s="1" t="s">
        <v>52</v>
      </c>
    </row>
    <row r="316" spans="1:52" ht="30" customHeight="1" x14ac:dyDescent="0.3">
      <c r="A316" s="20" t="s">
        <v>924</v>
      </c>
      <c r="B316" s="20" t="s">
        <v>925</v>
      </c>
      <c r="C316" s="20" t="s">
        <v>147</v>
      </c>
      <c r="D316" s="21">
        <v>1</v>
      </c>
      <c r="E316" s="23">
        <f t="shared" si="43"/>
        <v>86.9</v>
      </c>
      <c r="F316" s="26">
        <f t="shared" si="43"/>
        <v>86.9</v>
      </c>
      <c r="G316" s="23">
        <f>TRUNC(SUMIF(W313:W316, RIGHTB(O316, 1), J313:J316)*U316, 2)</f>
        <v>86.97</v>
      </c>
      <c r="H316" s="26">
        <f>TRUNC(G316*D316,1)</f>
        <v>86.9</v>
      </c>
      <c r="I316" s="23">
        <v>0</v>
      </c>
      <c r="J316" s="26">
        <f>TRUNC(I316*D316,1)</f>
        <v>0</v>
      </c>
      <c r="K316" s="23">
        <v>0</v>
      </c>
      <c r="L316" s="26">
        <f>TRUNC(K316*D316,1)</f>
        <v>0</v>
      </c>
      <c r="M316" s="20" t="s">
        <v>52</v>
      </c>
      <c r="N316" s="1" t="s">
        <v>297</v>
      </c>
      <c r="O316" s="1" t="s">
        <v>804</v>
      </c>
      <c r="P316" s="1" t="s">
        <v>69</v>
      </c>
      <c r="Q316" s="1" t="s">
        <v>69</v>
      </c>
      <c r="R316" s="1" t="s">
        <v>69</v>
      </c>
      <c r="S316">
        <v>1</v>
      </c>
      <c r="T316">
        <v>0</v>
      </c>
      <c r="U316">
        <v>0.03</v>
      </c>
      <c r="AV316" s="1" t="s">
        <v>52</v>
      </c>
      <c r="AW316" s="1" t="s">
        <v>1287</v>
      </c>
      <c r="AX316" s="1" t="s">
        <v>52</v>
      </c>
      <c r="AY316" s="1" t="s">
        <v>52</v>
      </c>
      <c r="AZ316" s="1" t="s">
        <v>52</v>
      </c>
    </row>
    <row r="317" spans="1:52" ht="30" customHeight="1" x14ac:dyDescent="0.3">
      <c r="A317" s="20" t="s">
        <v>927</v>
      </c>
      <c r="B317" s="20" t="s">
        <v>52</v>
      </c>
      <c r="C317" s="20" t="s">
        <v>52</v>
      </c>
      <c r="D317" s="21"/>
      <c r="E317" s="23"/>
      <c r="F317" s="26">
        <f>H317+J317+L317</f>
        <v>9181</v>
      </c>
      <c r="G317" s="23"/>
      <c r="H317" s="26">
        <f>TRUNC(SUMIF(N313:N316, N312, H313:H316),0)</f>
        <v>6282</v>
      </c>
      <c r="I317" s="23"/>
      <c r="J317" s="26">
        <f>TRUNC(SUMIF(N313:N316, N312, J313:J316),0)</f>
        <v>2899</v>
      </c>
      <c r="K317" s="23"/>
      <c r="L317" s="26">
        <f>TRUNC(SUMIF(N313:N316, N312, L313:L316),0)</f>
        <v>0</v>
      </c>
      <c r="M317" s="20" t="s">
        <v>52</v>
      </c>
      <c r="N317" s="1" t="s">
        <v>152</v>
      </c>
      <c r="O317" s="1" t="s">
        <v>152</v>
      </c>
      <c r="P317" s="1" t="s">
        <v>52</v>
      </c>
      <c r="Q317" s="1" t="s">
        <v>52</v>
      </c>
      <c r="R317" s="1" t="s">
        <v>52</v>
      </c>
      <c r="AV317" s="1" t="s">
        <v>52</v>
      </c>
      <c r="AW317" s="1" t="s">
        <v>52</v>
      </c>
      <c r="AX317" s="1" t="s">
        <v>52</v>
      </c>
      <c r="AY317" s="1" t="s">
        <v>52</v>
      </c>
      <c r="AZ317" s="1" t="s">
        <v>52</v>
      </c>
    </row>
    <row r="318" spans="1:52" ht="30" customHeight="1" x14ac:dyDescent="0.3">
      <c r="A318" s="21"/>
      <c r="B318" s="21"/>
      <c r="C318" s="21"/>
      <c r="D318" s="21"/>
      <c r="E318" s="23"/>
      <c r="F318" s="26"/>
      <c r="G318" s="23"/>
      <c r="H318" s="26"/>
      <c r="I318" s="23"/>
      <c r="J318" s="26"/>
      <c r="K318" s="23"/>
      <c r="L318" s="26"/>
      <c r="M318" s="21"/>
    </row>
    <row r="319" spans="1:52" ht="30" customHeight="1" x14ac:dyDescent="0.3">
      <c r="A319" s="17" t="s">
        <v>1288</v>
      </c>
      <c r="B319" s="18"/>
      <c r="C319" s="18"/>
      <c r="D319" s="18"/>
      <c r="E319" s="22"/>
      <c r="F319" s="25"/>
      <c r="G319" s="22"/>
      <c r="H319" s="25"/>
      <c r="I319" s="22"/>
      <c r="J319" s="25"/>
      <c r="K319" s="22"/>
      <c r="L319" s="25"/>
      <c r="M319" s="19"/>
      <c r="N319" s="1" t="s">
        <v>303</v>
      </c>
    </row>
    <row r="320" spans="1:52" ht="30" customHeight="1" x14ac:dyDescent="0.3">
      <c r="A320" s="20" t="s">
        <v>1289</v>
      </c>
      <c r="B320" s="20" t="s">
        <v>1290</v>
      </c>
      <c r="C320" s="20" t="s">
        <v>81</v>
      </c>
      <c r="D320" s="21">
        <v>1</v>
      </c>
      <c r="E320" s="23">
        <f t="shared" ref="E320:F322" si="44">TRUNC(G320+I320+K320,1)</f>
        <v>8427</v>
      </c>
      <c r="F320" s="26">
        <f t="shared" si="44"/>
        <v>8427</v>
      </c>
      <c r="G320" s="23">
        <f>단가대비표!O66</f>
        <v>8427</v>
      </c>
      <c r="H320" s="26">
        <f>TRUNC(G320*D320,1)</f>
        <v>8427</v>
      </c>
      <c r="I320" s="23">
        <f>단가대비표!P66</f>
        <v>0</v>
      </c>
      <c r="J320" s="26">
        <f>TRUNC(I320*D320,1)</f>
        <v>0</v>
      </c>
      <c r="K320" s="23">
        <f>단가대비표!V66</f>
        <v>0</v>
      </c>
      <c r="L320" s="26">
        <f>TRUNC(K320*D320,1)</f>
        <v>0</v>
      </c>
      <c r="M320" s="20" t="s">
        <v>52</v>
      </c>
      <c r="N320" s="1" t="s">
        <v>303</v>
      </c>
      <c r="O320" s="1" t="s">
        <v>1291</v>
      </c>
      <c r="P320" s="1" t="s">
        <v>69</v>
      </c>
      <c r="Q320" s="1" t="s">
        <v>69</v>
      </c>
      <c r="R320" s="1" t="s">
        <v>68</v>
      </c>
      <c r="AV320" s="1" t="s">
        <v>52</v>
      </c>
      <c r="AW320" s="1" t="s">
        <v>1292</v>
      </c>
      <c r="AX320" s="1" t="s">
        <v>52</v>
      </c>
      <c r="AY320" s="1" t="s">
        <v>52</v>
      </c>
      <c r="AZ320" s="1" t="s">
        <v>52</v>
      </c>
    </row>
    <row r="321" spans="1:52" ht="30" customHeight="1" x14ac:dyDescent="0.3">
      <c r="A321" s="20" t="s">
        <v>949</v>
      </c>
      <c r="B321" s="20" t="s">
        <v>920</v>
      </c>
      <c r="C321" s="20" t="s">
        <v>921</v>
      </c>
      <c r="D321" s="21">
        <v>0.23100000000000001</v>
      </c>
      <c r="E321" s="23">
        <f t="shared" si="44"/>
        <v>306274</v>
      </c>
      <c r="F321" s="26">
        <f t="shared" si="44"/>
        <v>70749.2</v>
      </c>
      <c r="G321" s="23">
        <f>단가대비표!O150</f>
        <v>0</v>
      </c>
      <c r="H321" s="26">
        <f>TRUNC(G321*D321,1)</f>
        <v>0</v>
      </c>
      <c r="I321" s="23">
        <f>단가대비표!P150</f>
        <v>306274</v>
      </c>
      <c r="J321" s="26">
        <f>TRUNC(I321*D321,1)</f>
        <v>70749.2</v>
      </c>
      <c r="K321" s="23">
        <f>단가대비표!V150</f>
        <v>0</v>
      </c>
      <c r="L321" s="26">
        <f>TRUNC(K321*D321,1)</f>
        <v>0</v>
      </c>
      <c r="M321" s="20" t="s">
        <v>1293</v>
      </c>
      <c r="N321" s="1" t="s">
        <v>303</v>
      </c>
      <c r="O321" s="1" t="s">
        <v>950</v>
      </c>
      <c r="P321" s="1" t="s">
        <v>69</v>
      </c>
      <c r="Q321" s="1" t="s">
        <v>69</v>
      </c>
      <c r="R321" s="1" t="s">
        <v>68</v>
      </c>
      <c r="V321">
        <v>1</v>
      </c>
      <c r="AV321" s="1" t="s">
        <v>52</v>
      </c>
      <c r="AW321" s="1" t="s">
        <v>1294</v>
      </c>
      <c r="AX321" s="1" t="s">
        <v>52</v>
      </c>
      <c r="AY321" s="1" t="s">
        <v>52</v>
      </c>
      <c r="AZ321" s="1" t="s">
        <v>52</v>
      </c>
    </row>
    <row r="322" spans="1:52" ht="30" customHeight="1" x14ac:dyDescent="0.3">
      <c r="A322" s="20" t="s">
        <v>924</v>
      </c>
      <c r="B322" s="20" t="s">
        <v>925</v>
      </c>
      <c r="C322" s="20" t="s">
        <v>147</v>
      </c>
      <c r="D322" s="21">
        <v>1</v>
      </c>
      <c r="E322" s="23">
        <f t="shared" si="44"/>
        <v>2122.4</v>
      </c>
      <c r="F322" s="26">
        <f t="shared" si="44"/>
        <v>2122.4</v>
      </c>
      <c r="G322" s="23">
        <f>TRUNC(SUMIF(V320:V322, RIGHTB(O322, 1), J320:J322)*U322, 2)</f>
        <v>2122.4699999999998</v>
      </c>
      <c r="H322" s="26">
        <f>TRUNC(G322*D322,1)</f>
        <v>2122.4</v>
      </c>
      <c r="I322" s="23">
        <v>0</v>
      </c>
      <c r="J322" s="26">
        <f>TRUNC(I322*D322,1)</f>
        <v>0</v>
      </c>
      <c r="K322" s="23">
        <v>0</v>
      </c>
      <c r="L322" s="26">
        <f>TRUNC(K322*D322,1)</f>
        <v>0</v>
      </c>
      <c r="M322" s="20" t="s">
        <v>52</v>
      </c>
      <c r="N322" s="1" t="s">
        <v>303</v>
      </c>
      <c r="O322" s="1" t="s">
        <v>766</v>
      </c>
      <c r="P322" s="1" t="s">
        <v>69</v>
      </c>
      <c r="Q322" s="1" t="s">
        <v>69</v>
      </c>
      <c r="R322" s="1" t="s">
        <v>69</v>
      </c>
      <c r="S322">
        <v>1</v>
      </c>
      <c r="T322">
        <v>0</v>
      </c>
      <c r="U322">
        <v>0.03</v>
      </c>
      <c r="AV322" s="1" t="s">
        <v>52</v>
      </c>
      <c r="AW322" s="1" t="s">
        <v>1295</v>
      </c>
      <c r="AX322" s="1" t="s">
        <v>52</v>
      </c>
      <c r="AY322" s="1" t="s">
        <v>52</v>
      </c>
      <c r="AZ322" s="1" t="s">
        <v>52</v>
      </c>
    </row>
    <row r="323" spans="1:52" ht="30" customHeight="1" x14ac:dyDescent="0.3">
      <c r="A323" s="20" t="s">
        <v>927</v>
      </c>
      <c r="B323" s="20" t="s">
        <v>52</v>
      </c>
      <c r="C323" s="20" t="s">
        <v>52</v>
      </c>
      <c r="D323" s="21"/>
      <c r="E323" s="23"/>
      <c r="F323" s="26">
        <f>H323+J323+L323</f>
        <v>81298</v>
      </c>
      <c r="G323" s="23"/>
      <c r="H323" s="26">
        <f>TRUNC(SUMIF(N320:N322, N319, H320:H322),0)</f>
        <v>10549</v>
      </c>
      <c r="I323" s="23"/>
      <c r="J323" s="26">
        <f>TRUNC(SUMIF(N320:N322, N319, J320:J322),0)</f>
        <v>70749</v>
      </c>
      <c r="K323" s="23"/>
      <c r="L323" s="26">
        <f>TRUNC(SUMIF(N320:N322, N319, L320:L322),0)</f>
        <v>0</v>
      </c>
      <c r="M323" s="20" t="s">
        <v>52</v>
      </c>
      <c r="N323" s="1" t="s">
        <v>152</v>
      </c>
      <c r="O323" s="1" t="s">
        <v>152</v>
      </c>
      <c r="P323" s="1" t="s">
        <v>52</v>
      </c>
      <c r="Q323" s="1" t="s">
        <v>52</v>
      </c>
      <c r="R323" s="1" t="s">
        <v>52</v>
      </c>
      <c r="AV323" s="1" t="s">
        <v>52</v>
      </c>
      <c r="AW323" s="1" t="s">
        <v>52</v>
      </c>
      <c r="AX323" s="1" t="s">
        <v>52</v>
      </c>
      <c r="AY323" s="1" t="s">
        <v>52</v>
      </c>
      <c r="AZ323" s="1" t="s">
        <v>52</v>
      </c>
    </row>
    <row r="324" spans="1:52" ht="30" customHeight="1" x14ac:dyDescent="0.3">
      <c r="A324" s="21"/>
      <c r="B324" s="21"/>
      <c r="C324" s="21"/>
      <c r="D324" s="21"/>
      <c r="E324" s="23"/>
      <c r="F324" s="26"/>
      <c r="G324" s="23"/>
      <c r="H324" s="26"/>
      <c r="I324" s="23"/>
      <c r="J324" s="26"/>
      <c r="K324" s="23"/>
      <c r="L324" s="26"/>
      <c r="M324" s="21"/>
    </row>
    <row r="325" spans="1:52" ht="30" customHeight="1" x14ac:dyDescent="0.3">
      <c r="A325" s="17" t="s">
        <v>1296</v>
      </c>
      <c r="B325" s="18"/>
      <c r="C325" s="18"/>
      <c r="D325" s="18"/>
      <c r="E325" s="22"/>
      <c r="F325" s="25"/>
      <c r="G325" s="22"/>
      <c r="H325" s="25"/>
      <c r="I325" s="22"/>
      <c r="J325" s="25"/>
      <c r="K325" s="22"/>
      <c r="L325" s="25"/>
      <c r="M325" s="19"/>
      <c r="N325" s="1" t="s">
        <v>307</v>
      </c>
    </row>
    <row r="326" spans="1:52" ht="30" customHeight="1" x14ac:dyDescent="0.3">
      <c r="A326" s="20" t="s">
        <v>1289</v>
      </c>
      <c r="B326" s="20" t="s">
        <v>1297</v>
      </c>
      <c r="C326" s="20" t="s">
        <v>81</v>
      </c>
      <c r="D326" s="21">
        <v>1</v>
      </c>
      <c r="E326" s="23">
        <f t="shared" ref="E326:F328" si="45">TRUNC(G326+I326+K326,1)</f>
        <v>4170</v>
      </c>
      <c r="F326" s="26">
        <f t="shared" si="45"/>
        <v>4170</v>
      </c>
      <c r="G326" s="23">
        <f>단가대비표!O64</f>
        <v>4170</v>
      </c>
      <c r="H326" s="26">
        <f>TRUNC(G326*D326,1)</f>
        <v>4170</v>
      </c>
      <c r="I326" s="23">
        <f>단가대비표!P64</f>
        <v>0</v>
      </c>
      <c r="J326" s="26">
        <f>TRUNC(I326*D326,1)</f>
        <v>0</v>
      </c>
      <c r="K326" s="23">
        <f>단가대비표!V64</f>
        <v>0</v>
      </c>
      <c r="L326" s="26">
        <f>TRUNC(K326*D326,1)</f>
        <v>0</v>
      </c>
      <c r="M326" s="20" t="s">
        <v>52</v>
      </c>
      <c r="N326" s="1" t="s">
        <v>307</v>
      </c>
      <c r="O326" s="1" t="s">
        <v>1298</v>
      </c>
      <c r="P326" s="1" t="s">
        <v>69</v>
      </c>
      <c r="Q326" s="1" t="s">
        <v>69</v>
      </c>
      <c r="R326" s="1" t="s">
        <v>68</v>
      </c>
      <c r="AV326" s="1" t="s">
        <v>52</v>
      </c>
      <c r="AW326" s="1" t="s">
        <v>1299</v>
      </c>
      <c r="AX326" s="1" t="s">
        <v>52</v>
      </c>
      <c r="AY326" s="1" t="s">
        <v>52</v>
      </c>
      <c r="AZ326" s="1" t="s">
        <v>52</v>
      </c>
    </row>
    <row r="327" spans="1:52" ht="30" customHeight="1" x14ac:dyDescent="0.3">
      <c r="A327" s="20" t="s">
        <v>949</v>
      </c>
      <c r="B327" s="20" t="s">
        <v>920</v>
      </c>
      <c r="C327" s="20" t="s">
        <v>921</v>
      </c>
      <c r="D327" s="21">
        <v>0.17100000000000001</v>
      </c>
      <c r="E327" s="23">
        <f t="shared" si="45"/>
        <v>306274</v>
      </c>
      <c r="F327" s="26">
        <f t="shared" si="45"/>
        <v>52372.800000000003</v>
      </c>
      <c r="G327" s="23">
        <f>단가대비표!O150</f>
        <v>0</v>
      </c>
      <c r="H327" s="26">
        <f>TRUNC(G327*D327,1)</f>
        <v>0</v>
      </c>
      <c r="I327" s="23">
        <f>단가대비표!P150</f>
        <v>306274</v>
      </c>
      <c r="J327" s="26">
        <f>TRUNC(I327*D327,1)</f>
        <v>52372.800000000003</v>
      </c>
      <c r="K327" s="23">
        <f>단가대비표!V150</f>
        <v>0</v>
      </c>
      <c r="L327" s="26">
        <f>TRUNC(K327*D327,1)</f>
        <v>0</v>
      </c>
      <c r="M327" s="20" t="s">
        <v>1300</v>
      </c>
      <c r="N327" s="1" t="s">
        <v>307</v>
      </c>
      <c r="O327" s="1" t="s">
        <v>950</v>
      </c>
      <c r="P327" s="1" t="s">
        <v>69</v>
      </c>
      <c r="Q327" s="1" t="s">
        <v>69</v>
      </c>
      <c r="R327" s="1" t="s">
        <v>68</v>
      </c>
      <c r="V327">
        <v>1</v>
      </c>
      <c r="AV327" s="1" t="s">
        <v>52</v>
      </c>
      <c r="AW327" s="1" t="s">
        <v>1301</v>
      </c>
      <c r="AX327" s="1" t="s">
        <v>52</v>
      </c>
      <c r="AY327" s="1" t="s">
        <v>52</v>
      </c>
      <c r="AZ327" s="1" t="s">
        <v>52</v>
      </c>
    </row>
    <row r="328" spans="1:52" ht="30" customHeight="1" x14ac:dyDescent="0.3">
      <c r="A328" s="20" t="s">
        <v>924</v>
      </c>
      <c r="B328" s="20" t="s">
        <v>925</v>
      </c>
      <c r="C328" s="20" t="s">
        <v>147</v>
      </c>
      <c r="D328" s="21">
        <v>1</v>
      </c>
      <c r="E328" s="23">
        <f t="shared" si="45"/>
        <v>1571.1</v>
      </c>
      <c r="F328" s="26">
        <f t="shared" si="45"/>
        <v>1571.1</v>
      </c>
      <c r="G328" s="23">
        <f>TRUNC(SUMIF(V326:V328, RIGHTB(O328, 1), J326:J328)*U328, 2)</f>
        <v>1571.18</v>
      </c>
      <c r="H328" s="26">
        <f>TRUNC(G328*D328,1)</f>
        <v>1571.1</v>
      </c>
      <c r="I328" s="23">
        <v>0</v>
      </c>
      <c r="J328" s="26">
        <f>TRUNC(I328*D328,1)</f>
        <v>0</v>
      </c>
      <c r="K328" s="23">
        <v>0</v>
      </c>
      <c r="L328" s="26">
        <f>TRUNC(K328*D328,1)</f>
        <v>0</v>
      </c>
      <c r="M328" s="20" t="s">
        <v>52</v>
      </c>
      <c r="N328" s="1" t="s">
        <v>307</v>
      </c>
      <c r="O328" s="1" t="s">
        <v>766</v>
      </c>
      <c r="P328" s="1" t="s">
        <v>69</v>
      </c>
      <c r="Q328" s="1" t="s">
        <v>69</v>
      </c>
      <c r="R328" s="1" t="s">
        <v>69</v>
      </c>
      <c r="S328">
        <v>1</v>
      </c>
      <c r="T328">
        <v>0</v>
      </c>
      <c r="U328">
        <v>0.03</v>
      </c>
      <c r="AV328" s="1" t="s">
        <v>52</v>
      </c>
      <c r="AW328" s="1" t="s">
        <v>1302</v>
      </c>
      <c r="AX328" s="1" t="s">
        <v>52</v>
      </c>
      <c r="AY328" s="1" t="s">
        <v>52</v>
      </c>
      <c r="AZ328" s="1" t="s">
        <v>52</v>
      </c>
    </row>
    <row r="329" spans="1:52" ht="30" customHeight="1" x14ac:dyDescent="0.3">
      <c r="A329" s="20" t="s">
        <v>927</v>
      </c>
      <c r="B329" s="20" t="s">
        <v>52</v>
      </c>
      <c r="C329" s="20" t="s">
        <v>52</v>
      </c>
      <c r="D329" s="21"/>
      <c r="E329" s="23"/>
      <c r="F329" s="26">
        <f>H329+J329+L329</f>
        <v>58113</v>
      </c>
      <c r="G329" s="23"/>
      <c r="H329" s="26">
        <f>TRUNC(SUMIF(N326:N328, N325, H326:H328),0)</f>
        <v>5741</v>
      </c>
      <c r="I329" s="23"/>
      <c r="J329" s="26">
        <f>TRUNC(SUMIF(N326:N328, N325, J326:J328),0)</f>
        <v>52372</v>
      </c>
      <c r="K329" s="23"/>
      <c r="L329" s="26">
        <f>TRUNC(SUMIF(N326:N328, N325, L326:L328),0)</f>
        <v>0</v>
      </c>
      <c r="M329" s="20" t="s">
        <v>52</v>
      </c>
      <c r="N329" s="1" t="s">
        <v>152</v>
      </c>
      <c r="O329" s="1" t="s">
        <v>152</v>
      </c>
      <c r="P329" s="1" t="s">
        <v>52</v>
      </c>
      <c r="Q329" s="1" t="s">
        <v>52</v>
      </c>
      <c r="R329" s="1" t="s">
        <v>52</v>
      </c>
      <c r="AV329" s="1" t="s">
        <v>52</v>
      </c>
      <c r="AW329" s="1" t="s">
        <v>52</v>
      </c>
      <c r="AX329" s="1" t="s">
        <v>52</v>
      </c>
      <c r="AY329" s="1" t="s">
        <v>52</v>
      </c>
      <c r="AZ329" s="1" t="s">
        <v>52</v>
      </c>
    </row>
    <row r="330" spans="1:52" ht="30" customHeight="1" x14ac:dyDescent="0.3">
      <c r="A330" s="21"/>
      <c r="B330" s="21"/>
      <c r="C330" s="21"/>
      <c r="D330" s="21"/>
      <c r="E330" s="23"/>
      <c r="F330" s="26"/>
      <c r="G330" s="23"/>
      <c r="H330" s="26"/>
      <c r="I330" s="23"/>
      <c r="J330" s="26"/>
      <c r="K330" s="23"/>
      <c r="L330" s="26"/>
      <c r="M330" s="21"/>
    </row>
    <row r="331" spans="1:52" ht="30" customHeight="1" x14ac:dyDescent="0.3">
      <c r="A331" s="17" t="s">
        <v>1303</v>
      </c>
      <c r="B331" s="18"/>
      <c r="C331" s="18"/>
      <c r="D331" s="18"/>
      <c r="E331" s="22"/>
      <c r="F331" s="25"/>
      <c r="G331" s="22"/>
      <c r="H331" s="25"/>
      <c r="I331" s="22"/>
      <c r="J331" s="25"/>
      <c r="K331" s="22"/>
      <c r="L331" s="25"/>
      <c r="M331" s="19"/>
      <c r="N331" s="1" t="s">
        <v>311</v>
      </c>
    </row>
    <row r="332" spans="1:52" ht="30" customHeight="1" x14ac:dyDescent="0.3">
      <c r="A332" s="20" t="s">
        <v>1289</v>
      </c>
      <c r="B332" s="20" t="s">
        <v>1304</v>
      </c>
      <c r="C332" s="20" t="s">
        <v>81</v>
      </c>
      <c r="D332" s="21">
        <v>1</v>
      </c>
      <c r="E332" s="23">
        <f t="shared" ref="E332:F334" si="46">TRUNC(G332+I332+K332,1)</f>
        <v>2590</v>
      </c>
      <c r="F332" s="26">
        <f t="shared" si="46"/>
        <v>2590</v>
      </c>
      <c r="G332" s="23">
        <f>단가대비표!O62</f>
        <v>2590</v>
      </c>
      <c r="H332" s="26">
        <f>TRUNC(G332*D332,1)</f>
        <v>2590</v>
      </c>
      <c r="I332" s="23">
        <f>단가대비표!P62</f>
        <v>0</v>
      </c>
      <c r="J332" s="26">
        <f>TRUNC(I332*D332,1)</f>
        <v>0</v>
      </c>
      <c r="K332" s="23">
        <f>단가대비표!V62</f>
        <v>0</v>
      </c>
      <c r="L332" s="26">
        <f>TRUNC(K332*D332,1)</f>
        <v>0</v>
      </c>
      <c r="M332" s="20" t="s">
        <v>52</v>
      </c>
      <c r="N332" s="1" t="s">
        <v>311</v>
      </c>
      <c r="O332" s="1" t="s">
        <v>1305</v>
      </c>
      <c r="P332" s="1" t="s">
        <v>69</v>
      </c>
      <c r="Q332" s="1" t="s">
        <v>69</v>
      </c>
      <c r="R332" s="1" t="s">
        <v>68</v>
      </c>
      <c r="AV332" s="1" t="s">
        <v>52</v>
      </c>
      <c r="AW332" s="1" t="s">
        <v>1306</v>
      </c>
      <c r="AX332" s="1" t="s">
        <v>52</v>
      </c>
      <c r="AY332" s="1" t="s">
        <v>52</v>
      </c>
      <c r="AZ332" s="1" t="s">
        <v>52</v>
      </c>
    </row>
    <row r="333" spans="1:52" ht="30" customHeight="1" x14ac:dyDescent="0.3">
      <c r="A333" s="20" t="s">
        <v>949</v>
      </c>
      <c r="B333" s="20" t="s">
        <v>920</v>
      </c>
      <c r="C333" s="20" t="s">
        <v>921</v>
      </c>
      <c r="D333" s="21">
        <v>0.14099999999999999</v>
      </c>
      <c r="E333" s="23">
        <f t="shared" si="46"/>
        <v>306274</v>
      </c>
      <c r="F333" s="26">
        <f t="shared" si="46"/>
        <v>43184.6</v>
      </c>
      <c r="G333" s="23">
        <f>단가대비표!O150</f>
        <v>0</v>
      </c>
      <c r="H333" s="26">
        <f>TRUNC(G333*D333,1)</f>
        <v>0</v>
      </c>
      <c r="I333" s="23">
        <f>단가대비표!P150</f>
        <v>306274</v>
      </c>
      <c r="J333" s="26">
        <f>TRUNC(I333*D333,1)</f>
        <v>43184.6</v>
      </c>
      <c r="K333" s="23">
        <f>단가대비표!V150</f>
        <v>0</v>
      </c>
      <c r="L333" s="26">
        <f>TRUNC(K333*D333,1)</f>
        <v>0</v>
      </c>
      <c r="M333" s="20" t="s">
        <v>1307</v>
      </c>
      <c r="N333" s="1" t="s">
        <v>311</v>
      </c>
      <c r="O333" s="1" t="s">
        <v>950</v>
      </c>
      <c r="P333" s="1" t="s">
        <v>69</v>
      </c>
      <c r="Q333" s="1" t="s">
        <v>69</v>
      </c>
      <c r="R333" s="1" t="s">
        <v>68</v>
      </c>
      <c r="V333">
        <v>1</v>
      </c>
      <c r="AV333" s="1" t="s">
        <v>52</v>
      </c>
      <c r="AW333" s="1" t="s">
        <v>1308</v>
      </c>
      <c r="AX333" s="1" t="s">
        <v>52</v>
      </c>
      <c r="AY333" s="1" t="s">
        <v>52</v>
      </c>
      <c r="AZ333" s="1" t="s">
        <v>52</v>
      </c>
    </row>
    <row r="334" spans="1:52" ht="30" customHeight="1" x14ac:dyDescent="0.3">
      <c r="A334" s="20" t="s">
        <v>924</v>
      </c>
      <c r="B334" s="20" t="s">
        <v>925</v>
      </c>
      <c r="C334" s="20" t="s">
        <v>147</v>
      </c>
      <c r="D334" s="21">
        <v>1</v>
      </c>
      <c r="E334" s="23">
        <f t="shared" si="46"/>
        <v>1295.5</v>
      </c>
      <c r="F334" s="26">
        <f t="shared" si="46"/>
        <v>1295.5</v>
      </c>
      <c r="G334" s="23">
        <f>TRUNC(SUMIF(V332:V334, RIGHTB(O334, 1), J332:J334)*U334, 2)</f>
        <v>1295.53</v>
      </c>
      <c r="H334" s="26">
        <f>TRUNC(G334*D334,1)</f>
        <v>1295.5</v>
      </c>
      <c r="I334" s="23">
        <v>0</v>
      </c>
      <c r="J334" s="26">
        <f>TRUNC(I334*D334,1)</f>
        <v>0</v>
      </c>
      <c r="K334" s="23">
        <v>0</v>
      </c>
      <c r="L334" s="26">
        <f>TRUNC(K334*D334,1)</f>
        <v>0</v>
      </c>
      <c r="M334" s="20" t="s">
        <v>52</v>
      </c>
      <c r="N334" s="1" t="s">
        <v>311</v>
      </c>
      <c r="O334" s="1" t="s">
        <v>766</v>
      </c>
      <c r="P334" s="1" t="s">
        <v>69</v>
      </c>
      <c r="Q334" s="1" t="s">
        <v>69</v>
      </c>
      <c r="R334" s="1" t="s">
        <v>69</v>
      </c>
      <c r="S334">
        <v>1</v>
      </c>
      <c r="T334">
        <v>0</v>
      </c>
      <c r="U334">
        <v>0.03</v>
      </c>
      <c r="AV334" s="1" t="s">
        <v>52</v>
      </c>
      <c r="AW334" s="1" t="s">
        <v>1309</v>
      </c>
      <c r="AX334" s="1" t="s">
        <v>52</v>
      </c>
      <c r="AY334" s="1" t="s">
        <v>52</v>
      </c>
      <c r="AZ334" s="1" t="s">
        <v>52</v>
      </c>
    </row>
    <row r="335" spans="1:52" ht="30" customHeight="1" x14ac:dyDescent="0.3">
      <c r="A335" s="20" t="s">
        <v>927</v>
      </c>
      <c r="B335" s="20" t="s">
        <v>52</v>
      </c>
      <c r="C335" s="20" t="s">
        <v>52</v>
      </c>
      <c r="D335" s="21"/>
      <c r="E335" s="23"/>
      <c r="F335" s="26">
        <f>H335+J335+L335</f>
        <v>47069</v>
      </c>
      <c r="G335" s="23"/>
      <c r="H335" s="26">
        <f>TRUNC(SUMIF(N332:N334, N331, H332:H334),0)</f>
        <v>3885</v>
      </c>
      <c r="I335" s="23"/>
      <c r="J335" s="26">
        <f>TRUNC(SUMIF(N332:N334, N331, J332:J334),0)</f>
        <v>43184</v>
      </c>
      <c r="K335" s="23"/>
      <c r="L335" s="26">
        <f>TRUNC(SUMIF(N332:N334, N331, L332:L334),0)</f>
        <v>0</v>
      </c>
      <c r="M335" s="20" t="s">
        <v>52</v>
      </c>
      <c r="N335" s="1" t="s">
        <v>152</v>
      </c>
      <c r="O335" s="1" t="s">
        <v>152</v>
      </c>
      <c r="P335" s="1" t="s">
        <v>52</v>
      </c>
      <c r="Q335" s="1" t="s">
        <v>52</v>
      </c>
      <c r="R335" s="1" t="s">
        <v>52</v>
      </c>
      <c r="AV335" s="1" t="s">
        <v>52</v>
      </c>
      <c r="AW335" s="1" t="s">
        <v>52</v>
      </c>
      <c r="AX335" s="1" t="s">
        <v>52</v>
      </c>
      <c r="AY335" s="1" t="s">
        <v>52</v>
      </c>
      <c r="AZ335" s="1" t="s">
        <v>52</v>
      </c>
    </row>
    <row r="336" spans="1:52" ht="30" customHeight="1" x14ac:dyDescent="0.3">
      <c r="A336" s="21"/>
      <c r="B336" s="21"/>
      <c r="C336" s="21"/>
      <c r="D336" s="21"/>
      <c r="E336" s="23"/>
      <c r="F336" s="26"/>
      <c r="G336" s="23"/>
      <c r="H336" s="26"/>
      <c r="I336" s="23"/>
      <c r="J336" s="26"/>
      <c r="K336" s="23"/>
      <c r="L336" s="26"/>
      <c r="M336" s="21"/>
    </row>
    <row r="337" spans="1:52" ht="30" customHeight="1" x14ac:dyDescent="0.3">
      <c r="A337" s="17" t="s">
        <v>1310</v>
      </c>
      <c r="B337" s="18"/>
      <c r="C337" s="18"/>
      <c r="D337" s="18"/>
      <c r="E337" s="22"/>
      <c r="F337" s="25"/>
      <c r="G337" s="22"/>
      <c r="H337" s="25"/>
      <c r="I337" s="22"/>
      <c r="J337" s="25"/>
      <c r="K337" s="22"/>
      <c r="L337" s="25"/>
      <c r="M337" s="19"/>
      <c r="N337" s="1" t="s">
        <v>315</v>
      </c>
    </row>
    <row r="338" spans="1:52" ht="30" customHeight="1" x14ac:dyDescent="0.3">
      <c r="A338" s="20" t="s">
        <v>1037</v>
      </c>
      <c r="B338" s="20" t="s">
        <v>1311</v>
      </c>
      <c r="C338" s="20" t="s">
        <v>81</v>
      </c>
      <c r="D338" s="21">
        <v>1</v>
      </c>
      <c r="E338" s="23">
        <f t="shared" ref="E338:F340" si="47">TRUNC(G338+I338+K338,1)</f>
        <v>241</v>
      </c>
      <c r="F338" s="26">
        <f t="shared" si="47"/>
        <v>241</v>
      </c>
      <c r="G338" s="23">
        <f>단가대비표!O61</f>
        <v>241</v>
      </c>
      <c r="H338" s="26">
        <f>TRUNC(G338*D338,1)</f>
        <v>241</v>
      </c>
      <c r="I338" s="23">
        <f>단가대비표!P61</f>
        <v>0</v>
      </c>
      <c r="J338" s="26">
        <f>TRUNC(I338*D338,1)</f>
        <v>0</v>
      </c>
      <c r="K338" s="23">
        <f>단가대비표!V61</f>
        <v>0</v>
      </c>
      <c r="L338" s="26">
        <f>TRUNC(K338*D338,1)</f>
        <v>0</v>
      </c>
      <c r="M338" s="20" t="s">
        <v>52</v>
      </c>
      <c r="N338" s="1" t="s">
        <v>315</v>
      </c>
      <c r="O338" s="1" t="s">
        <v>1312</v>
      </c>
      <c r="P338" s="1" t="s">
        <v>69</v>
      </c>
      <c r="Q338" s="1" t="s">
        <v>69</v>
      </c>
      <c r="R338" s="1" t="s">
        <v>68</v>
      </c>
      <c r="AV338" s="1" t="s">
        <v>52</v>
      </c>
      <c r="AW338" s="1" t="s">
        <v>1313</v>
      </c>
      <c r="AX338" s="1" t="s">
        <v>52</v>
      </c>
      <c r="AY338" s="1" t="s">
        <v>52</v>
      </c>
      <c r="AZ338" s="1" t="s">
        <v>52</v>
      </c>
    </row>
    <row r="339" spans="1:52" ht="30" customHeight="1" x14ac:dyDescent="0.3">
      <c r="A339" s="20" t="s">
        <v>949</v>
      </c>
      <c r="B339" s="20" t="s">
        <v>920</v>
      </c>
      <c r="C339" s="20" t="s">
        <v>921</v>
      </c>
      <c r="D339" s="21">
        <v>0.108</v>
      </c>
      <c r="E339" s="23">
        <f t="shared" si="47"/>
        <v>306274</v>
      </c>
      <c r="F339" s="26">
        <f t="shared" si="47"/>
        <v>33077.5</v>
      </c>
      <c r="G339" s="23">
        <f>단가대비표!O150</f>
        <v>0</v>
      </c>
      <c r="H339" s="26">
        <f>TRUNC(G339*D339,1)</f>
        <v>0</v>
      </c>
      <c r="I339" s="23">
        <f>단가대비표!P150</f>
        <v>306274</v>
      </c>
      <c r="J339" s="26">
        <f>TRUNC(I339*D339,1)</f>
        <v>33077.5</v>
      </c>
      <c r="K339" s="23">
        <f>단가대비표!V150</f>
        <v>0</v>
      </c>
      <c r="L339" s="26">
        <f>TRUNC(K339*D339,1)</f>
        <v>0</v>
      </c>
      <c r="M339" s="20" t="s">
        <v>1314</v>
      </c>
      <c r="N339" s="1" t="s">
        <v>315</v>
      </c>
      <c r="O339" s="1" t="s">
        <v>950</v>
      </c>
      <c r="P339" s="1" t="s">
        <v>69</v>
      </c>
      <c r="Q339" s="1" t="s">
        <v>69</v>
      </c>
      <c r="R339" s="1" t="s">
        <v>68</v>
      </c>
      <c r="V339">
        <v>1</v>
      </c>
      <c r="AV339" s="1" t="s">
        <v>52</v>
      </c>
      <c r="AW339" s="1" t="s">
        <v>1315</v>
      </c>
      <c r="AX339" s="1" t="s">
        <v>52</v>
      </c>
      <c r="AY339" s="1" t="s">
        <v>52</v>
      </c>
      <c r="AZ339" s="1" t="s">
        <v>52</v>
      </c>
    </row>
    <row r="340" spans="1:52" ht="30" customHeight="1" x14ac:dyDescent="0.3">
      <c r="A340" s="20" t="s">
        <v>924</v>
      </c>
      <c r="B340" s="20" t="s">
        <v>925</v>
      </c>
      <c r="C340" s="20" t="s">
        <v>147</v>
      </c>
      <c r="D340" s="21">
        <v>1</v>
      </c>
      <c r="E340" s="23">
        <f t="shared" si="47"/>
        <v>992.3</v>
      </c>
      <c r="F340" s="26">
        <f t="shared" si="47"/>
        <v>992.3</v>
      </c>
      <c r="G340" s="23">
        <f>TRUNC(SUMIF(V338:V340, RIGHTB(O340, 1), J338:J340)*U340, 2)</f>
        <v>992.32</v>
      </c>
      <c r="H340" s="26">
        <f>TRUNC(G340*D340,1)</f>
        <v>992.3</v>
      </c>
      <c r="I340" s="23">
        <v>0</v>
      </c>
      <c r="J340" s="26">
        <f>TRUNC(I340*D340,1)</f>
        <v>0</v>
      </c>
      <c r="K340" s="23">
        <v>0</v>
      </c>
      <c r="L340" s="26">
        <f>TRUNC(K340*D340,1)</f>
        <v>0</v>
      </c>
      <c r="M340" s="20" t="s">
        <v>52</v>
      </c>
      <c r="N340" s="1" t="s">
        <v>315</v>
      </c>
      <c r="O340" s="1" t="s">
        <v>766</v>
      </c>
      <c r="P340" s="1" t="s">
        <v>69</v>
      </c>
      <c r="Q340" s="1" t="s">
        <v>69</v>
      </c>
      <c r="R340" s="1" t="s">
        <v>69</v>
      </c>
      <c r="S340">
        <v>1</v>
      </c>
      <c r="T340">
        <v>0</v>
      </c>
      <c r="U340">
        <v>0.03</v>
      </c>
      <c r="AV340" s="1" t="s">
        <v>52</v>
      </c>
      <c r="AW340" s="1" t="s">
        <v>1316</v>
      </c>
      <c r="AX340" s="1" t="s">
        <v>52</v>
      </c>
      <c r="AY340" s="1" t="s">
        <v>52</v>
      </c>
      <c r="AZ340" s="1" t="s">
        <v>52</v>
      </c>
    </row>
    <row r="341" spans="1:52" ht="30" customHeight="1" x14ac:dyDescent="0.3">
      <c r="A341" s="20" t="s">
        <v>927</v>
      </c>
      <c r="B341" s="20" t="s">
        <v>52</v>
      </c>
      <c r="C341" s="20" t="s">
        <v>52</v>
      </c>
      <c r="D341" s="21"/>
      <c r="E341" s="23"/>
      <c r="F341" s="26">
        <f>H341+J341+L341</f>
        <v>34310</v>
      </c>
      <c r="G341" s="23"/>
      <c r="H341" s="26">
        <f>TRUNC(SUMIF(N338:N340, N337, H338:H340),0)</f>
        <v>1233</v>
      </c>
      <c r="I341" s="23"/>
      <c r="J341" s="26">
        <f>TRUNC(SUMIF(N338:N340, N337, J338:J340),0)</f>
        <v>33077</v>
      </c>
      <c r="K341" s="23"/>
      <c r="L341" s="26">
        <f>TRUNC(SUMIF(N338:N340, N337, L338:L340),0)</f>
        <v>0</v>
      </c>
      <c r="M341" s="20" t="s">
        <v>52</v>
      </c>
      <c r="N341" s="1" t="s">
        <v>152</v>
      </c>
      <c r="O341" s="1" t="s">
        <v>152</v>
      </c>
      <c r="P341" s="1" t="s">
        <v>52</v>
      </c>
      <c r="Q341" s="1" t="s">
        <v>52</v>
      </c>
      <c r="R341" s="1" t="s">
        <v>52</v>
      </c>
      <c r="AV341" s="1" t="s">
        <v>52</v>
      </c>
      <c r="AW341" s="1" t="s">
        <v>52</v>
      </c>
      <c r="AX341" s="1" t="s">
        <v>52</v>
      </c>
      <c r="AY341" s="1" t="s">
        <v>52</v>
      </c>
      <c r="AZ341" s="1" t="s">
        <v>52</v>
      </c>
    </row>
    <row r="342" spans="1:52" ht="30" customHeight="1" x14ac:dyDescent="0.3">
      <c r="A342" s="21"/>
      <c r="B342" s="21"/>
      <c r="C342" s="21"/>
      <c r="D342" s="21"/>
      <c r="E342" s="23"/>
      <c r="F342" s="26"/>
      <c r="G342" s="23"/>
      <c r="H342" s="26"/>
      <c r="I342" s="23"/>
      <c r="J342" s="26"/>
      <c r="K342" s="23"/>
      <c r="L342" s="26"/>
      <c r="M342" s="21"/>
    </row>
    <row r="343" spans="1:52" ht="30" customHeight="1" x14ac:dyDescent="0.3">
      <c r="A343" s="17" t="s">
        <v>1317</v>
      </c>
      <c r="B343" s="18"/>
      <c r="C343" s="18"/>
      <c r="D343" s="18"/>
      <c r="E343" s="22"/>
      <c r="F343" s="25"/>
      <c r="G343" s="22"/>
      <c r="H343" s="25"/>
      <c r="I343" s="22"/>
      <c r="J343" s="25"/>
      <c r="K343" s="22"/>
      <c r="L343" s="25"/>
      <c r="M343" s="19"/>
      <c r="N343" s="1" t="s">
        <v>320</v>
      </c>
    </row>
    <row r="344" spans="1:52" ht="30" customHeight="1" x14ac:dyDescent="0.3">
      <c r="A344" s="20" t="s">
        <v>1319</v>
      </c>
      <c r="B344" s="20" t="s">
        <v>1320</v>
      </c>
      <c r="C344" s="20" t="s">
        <v>81</v>
      </c>
      <c r="D344" s="21">
        <v>1</v>
      </c>
      <c r="E344" s="23">
        <f t="shared" ref="E344:F346" si="48">TRUNC(G344+I344+K344,1)</f>
        <v>47523</v>
      </c>
      <c r="F344" s="26">
        <f t="shared" si="48"/>
        <v>47523</v>
      </c>
      <c r="G344" s="23">
        <f>단가대비표!O51</f>
        <v>47523</v>
      </c>
      <c r="H344" s="26">
        <f>TRUNC(G344*D344,1)</f>
        <v>47523</v>
      </c>
      <c r="I344" s="23">
        <f>단가대비표!P51</f>
        <v>0</v>
      </c>
      <c r="J344" s="26">
        <f>TRUNC(I344*D344,1)</f>
        <v>0</v>
      </c>
      <c r="K344" s="23">
        <f>단가대비표!V51</f>
        <v>0</v>
      </c>
      <c r="L344" s="26">
        <f>TRUNC(K344*D344,1)</f>
        <v>0</v>
      </c>
      <c r="M344" s="20" t="s">
        <v>52</v>
      </c>
      <c r="N344" s="1" t="s">
        <v>320</v>
      </c>
      <c r="O344" s="1" t="s">
        <v>1321</v>
      </c>
      <c r="P344" s="1" t="s">
        <v>69</v>
      </c>
      <c r="Q344" s="1" t="s">
        <v>69</v>
      </c>
      <c r="R344" s="1" t="s">
        <v>68</v>
      </c>
      <c r="AV344" s="1" t="s">
        <v>52</v>
      </c>
      <c r="AW344" s="1" t="s">
        <v>1322</v>
      </c>
      <c r="AX344" s="1" t="s">
        <v>52</v>
      </c>
      <c r="AY344" s="1" t="s">
        <v>52</v>
      </c>
      <c r="AZ344" s="1" t="s">
        <v>52</v>
      </c>
    </row>
    <row r="345" spans="1:52" ht="30" customHeight="1" x14ac:dyDescent="0.3">
      <c r="A345" s="20" t="s">
        <v>919</v>
      </c>
      <c r="B345" s="20" t="s">
        <v>920</v>
      </c>
      <c r="C345" s="20" t="s">
        <v>921</v>
      </c>
      <c r="D345" s="21">
        <v>0.79200000000000004</v>
      </c>
      <c r="E345" s="23">
        <f t="shared" si="48"/>
        <v>276108</v>
      </c>
      <c r="F345" s="26">
        <f t="shared" si="48"/>
        <v>218677.5</v>
      </c>
      <c r="G345" s="23">
        <f>단가대비표!O149</f>
        <v>0</v>
      </c>
      <c r="H345" s="26">
        <f>TRUNC(G345*D345,1)</f>
        <v>0</v>
      </c>
      <c r="I345" s="23">
        <f>단가대비표!P149</f>
        <v>276108</v>
      </c>
      <c r="J345" s="26">
        <f>TRUNC(I345*D345,1)</f>
        <v>218677.5</v>
      </c>
      <c r="K345" s="23">
        <f>단가대비표!V149</f>
        <v>0</v>
      </c>
      <c r="L345" s="26">
        <f>TRUNC(K345*D345,1)</f>
        <v>0</v>
      </c>
      <c r="M345" s="20" t="s">
        <v>1323</v>
      </c>
      <c r="N345" s="1" t="s">
        <v>320</v>
      </c>
      <c r="O345" s="1" t="s">
        <v>922</v>
      </c>
      <c r="P345" s="1" t="s">
        <v>69</v>
      </c>
      <c r="Q345" s="1" t="s">
        <v>69</v>
      </c>
      <c r="R345" s="1" t="s">
        <v>68</v>
      </c>
      <c r="V345">
        <v>1</v>
      </c>
      <c r="AV345" s="1" t="s">
        <v>52</v>
      </c>
      <c r="AW345" s="1" t="s">
        <v>1324</v>
      </c>
      <c r="AX345" s="1" t="s">
        <v>52</v>
      </c>
      <c r="AY345" s="1" t="s">
        <v>52</v>
      </c>
      <c r="AZ345" s="1" t="s">
        <v>52</v>
      </c>
    </row>
    <row r="346" spans="1:52" ht="30" customHeight="1" x14ac:dyDescent="0.3">
      <c r="A346" s="20" t="s">
        <v>924</v>
      </c>
      <c r="B346" s="20" t="s">
        <v>925</v>
      </c>
      <c r="C346" s="20" t="s">
        <v>147</v>
      </c>
      <c r="D346" s="21">
        <v>1</v>
      </c>
      <c r="E346" s="23">
        <f t="shared" si="48"/>
        <v>6560.3</v>
      </c>
      <c r="F346" s="26">
        <f t="shared" si="48"/>
        <v>6560.3</v>
      </c>
      <c r="G346" s="23">
        <f>TRUNC(SUMIF(V344:V346, RIGHTB(O346, 1), J344:J346)*U346, 2)</f>
        <v>6560.32</v>
      </c>
      <c r="H346" s="26">
        <f>TRUNC(G346*D346,1)</f>
        <v>6560.3</v>
      </c>
      <c r="I346" s="23">
        <v>0</v>
      </c>
      <c r="J346" s="26">
        <f>TRUNC(I346*D346,1)</f>
        <v>0</v>
      </c>
      <c r="K346" s="23">
        <v>0</v>
      </c>
      <c r="L346" s="26">
        <f>TRUNC(K346*D346,1)</f>
        <v>0</v>
      </c>
      <c r="M346" s="20" t="s">
        <v>52</v>
      </c>
      <c r="N346" s="1" t="s">
        <v>320</v>
      </c>
      <c r="O346" s="1" t="s">
        <v>766</v>
      </c>
      <c r="P346" s="1" t="s">
        <v>69</v>
      </c>
      <c r="Q346" s="1" t="s">
        <v>69</v>
      </c>
      <c r="R346" s="1" t="s">
        <v>69</v>
      </c>
      <c r="S346">
        <v>1</v>
      </c>
      <c r="T346">
        <v>0</v>
      </c>
      <c r="U346">
        <v>0.03</v>
      </c>
      <c r="AV346" s="1" t="s">
        <v>52</v>
      </c>
      <c r="AW346" s="1" t="s">
        <v>1325</v>
      </c>
      <c r="AX346" s="1" t="s">
        <v>52</v>
      </c>
      <c r="AY346" s="1" t="s">
        <v>52</v>
      </c>
      <c r="AZ346" s="1" t="s">
        <v>52</v>
      </c>
    </row>
    <row r="347" spans="1:52" ht="30" customHeight="1" x14ac:dyDescent="0.3">
      <c r="A347" s="20" t="s">
        <v>927</v>
      </c>
      <c r="B347" s="20" t="s">
        <v>52</v>
      </c>
      <c r="C347" s="20" t="s">
        <v>52</v>
      </c>
      <c r="D347" s="21"/>
      <c r="E347" s="23"/>
      <c r="F347" s="26">
        <f>H347+J347+L347</f>
        <v>272760</v>
      </c>
      <c r="G347" s="23"/>
      <c r="H347" s="26">
        <f>TRUNC(SUMIF(N344:N346, N343, H344:H346),0)</f>
        <v>54083</v>
      </c>
      <c r="I347" s="23"/>
      <c r="J347" s="26">
        <f>TRUNC(SUMIF(N344:N346, N343, J344:J346),0)</f>
        <v>218677</v>
      </c>
      <c r="K347" s="23"/>
      <c r="L347" s="26">
        <f>TRUNC(SUMIF(N344:N346, N343, L344:L346),0)</f>
        <v>0</v>
      </c>
      <c r="M347" s="20" t="s">
        <v>52</v>
      </c>
      <c r="N347" s="1" t="s">
        <v>152</v>
      </c>
      <c r="O347" s="1" t="s">
        <v>152</v>
      </c>
      <c r="P347" s="1" t="s">
        <v>52</v>
      </c>
      <c r="Q347" s="1" t="s">
        <v>52</v>
      </c>
      <c r="R347" s="1" t="s">
        <v>52</v>
      </c>
      <c r="AV347" s="1" t="s">
        <v>52</v>
      </c>
      <c r="AW347" s="1" t="s">
        <v>52</v>
      </c>
      <c r="AX347" s="1" t="s">
        <v>52</v>
      </c>
      <c r="AY347" s="1" t="s">
        <v>52</v>
      </c>
      <c r="AZ347" s="1" t="s">
        <v>52</v>
      </c>
    </row>
    <row r="348" spans="1:52" ht="30" customHeight="1" x14ac:dyDescent="0.3">
      <c r="A348" s="21"/>
      <c r="B348" s="21"/>
      <c r="C348" s="21"/>
      <c r="D348" s="21"/>
      <c r="E348" s="23"/>
      <c r="F348" s="26"/>
      <c r="G348" s="23"/>
      <c r="H348" s="26"/>
      <c r="I348" s="23"/>
      <c r="J348" s="26"/>
      <c r="K348" s="23"/>
      <c r="L348" s="26"/>
      <c r="M348" s="21"/>
    </row>
    <row r="349" spans="1:52" ht="30" customHeight="1" x14ac:dyDescent="0.3">
      <c r="A349" s="17" t="s">
        <v>1326</v>
      </c>
      <c r="B349" s="18"/>
      <c r="C349" s="18"/>
      <c r="D349" s="18"/>
      <c r="E349" s="22"/>
      <c r="F349" s="25"/>
      <c r="G349" s="22"/>
      <c r="H349" s="25"/>
      <c r="I349" s="22"/>
      <c r="J349" s="25"/>
      <c r="K349" s="22"/>
      <c r="L349" s="25"/>
      <c r="M349" s="19"/>
      <c r="N349" s="1" t="s">
        <v>324</v>
      </c>
    </row>
    <row r="350" spans="1:52" ht="30" customHeight="1" x14ac:dyDescent="0.3">
      <c r="A350" s="20" t="s">
        <v>1319</v>
      </c>
      <c r="B350" s="20" t="s">
        <v>1327</v>
      </c>
      <c r="C350" s="20" t="s">
        <v>81</v>
      </c>
      <c r="D350" s="21">
        <v>1</v>
      </c>
      <c r="E350" s="23">
        <f t="shared" ref="E350:F352" si="49">TRUNC(G350+I350+K350,1)</f>
        <v>3493</v>
      </c>
      <c r="F350" s="26">
        <f t="shared" si="49"/>
        <v>3493</v>
      </c>
      <c r="G350" s="23">
        <f>단가대비표!O52</f>
        <v>3493</v>
      </c>
      <c r="H350" s="26">
        <f>TRUNC(G350*D350,1)</f>
        <v>3493</v>
      </c>
      <c r="I350" s="23">
        <f>단가대비표!P52</f>
        <v>0</v>
      </c>
      <c r="J350" s="26">
        <f>TRUNC(I350*D350,1)</f>
        <v>0</v>
      </c>
      <c r="K350" s="23">
        <f>단가대비표!V52</f>
        <v>0</v>
      </c>
      <c r="L350" s="26">
        <f>TRUNC(K350*D350,1)</f>
        <v>0</v>
      </c>
      <c r="M350" s="20" t="s">
        <v>52</v>
      </c>
      <c r="N350" s="1" t="s">
        <v>324</v>
      </c>
      <c r="O350" s="1" t="s">
        <v>1328</v>
      </c>
      <c r="P350" s="1" t="s">
        <v>69</v>
      </c>
      <c r="Q350" s="1" t="s">
        <v>69</v>
      </c>
      <c r="R350" s="1" t="s">
        <v>68</v>
      </c>
      <c r="AV350" s="1" t="s">
        <v>52</v>
      </c>
      <c r="AW350" s="1" t="s">
        <v>1329</v>
      </c>
      <c r="AX350" s="1" t="s">
        <v>52</v>
      </c>
      <c r="AY350" s="1" t="s">
        <v>52</v>
      </c>
      <c r="AZ350" s="1" t="s">
        <v>52</v>
      </c>
    </row>
    <row r="351" spans="1:52" ht="30" customHeight="1" x14ac:dyDescent="0.3">
      <c r="A351" s="20" t="s">
        <v>919</v>
      </c>
      <c r="B351" s="20" t="s">
        <v>920</v>
      </c>
      <c r="C351" s="20" t="s">
        <v>921</v>
      </c>
      <c r="D351" s="21">
        <v>0.26400000000000001</v>
      </c>
      <c r="E351" s="23">
        <f t="shared" si="49"/>
        <v>276108</v>
      </c>
      <c r="F351" s="26">
        <f t="shared" si="49"/>
        <v>72892.5</v>
      </c>
      <c r="G351" s="23">
        <f>단가대비표!O149</f>
        <v>0</v>
      </c>
      <c r="H351" s="26">
        <f>TRUNC(G351*D351,1)</f>
        <v>0</v>
      </c>
      <c r="I351" s="23">
        <f>단가대비표!P149</f>
        <v>276108</v>
      </c>
      <c r="J351" s="26">
        <f>TRUNC(I351*D351,1)</f>
        <v>72892.5</v>
      </c>
      <c r="K351" s="23">
        <f>단가대비표!V149</f>
        <v>0</v>
      </c>
      <c r="L351" s="26">
        <f>TRUNC(K351*D351,1)</f>
        <v>0</v>
      </c>
      <c r="M351" s="20" t="s">
        <v>1330</v>
      </c>
      <c r="N351" s="1" t="s">
        <v>324</v>
      </c>
      <c r="O351" s="1" t="s">
        <v>922</v>
      </c>
      <c r="P351" s="1" t="s">
        <v>69</v>
      </c>
      <c r="Q351" s="1" t="s">
        <v>69</v>
      </c>
      <c r="R351" s="1" t="s">
        <v>68</v>
      </c>
      <c r="V351">
        <v>1</v>
      </c>
      <c r="AV351" s="1" t="s">
        <v>52</v>
      </c>
      <c r="AW351" s="1" t="s">
        <v>1331</v>
      </c>
      <c r="AX351" s="1" t="s">
        <v>52</v>
      </c>
      <c r="AY351" s="1" t="s">
        <v>52</v>
      </c>
      <c r="AZ351" s="1" t="s">
        <v>52</v>
      </c>
    </row>
    <row r="352" spans="1:52" ht="30" customHeight="1" x14ac:dyDescent="0.3">
      <c r="A352" s="20" t="s">
        <v>924</v>
      </c>
      <c r="B352" s="20" t="s">
        <v>925</v>
      </c>
      <c r="C352" s="20" t="s">
        <v>147</v>
      </c>
      <c r="D352" s="21">
        <v>1</v>
      </c>
      <c r="E352" s="23">
        <f t="shared" si="49"/>
        <v>2186.6999999999998</v>
      </c>
      <c r="F352" s="26">
        <f t="shared" si="49"/>
        <v>2186.6999999999998</v>
      </c>
      <c r="G352" s="23">
        <f>TRUNC(SUMIF(V350:V352, RIGHTB(O352, 1), J350:J352)*U352, 2)</f>
        <v>2186.77</v>
      </c>
      <c r="H352" s="26">
        <f>TRUNC(G352*D352,1)</f>
        <v>2186.6999999999998</v>
      </c>
      <c r="I352" s="23">
        <v>0</v>
      </c>
      <c r="J352" s="26">
        <f>TRUNC(I352*D352,1)</f>
        <v>0</v>
      </c>
      <c r="K352" s="23">
        <v>0</v>
      </c>
      <c r="L352" s="26">
        <f>TRUNC(K352*D352,1)</f>
        <v>0</v>
      </c>
      <c r="M352" s="20" t="s">
        <v>52</v>
      </c>
      <c r="N352" s="1" t="s">
        <v>324</v>
      </c>
      <c r="O352" s="1" t="s">
        <v>766</v>
      </c>
      <c r="P352" s="1" t="s">
        <v>69</v>
      </c>
      <c r="Q352" s="1" t="s">
        <v>69</v>
      </c>
      <c r="R352" s="1" t="s">
        <v>69</v>
      </c>
      <c r="S352">
        <v>1</v>
      </c>
      <c r="T352">
        <v>0</v>
      </c>
      <c r="U352">
        <v>0.03</v>
      </c>
      <c r="AV352" s="1" t="s">
        <v>52</v>
      </c>
      <c r="AW352" s="1" t="s">
        <v>1332</v>
      </c>
      <c r="AX352" s="1" t="s">
        <v>52</v>
      </c>
      <c r="AY352" s="1" t="s">
        <v>52</v>
      </c>
      <c r="AZ352" s="1" t="s">
        <v>52</v>
      </c>
    </row>
    <row r="353" spans="1:52" ht="30" customHeight="1" x14ac:dyDescent="0.3">
      <c r="A353" s="20" t="s">
        <v>927</v>
      </c>
      <c r="B353" s="20" t="s">
        <v>52</v>
      </c>
      <c r="C353" s="20" t="s">
        <v>52</v>
      </c>
      <c r="D353" s="21"/>
      <c r="E353" s="23"/>
      <c r="F353" s="26">
        <f>H353+J353+L353</f>
        <v>78571</v>
      </c>
      <c r="G353" s="23"/>
      <c r="H353" s="26">
        <f>TRUNC(SUMIF(N350:N352, N349, H350:H352),0)</f>
        <v>5679</v>
      </c>
      <c r="I353" s="23"/>
      <c r="J353" s="26">
        <f>TRUNC(SUMIF(N350:N352, N349, J350:J352),0)</f>
        <v>72892</v>
      </c>
      <c r="K353" s="23"/>
      <c r="L353" s="26">
        <f>TRUNC(SUMIF(N350:N352, N349, L350:L352),0)</f>
        <v>0</v>
      </c>
      <c r="M353" s="20" t="s">
        <v>52</v>
      </c>
      <c r="N353" s="1" t="s">
        <v>152</v>
      </c>
      <c r="O353" s="1" t="s">
        <v>152</v>
      </c>
      <c r="P353" s="1" t="s">
        <v>52</v>
      </c>
      <c r="Q353" s="1" t="s">
        <v>52</v>
      </c>
      <c r="R353" s="1" t="s">
        <v>52</v>
      </c>
      <c r="AV353" s="1" t="s">
        <v>52</v>
      </c>
      <c r="AW353" s="1" t="s">
        <v>52</v>
      </c>
      <c r="AX353" s="1" t="s">
        <v>52</v>
      </c>
      <c r="AY353" s="1" t="s">
        <v>52</v>
      </c>
      <c r="AZ353" s="1" t="s">
        <v>52</v>
      </c>
    </row>
    <row r="354" spans="1:52" ht="30" customHeight="1" x14ac:dyDescent="0.3">
      <c r="A354" s="21"/>
      <c r="B354" s="21"/>
      <c r="C354" s="21"/>
      <c r="D354" s="21"/>
      <c r="E354" s="23"/>
      <c r="F354" s="26"/>
      <c r="G354" s="23"/>
      <c r="H354" s="26"/>
      <c r="I354" s="23"/>
      <c r="J354" s="26"/>
      <c r="K354" s="23"/>
      <c r="L354" s="26"/>
      <c r="M354" s="21"/>
    </row>
    <row r="355" spans="1:52" ht="30" customHeight="1" x14ac:dyDescent="0.3">
      <c r="A355" s="17" t="s">
        <v>1333</v>
      </c>
      <c r="B355" s="18"/>
      <c r="C355" s="18"/>
      <c r="D355" s="18"/>
      <c r="E355" s="22"/>
      <c r="F355" s="25"/>
      <c r="G355" s="22"/>
      <c r="H355" s="25"/>
      <c r="I355" s="22"/>
      <c r="J355" s="25"/>
      <c r="K355" s="22"/>
      <c r="L355" s="25"/>
      <c r="M355" s="19"/>
      <c r="N355" s="1" t="s">
        <v>329</v>
      </c>
    </row>
    <row r="356" spans="1:52" ht="30" customHeight="1" x14ac:dyDescent="0.3">
      <c r="A356" s="20" t="s">
        <v>1335</v>
      </c>
      <c r="B356" s="20" t="s">
        <v>1336</v>
      </c>
      <c r="C356" s="20" t="s">
        <v>81</v>
      </c>
      <c r="D356" s="21">
        <v>1</v>
      </c>
      <c r="E356" s="23">
        <f t="shared" ref="E356:F358" si="50">TRUNC(G356+I356+K356,1)</f>
        <v>840</v>
      </c>
      <c r="F356" s="26">
        <f t="shared" si="50"/>
        <v>840</v>
      </c>
      <c r="G356" s="23">
        <f>단가대비표!O55</f>
        <v>840</v>
      </c>
      <c r="H356" s="26">
        <f>TRUNC(G356*D356,1)</f>
        <v>840</v>
      </c>
      <c r="I356" s="23">
        <f>단가대비표!P55</f>
        <v>0</v>
      </c>
      <c r="J356" s="26">
        <f>TRUNC(I356*D356,1)</f>
        <v>0</v>
      </c>
      <c r="K356" s="23">
        <f>단가대비표!V55</f>
        <v>0</v>
      </c>
      <c r="L356" s="26">
        <f>TRUNC(K356*D356,1)</f>
        <v>0</v>
      </c>
      <c r="M356" s="20" t="s">
        <v>52</v>
      </c>
      <c r="N356" s="1" t="s">
        <v>329</v>
      </c>
      <c r="O356" s="1" t="s">
        <v>1337</v>
      </c>
      <c r="P356" s="1" t="s">
        <v>69</v>
      </c>
      <c r="Q356" s="1" t="s">
        <v>69</v>
      </c>
      <c r="R356" s="1" t="s">
        <v>68</v>
      </c>
      <c r="AV356" s="1" t="s">
        <v>52</v>
      </c>
      <c r="AW356" s="1" t="s">
        <v>1338</v>
      </c>
      <c r="AX356" s="1" t="s">
        <v>52</v>
      </c>
      <c r="AY356" s="1" t="s">
        <v>52</v>
      </c>
      <c r="AZ356" s="1" t="s">
        <v>52</v>
      </c>
    </row>
    <row r="357" spans="1:52" ht="30" customHeight="1" x14ac:dyDescent="0.3">
      <c r="A357" s="20" t="s">
        <v>1339</v>
      </c>
      <c r="B357" s="20" t="s">
        <v>920</v>
      </c>
      <c r="C357" s="20" t="s">
        <v>921</v>
      </c>
      <c r="D357" s="21">
        <v>0.18</v>
      </c>
      <c r="E357" s="23">
        <f t="shared" si="50"/>
        <v>286219</v>
      </c>
      <c r="F357" s="26">
        <f t="shared" si="50"/>
        <v>51519.4</v>
      </c>
      <c r="G357" s="23">
        <f>단가대비표!O153</f>
        <v>0</v>
      </c>
      <c r="H357" s="26">
        <f>TRUNC(G357*D357,1)</f>
        <v>0</v>
      </c>
      <c r="I357" s="23">
        <f>단가대비표!P153</f>
        <v>286219</v>
      </c>
      <c r="J357" s="26">
        <f>TRUNC(I357*D357,1)</f>
        <v>51519.4</v>
      </c>
      <c r="K357" s="23">
        <f>단가대비표!V153</f>
        <v>0</v>
      </c>
      <c r="L357" s="26">
        <f>TRUNC(K357*D357,1)</f>
        <v>0</v>
      </c>
      <c r="M357" s="20" t="s">
        <v>52</v>
      </c>
      <c r="N357" s="1" t="s">
        <v>329</v>
      </c>
      <c r="O357" s="1" t="s">
        <v>1340</v>
      </c>
      <c r="P357" s="1" t="s">
        <v>69</v>
      </c>
      <c r="Q357" s="1" t="s">
        <v>69</v>
      </c>
      <c r="R357" s="1" t="s">
        <v>68</v>
      </c>
      <c r="V357">
        <v>1</v>
      </c>
      <c r="AV357" s="1" t="s">
        <v>52</v>
      </c>
      <c r="AW357" s="1" t="s">
        <v>1341</v>
      </c>
      <c r="AX357" s="1" t="s">
        <v>52</v>
      </c>
      <c r="AY357" s="1" t="s">
        <v>52</v>
      </c>
      <c r="AZ357" s="1" t="s">
        <v>52</v>
      </c>
    </row>
    <row r="358" spans="1:52" ht="30" customHeight="1" x14ac:dyDescent="0.3">
      <c r="A358" s="20" t="s">
        <v>924</v>
      </c>
      <c r="B358" s="20" t="s">
        <v>925</v>
      </c>
      <c r="C358" s="20" t="s">
        <v>147</v>
      </c>
      <c r="D358" s="21">
        <v>1</v>
      </c>
      <c r="E358" s="23">
        <f t="shared" si="50"/>
        <v>1545.5</v>
      </c>
      <c r="F358" s="26">
        <f t="shared" si="50"/>
        <v>1545.5</v>
      </c>
      <c r="G358" s="23">
        <f>TRUNC(SUMIF(V356:V358, RIGHTB(O358, 1), J356:J358)*U358, 2)</f>
        <v>1545.58</v>
      </c>
      <c r="H358" s="26">
        <f>TRUNC(G358*D358,1)</f>
        <v>1545.5</v>
      </c>
      <c r="I358" s="23">
        <v>0</v>
      </c>
      <c r="J358" s="26">
        <f>TRUNC(I358*D358,1)</f>
        <v>0</v>
      </c>
      <c r="K358" s="23">
        <v>0</v>
      </c>
      <c r="L358" s="26">
        <f>TRUNC(K358*D358,1)</f>
        <v>0</v>
      </c>
      <c r="M358" s="20" t="s">
        <v>52</v>
      </c>
      <c r="N358" s="1" t="s">
        <v>329</v>
      </c>
      <c r="O358" s="1" t="s">
        <v>766</v>
      </c>
      <c r="P358" s="1" t="s">
        <v>69</v>
      </c>
      <c r="Q358" s="1" t="s">
        <v>69</v>
      </c>
      <c r="R358" s="1" t="s">
        <v>69</v>
      </c>
      <c r="S358">
        <v>1</v>
      </c>
      <c r="T358">
        <v>0</v>
      </c>
      <c r="U358">
        <v>0.03</v>
      </c>
      <c r="AV358" s="1" t="s">
        <v>52</v>
      </c>
      <c r="AW358" s="1" t="s">
        <v>1342</v>
      </c>
      <c r="AX358" s="1" t="s">
        <v>52</v>
      </c>
      <c r="AY358" s="1" t="s">
        <v>52</v>
      </c>
      <c r="AZ358" s="1" t="s">
        <v>52</v>
      </c>
    </row>
    <row r="359" spans="1:52" ht="30" customHeight="1" x14ac:dyDescent="0.3">
      <c r="A359" s="20" t="s">
        <v>927</v>
      </c>
      <c r="B359" s="20" t="s">
        <v>52</v>
      </c>
      <c r="C359" s="20" t="s">
        <v>52</v>
      </c>
      <c r="D359" s="21"/>
      <c r="E359" s="23"/>
      <c r="F359" s="26">
        <f>H359+J359+L359</f>
        <v>53904</v>
      </c>
      <c r="G359" s="23"/>
      <c r="H359" s="26">
        <f>TRUNC(SUMIF(N356:N358, N355, H356:H358),0)</f>
        <v>2385</v>
      </c>
      <c r="I359" s="23"/>
      <c r="J359" s="26">
        <f>TRUNC(SUMIF(N356:N358, N355, J356:J358),0)</f>
        <v>51519</v>
      </c>
      <c r="K359" s="23"/>
      <c r="L359" s="26">
        <f>TRUNC(SUMIF(N356:N358, N355, L356:L358),0)</f>
        <v>0</v>
      </c>
      <c r="M359" s="20" t="s">
        <v>52</v>
      </c>
      <c r="N359" s="1" t="s">
        <v>152</v>
      </c>
      <c r="O359" s="1" t="s">
        <v>152</v>
      </c>
      <c r="P359" s="1" t="s">
        <v>52</v>
      </c>
      <c r="Q359" s="1" t="s">
        <v>52</v>
      </c>
      <c r="R359" s="1" t="s">
        <v>52</v>
      </c>
      <c r="AV359" s="1" t="s">
        <v>52</v>
      </c>
      <c r="AW359" s="1" t="s">
        <v>52</v>
      </c>
      <c r="AX359" s="1" t="s">
        <v>52</v>
      </c>
      <c r="AY359" s="1" t="s">
        <v>52</v>
      </c>
      <c r="AZ359" s="1" t="s">
        <v>52</v>
      </c>
    </row>
    <row r="360" spans="1:52" ht="30" customHeight="1" x14ac:dyDescent="0.3">
      <c r="A360" s="21"/>
      <c r="B360" s="21"/>
      <c r="C360" s="21"/>
      <c r="D360" s="21"/>
      <c r="E360" s="23"/>
      <c r="F360" s="26"/>
      <c r="G360" s="23"/>
      <c r="H360" s="26"/>
      <c r="I360" s="23"/>
      <c r="J360" s="26"/>
      <c r="K360" s="23"/>
      <c r="L360" s="26"/>
      <c r="M360" s="21"/>
    </row>
    <row r="361" spans="1:52" ht="30" customHeight="1" x14ac:dyDescent="0.3">
      <c r="A361" s="17" t="s">
        <v>1343</v>
      </c>
      <c r="B361" s="18"/>
      <c r="C361" s="18"/>
      <c r="D361" s="18"/>
      <c r="E361" s="22"/>
      <c r="F361" s="25"/>
      <c r="G361" s="22"/>
      <c r="H361" s="25"/>
      <c r="I361" s="22"/>
      <c r="J361" s="25"/>
      <c r="K361" s="22"/>
      <c r="L361" s="25"/>
      <c r="M361" s="19"/>
      <c r="N361" s="1" t="s">
        <v>333</v>
      </c>
    </row>
    <row r="362" spans="1:52" ht="30" customHeight="1" x14ac:dyDescent="0.3">
      <c r="A362" s="20" t="s">
        <v>1335</v>
      </c>
      <c r="B362" s="20" t="s">
        <v>1344</v>
      </c>
      <c r="C362" s="20" t="s">
        <v>81</v>
      </c>
      <c r="D362" s="21">
        <v>1</v>
      </c>
      <c r="E362" s="23">
        <f t="shared" ref="E362:F364" si="51">TRUNC(G362+I362+K362,1)</f>
        <v>626</v>
      </c>
      <c r="F362" s="26">
        <f t="shared" si="51"/>
        <v>626</v>
      </c>
      <c r="G362" s="23">
        <f>단가대비표!O54</f>
        <v>626</v>
      </c>
      <c r="H362" s="26">
        <f>TRUNC(G362*D362,1)</f>
        <v>626</v>
      </c>
      <c r="I362" s="23">
        <f>단가대비표!P54</f>
        <v>0</v>
      </c>
      <c r="J362" s="26">
        <f>TRUNC(I362*D362,1)</f>
        <v>0</v>
      </c>
      <c r="K362" s="23">
        <f>단가대비표!V54</f>
        <v>0</v>
      </c>
      <c r="L362" s="26">
        <f>TRUNC(K362*D362,1)</f>
        <v>0</v>
      </c>
      <c r="M362" s="20" t="s">
        <v>52</v>
      </c>
      <c r="N362" s="1" t="s">
        <v>333</v>
      </c>
      <c r="O362" s="1" t="s">
        <v>1345</v>
      </c>
      <c r="P362" s="1" t="s">
        <v>69</v>
      </c>
      <c r="Q362" s="1" t="s">
        <v>69</v>
      </c>
      <c r="R362" s="1" t="s">
        <v>68</v>
      </c>
      <c r="AV362" s="1" t="s">
        <v>52</v>
      </c>
      <c r="AW362" s="1" t="s">
        <v>1346</v>
      </c>
      <c r="AX362" s="1" t="s">
        <v>52</v>
      </c>
      <c r="AY362" s="1" t="s">
        <v>52</v>
      </c>
      <c r="AZ362" s="1" t="s">
        <v>52</v>
      </c>
    </row>
    <row r="363" spans="1:52" ht="30" customHeight="1" x14ac:dyDescent="0.3">
      <c r="A363" s="20" t="s">
        <v>1339</v>
      </c>
      <c r="B363" s="20" t="s">
        <v>920</v>
      </c>
      <c r="C363" s="20" t="s">
        <v>921</v>
      </c>
      <c r="D363" s="21">
        <v>0.18</v>
      </c>
      <c r="E363" s="23">
        <f t="shared" si="51"/>
        <v>286219</v>
      </c>
      <c r="F363" s="26">
        <f t="shared" si="51"/>
        <v>51519.4</v>
      </c>
      <c r="G363" s="23">
        <f>단가대비표!O153</f>
        <v>0</v>
      </c>
      <c r="H363" s="26">
        <f>TRUNC(G363*D363,1)</f>
        <v>0</v>
      </c>
      <c r="I363" s="23">
        <f>단가대비표!P153</f>
        <v>286219</v>
      </c>
      <c r="J363" s="26">
        <f>TRUNC(I363*D363,1)</f>
        <v>51519.4</v>
      </c>
      <c r="K363" s="23">
        <f>단가대비표!V153</f>
        <v>0</v>
      </c>
      <c r="L363" s="26">
        <f>TRUNC(K363*D363,1)</f>
        <v>0</v>
      </c>
      <c r="M363" s="20" t="s">
        <v>52</v>
      </c>
      <c r="N363" s="1" t="s">
        <v>333</v>
      </c>
      <c r="O363" s="1" t="s">
        <v>1340</v>
      </c>
      <c r="P363" s="1" t="s">
        <v>69</v>
      </c>
      <c r="Q363" s="1" t="s">
        <v>69</v>
      </c>
      <c r="R363" s="1" t="s">
        <v>68</v>
      </c>
      <c r="V363">
        <v>1</v>
      </c>
      <c r="AV363" s="1" t="s">
        <v>52</v>
      </c>
      <c r="AW363" s="1" t="s">
        <v>1347</v>
      </c>
      <c r="AX363" s="1" t="s">
        <v>52</v>
      </c>
      <c r="AY363" s="1" t="s">
        <v>52</v>
      </c>
      <c r="AZ363" s="1" t="s">
        <v>52</v>
      </c>
    </row>
    <row r="364" spans="1:52" ht="30" customHeight="1" x14ac:dyDescent="0.3">
      <c r="A364" s="20" t="s">
        <v>924</v>
      </c>
      <c r="B364" s="20" t="s">
        <v>925</v>
      </c>
      <c r="C364" s="20" t="s">
        <v>147</v>
      </c>
      <c r="D364" s="21">
        <v>1</v>
      </c>
      <c r="E364" s="23">
        <f t="shared" si="51"/>
        <v>1545.5</v>
      </c>
      <c r="F364" s="26">
        <f t="shared" si="51"/>
        <v>1545.5</v>
      </c>
      <c r="G364" s="23">
        <f>TRUNC(SUMIF(V362:V364, RIGHTB(O364, 1), J362:J364)*U364, 2)</f>
        <v>1545.58</v>
      </c>
      <c r="H364" s="26">
        <f>TRUNC(G364*D364,1)</f>
        <v>1545.5</v>
      </c>
      <c r="I364" s="23">
        <v>0</v>
      </c>
      <c r="J364" s="26">
        <f>TRUNC(I364*D364,1)</f>
        <v>0</v>
      </c>
      <c r="K364" s="23">
        <v>0</v>
      </c>
      <c r="L364" s="26">
        <f>TRUNC(K364*D364,1)</f>
        <v>0</v>
      </c>
      <c r="M364" s="20" t="s">
        <v>52</v>
      </c>
      <c r="N364" s="1" t="s">
        <v>333</v>
      </c>
      <c r="O364" s="1" t="s">
        <v>766</v>
      </c>
      <c r="P364" s="1" t="s">
        <v>69</v>
      </c>
      <c r="Q364" s="1" t="s">
        <v>69</v>
      </c>
      <c r="R364" s="1" t="s">
        <v>69</v>
      </c>
      <c r="S364">
        <v>1</v>
      </c>
      <c r="T364">
        <v>0</v>
      </c>
      <c r="U364">
        <v>0.03</v>
      </c>
      <c r="AV364" s="1" t="s">
        <v>52</v>
      </c>
      <c r="AW364" s="1" t="s">
        <v>1348</v>
      </c>
      <c r="AX364" s="1" t="s">
        <v>52</v>
      </c>
      <c r="AY364" s="1" t="s">
        <v>52</v>
      </c>
      <c r="AZ364" s="1" t="s">
        <v>52</v>
      </c>
    </row>
    <row r="365" spans="1:52" ht="30" customHeight="1" x14ac:dyDescent="0.3">
      <c r="A365" s="20" t="s">
        <v>927</v>
      </c>
      <c r="B365" s="20" t="s">
        <v>52</v>
      </c>
      <c r="C365" s="20" t="s">
        <v>52</v>
      </c>
      <c r="D365" s="21"/>
      <c r="E365" s="23"/>
      <c r="F365" s="26">
        <f>H365+J365+L365</f>
        <v>53690</v>
      </c>
      <c r="G365" s="23"/>
      <c r="H365" s="26">
        <f>TRUNC(SUMIF(N362:N364, N361, H362:H364),0)</f>
        <v>2171</v>
      </c>
      <c r="I365" s="23"/>
      <c r="J365" s="26">
        <f>TRUNC(SUMIF(N362:N364, N361, J362:J364),0)</f>
        <v>51519</v>
      </c>
      <c r="K365" s="23"/>
      <c r="L365" s="26">
        <f>TRUNC(SUMIF(N362:N364, N361, L362:L364),0)</f>
        <v>0</v>
      </c>
      <c r="M365" s="20" t="s">
        <v>52</v>
      </c>
      <c r="N365" s="1" t="s">
        <v>152</v>
      </c>
      <c r="O365" s="1" t="s">
        <v>152</v>
      </c>
      <c r="P365" s="1" t="s">
        <v>52</v>
      </c>
      <c r="Q365" s="1" t="s">
        <v>52</v>
      </c>
      <c r="R365" s="1" t="s">
        <v>52</v>
      </c>
      <c r="AV365" s="1" t="s">
        <v>52</v>
      </c>
      <c r="AW365" s="1" t="s">
        <v>52</v>
      </c>
      <c r="AX365" s="1" t="s">
        <v>52</v>
      </c>
      <c r="AY365" s="1" t="s">
        <v>52</v>
      </c>
      <c r="AZ365" s="1" t="s">
        <v>52</v>
      </c>
    </row>
    <row r="366" spans="1:52" ht="30" customHeight="1" x14ac:dyDescent="0.3">
      <c r="A366" s="21"/>
      <c r="B366" s="21"/>
      <c r="C366" s="21"/>
      <c r="D366" s="21"/>
      <c r="E366" s="23"/>
      <c r="F366" s="26"/>
      <c r="G366" s="23"/>
      <c r="H366" s="26"/>
      <c r="I366" s="23"/>
      <c r="J366" s="26"/>
      <c r="K366" s="23"/>
      <c r="L366" s="26"/>
      <c r="M366" s="21"/>
    </row>
    <row r="367" spans="1:52" ht="30" customHeight="1" x14ac:dyDescent="0.3">
      <c r="A367" s="17" t="s">
        <v>1349</v>
      </c>
      <c r="B367" s="18"/>
      <c r="C367" s="18"/>
      <c r="D367" s="18"/>
      <c r="E367" s="22"/>
      <c r="F367" s="25"/>
      <c r="G367" s="22"/>
      <c r="H367" s="25"/>
      <c r="I367" s="22"/>
      <c r="J367" s="25"/>
      <c r="K367" s="22"/>
      <c r="L367" s="25"/>
      <c r="M367" s="19"/>
      <c r="N367" s="1" t="s">
        <v>338</v>
      </c>
    </row>
    <row r="368" spans="1:52" ht="30" customHeight="1" x14ac:dyDescent="0.3">
      <c r="A368" s="20" t="s">
        <v>1351</v>
      </c>
      <c r="B368" s="20" t="s">
        <v>1352</v>
      </c>
      <c r="C368" s="20" t="s">
        <v>81</v>
      </c>
      <c r="D368" s="21">
        <v>1</v>
      </c>
      <c r="E368" s="23">
        <f t="shared" ref="E368:F370" si="52">TRUNC(G368+I368+K368,1)</f>
        <v>1384</v>
      </c>
      <c r="F368" s="26">
        <f t="shared" si="52"/>
        <v>1384</v>
      </c>
      <c r="G368" s="23">
        <f>단가대비표!O57</f>
        <v>1384</v>
      </c>
      <c r="H368" s="26">
        <f>TRUNC(G368*D368,1)</f>
        <v>1384</v>
      </c>
      <c r="I368" s="23">
        <f>단가대비표!P57</f>
        <v>0</v>
      </c>
      <c r="J368" s="26">
        <f>TRUNC(I368*D368,1)</f>
        <v>0</v>
      </c>
      <c r="K368" s="23">
        <f>단가대비표!V57</f>
        <v>0</v>
      </c>
      <c r="L368" s="26">
        <f>TRUNC(K368*D368,1)</f>
        <v>0</v>
      </c>
      <c r="M368" s="20" t="s">
        <v>52</v>
      </c>
      <c r="N368" s="1" t="s">
        <v>338</v>
      </c>
      <c r="O368" s="1" t="s">
        <v>1353</v>
      </c>
      <c r="P368" s="1" t="s">
        <v>69</v>
      </c>
      <c r="Q368" s="1" t="s">
        <v>69</v>
      </c>
      <c r="R368" s="1" t="s">
        <v>68</v>
      </c>
      <c r="AV368" s="1" t="s">
        <v>52</v>
      </c>
      <c r="AW368" s="1" t="s">
        <v>1354</v>
      </c>
      <c r="AX368" s="1" t="s">
        <v>52</v>
      </c>
      <c r="AY368" s="1" t="s">
        <v>52</v>
      </c>
      <c r="AZ368" s="1" t="s">
        <v>52</v>
      </c>
    </row>
    <row r="369" spans="1:52" ht="30" customHeight="1" x14ac:dyDescent="0.3">
      <c r="A369" s="20" t="s">
        <v>919</v>
      </c>
      <c r="B369" s="20" t="s">
        <v>920</v>
      </c>
      <c r="C369" s="20" t="s">
        <v>921</v>
      </c>
      <c r="D369" s="21">
        <v>0.08</v>
      </c>
      <c r="E369" s="23">
        <f t="shared" si="52"/>
        <v>276108</v>
      </c>
      <c r="F369" s="26">
        <f t="shared" si="52"/>
        <v>22088.6</v>
      </c>
      <c r="G369" s="23">
        <f>단가대비표!O149</f>
        <v>0</v>
      </c>
      <c r="H369" s="26">
        <f>TRUNC(G369*D369,1)</f>
        <v>0</v>
      </c>
      <c r="I369" s="23">
        <f>단가대비표!P149</f>
        <v>276108</v>
      </c>
      <c r="J369" s="26">
        <f>TRUNC(I369*D369,1)</f>
        <v>22088.6</v>
      </c>
      <c r="K369" s="23">
        <f>단가대비표!V149</f>
        <v>0</v>
      </c>
      <c r="L369" s="26">
        <f>TRUNC(K369*D369,1)</f>
        <v>0</v>
      </c>
      <c r="M369" s="20" t="s">
        <v>52</v>
      </c>
      <c r="N369" s="1" t="s">
        <v>338</v>
      </c>
      <c r="O369" s="1" t="s">
        <v>922</v>
      </c>
      <c r="P369" s="1" t="s">
        <v>69</v>
      </c>
      <c r="Q369" s="1" t="s">
        <v>69</v>
      </c>
      <c r="R369" s="1" t="s">
        <v>68</v>
      </c>
      <c r="V369">
        <v>1</v>
      </c>
      <c r="AV369" s="1" t="s">
        <v>52</v>
      </c>
      <c r="AW369" s="1" t="s">
        <v>1355</v>
      </c>
      <c r="AX369" s="1" t="s">
        <v>52</v>
      </c>
      <c r="AY369" s="1" t="s">
        <v>52</v>
      </c>
      <c r="AZ369" s="1" t="s">
        <v>52</v>
      </c>
    </row>
    <row r="370" spans="1:52" ht="30" customHeight="1" x14ac:dyDescent="0.3">
      <c r="A370" s="20" t="s">
        <v>924</v>
      </c>
      <c r="B370" s="20" t="s">
        <v>925</v>
      </c>
      <c r="C370" s="20" t="s">
        <v>147</v>
      </c>
      <c r="D370" s="21">
        <v>1</v>
      </c>
      <c r="E370" s="23">
        <f t="shared" si="52"/>
        <v>662.6</v>
      </c>
      <c r="F370" s="26">
        <f t="shared" si="52"/>
        <v>662.6</v>
      </c>
      <c r="G370" s="23">
        <f>TRUNC(SUMIF(V368:V370, RIGHTB(O370, 1), J368:J370)*U370, 2)</f>
        <v>662.65</v>
      </c>
      <c r="H370" s="26">
        <f>TRUNC(G370*D370,1)</f>
        <v>662.6</v>
      </c>
      <c r="I370" s="23">
        <v>0</v>
      </c>
      <c r="J370" s="26">
        <f>TRUNC(I370*D370,1)</f>
        <v>0</v>
      </c>
      <c r="K370" s="23">
        <v>0</v>
      </c>
      <c r="L370" s="26">
        <f>TRUNC(K370*D370,1)</f>
        <v>0</v>
      </c>
      <c r="M370" s="20" t="s">
        <v>52</v>
      </c>
      <c r="N370" s="1" t="s">
        <v>338</v>
      </c>
      <c r="O370" s="1" t="s">
        <v>766</v>
      </c>
      <c r="P370" s="1" t="s">
        <v>69</v>
      </c>
      <c r="Q370" s="1" t="s">
        <v>69</v>
      </c>
      <c r="R370" s="1" t="s">
        <v>69</v>
      </c>
      <c r="S370">
        <v>1</v>
      </c>
      <c r="T370">
        <v>0</v>
      </c>
      <c r="U370">
        <v>0.03</v>
      </c>
      <c r="AV370" s="1" t="s">
        <v>52</v>
      </c>
      <c r="AW370" s="1" t="s">
        <v>1356</v>
      </c>
      <c r="AX370" s="1" t="s">
        <v>52</v>
      </c>
      <c r="AY370" s="1" t="s">
        <v>52</v>
      </c>
      <c r="AZ370" s="1" t="s">
        <v>52</v>
      </c>
    </row>
    <row r="371" spans="1:52" ht="30" customHeight="1" x14ac:dyDescent="0.3">
      <c r="A371" s="20" t="s">
        <v>927</v>
      </c>
      <c r="B371" s="20" t="s">
        <v>52</v>
      </c>
      <c r="C371" s="20" t="s">
        <v>52</v>
      </c>
      <c r="D371" s="21"/>
      <c r="E371" s="23"/>
      <c r="F371" s="26">
        <f>H371+J371+L371</f>
        <v>24134</v>
      </c>
      <c r="G371" s="23"/>
      <c r="H371" s="26">
        <f>TRUNC(SUMIF(N368:N370, N367, H368:H370),0)</f>
        <v>2046</v>
      </c>
      <c r="I371" s="23"/>
      <c r="J371" s="26">
        <f>TRUNC(SUMIF(N368:N370, N367, J368:J370),0)</f>
        <v>22088</v>
      </c>
      <c r="K371" s="23"/>
      <c r="L371" s="26">
        <f>TRUNC(SUMIF(N368:N370, N367, L368:L370),0)</f>
        <v>0</v>
      </c>
      <c r="M371" s="20" t="s">
        <v>52</v>
      </c>
      <c r="N371" s="1" t="s">
        <v>152</v>
      </c>
      <c r="O371" s="1" t="s">
        <v>152</v>
      </c>
      <c r="P371" s="1" t="s">
        <v>52</v>
      </c>
      <c r="Q371" s="1" t="s">
        <v>52</v>
      </c>
      <c r="R371" s="1" t="s">
        <v>52</v>
      </c>
      <c r="AV371" s="1" t="s">
        <v>52</v>
      </c>
      <c r="AW371" s="1" t="s">
        <v>52</v>
      </c>
      <c r="AX371" s="1" t="s">
        <v>52</v>
      </c>
      <c r="AY371" s="1" t="s">
        <v>52</v>
      </c>
      <c r="AZ371" s="1" t="s">
        <v>52</v>
      </c>
    </row>
    <row r="372" spans="1:52" ht="30" customHeight="1" x14ac:dyDescent="0.3">
      <c r="A372" s="21"/>
      <c r="B372" s="21"/>
      <c r="C372" s="21"/>
      <c r="D372" s="21"/>
      <c r="E372" s="23"/>
      <c r="F372" s="26"/>
      <c r="G372" s="23"/>
      <c r="H372" s="26"/>
      <c r="I372" s="23"/>
      <c r="J372" s="26"/>
      <c r="K372" s="23"/>
      <c r="L372" s="26"/>
      <c r="M372" s="21"/>
    </row>
    <row r="373" spans="1:52" ht="30" customHeight="1" x14ac:dyDescent="0.3">
      <c r="A373" s="17" t="s">
        <v>1357</v>
      </c>
      <c r="B373" s="18"/>
      <c r="C373" s="18"/>
      <c r="D373" s="18"/>
      <c r="E373" s="22"/>
      <c r="F373" s="25"/>
      <c r="G373" s="22"/>
      <c r="H373" s="25"/>
      <c r="I373" s="22"/>
      <c r="J373" s="25"/>
      <c r="K373" s="22"/>
      <c r="L373" s="25"/>
      <c r="M373" s="19"/>
      <c r="N373" s="1" t="s">
        <v>343</v>
      </c>
    </row>
    <row r="374" spans="1:52" ht="30" customHeight="1" x14ac:dyDescent="0.3">
      <c r="A374" s="20" t="s">
        <v>1359</v>
      </c>
      <c r="B374" s="20" t="s">
        <v>1360</v>
      </c>
      <c r="C374" s="20" t="s">
        <v>81</v>
      </c>
      <c r="D374" s="21">
        <v>1</v>
      </c>
      <c r="E374" s="23">
        <f t="shared" ref="E374:F376" si="53">TRUNC(G374+I374+K374,1)</f>
        <v>591</v>
      </c>
      <c r="F374" s="26">
        <f t="shared" si="53"/>
        <v>591</v>
      </c>
      <c r="G374" s="23">
        <f>단가대비표!O53</f>
        <v>591</v>
      </c>
      <c r="H374" s="26">
        <f>TRUNC(G374*D374,1)</f>
        <v>591</v>
      </c>
      <c r="I374" s="23">
        <f>단가대비표!P53</f>
        <v>0</v>
      </c>
      <c r="J374" s="26">
        <f>TRUNC(I374*D374,1)</f>
        <v>0</v>
      </c>
      <c r="K374" s="23">
        <f>단가대비표!V53</f>
        <v>0</v>
      </c>
      <c r="L374" s="26">
        <f>TRUNC(K374*D374,1)</f>
        <v>0</v>
      </c>
      <c r="M374" s="20" t="s">
        <v>52</v>
      </c>
      <c r="N374" s="1" t="s">
        <v>343</v>
      </c>
      <c r="O374" s="1" t="s">
        <v>1361</v>
      </c>
      <c r="P374" s="1" t="s">
        <v>69</v>
      </c>
      <c r="Q374" s="1" t="s">
        <v>69</v>
      </c>
      <c r="R374" s="1" t="s">
        <v>68</v>
      </c>
      <c r="AV374" s="1" t="s">
        <v>52</v>
      </c>
      <c r="AW374" s="1" t="s">
        <v>1362</v>
      </c>
      <c r="AX374" s="1" t="s">
        <v>52</v>
      </c>
      <c r="AY374" s="1" t="s">
        <v>52</v>
      </c>
      <c r="AZ374" s="1" t="s">
        <v>52</v>
      </c>
    </row>
    <row r="375" spans="1:52" ht="30" customHeight="1" x14ac:dyDescent="0.3">
      <c r="A375" s="20" t="s">
        <v>919</v>
      </c>
      <c r="B375" s="20" t="s">
        <v>920</v>
      </c>
      <c r="C375" s="20" t="s">
        <v>921</v>
      </c>
      <c r="D375" s="21">
        <v>0.2</v>
      </c>
      <c r="E375" s="23">
        <f t="shared" si="53"/>
        <v>276108</v>
      </c>
      <c r="F375" s="26">
        <f t="shared" si="53"/>
        <v>55221.599999999999</v>
      </c>
      <c r="G375" s="23">
        <f>단가대비표!O149</f>
        <v>0</v>
      </c>
      <c r="H375" s="26">
        <f>TRUNC(G375*D375,1)</f>
        <v>0</v>
      </c>
      <c r="I375" s="23">
        <f>단가대비표!P149</f>
        <v>276108</v>
      </c>
      <c r="J375" s="26">
        <f>TRUNC(I375*D375,1)</f>
        <v>55221.599999999999</v>
      </c>
      <c r="K375" s="23">
        <f>단가대비표!V149</f>
        <v>0</v>
      </c>
      <c r="L375" s="26">
        <f>TRUNC(K375*D375,1)</f>
        <v>0</v>
      </c>
      <c r="M375" s="20" t="s">
        <v>52</v>
      </c>
      <c r="N375" s="1" t="s">
        <v>343</v>
      </c>
      <c r="O375" s="1" t="s">
        <v>922</v>
      </c>
      <c r="P375" s="1" t="s">
        <v>69</v>
      </c>
      <c r="Q375" s="1" t="s">
        <v>69</v>
      </c>
      <c r="R375" s="1" t="s">
        <v>68</v>
      </c>
      <c r="V375">
        <v>1</v>
      </c>
      <c r="AV375" s="1" t="s">
        <v>52</v>
      </c>
      <c r="AW375" s="1" t="s">
        <v>1363</v>
      </c>
      <c r="AX375" s="1" t="s">
        <v>52</v>
      </c>
      <c r="AY375" s="1" t="s">
        <v>52</v>
      </c>
      <c r="AZ375" s="1" t="s">
        <v>52</v>
      </c>
    </row>
    <row r="376" spans="1:52" ht="30" customHeight="1" x14ac:dyDescent="0.3">
      <c r="A376" s="20" t="s">
        <v>924</v>
      </c>
      <c r="B376" s="20" t="s">
        <v>925</v>
      </c>
      <c r="C376" s="20" t="s">
        <v>147</v>
      </c>
      <c r="D376" s="21">
        <v>1</v>
      </c>
      <c r="E376" s="23">
        <f t="shared" si="53"/>
        <v>1656.6</v>
      </c>
      <c r="F376" s="26">
        <f t="shared" si="53"/>
        <v>1656.6</v>
      </c>
      <c r="G376" s="23">
        <f>TRUNC(SUMIF(V374:V376, RIGHTB(O376, 1), J374:J376)*U376, 2)</f>
        <v>1656.64</v>
      </c>
      <c r="H376" s="26">
        <f>TRUNC(G376*D376,1)</f>
        <v>1656.6</v>
      </c>
      <c r="I376" s="23">
        <v>0</v>
      </c>
      <c r="J376" s="26">
        <f>TRUNC(I376*D376,1)</f>
        <v>0</v>
      </c>
      <c r="K376" s="23">
        <v>0</v>
      </c>
      <c r="L376" s="26">
        <f>TRUNC(K376*D376,1)</f>
        <v>0</v>
      </c>
      <c r="M376" s="20" t="s">
        <v>52</v>
      </c>
      <c r="N376" s="1" t="s">
        <v>343</v>
      </c>
      <c r="O376" s="1" t="s">
        <v>766</v>
      </c>
      <c r="P376" s="1" t="s">
        <v>69</v>
      </c>
      <c r="Q376" s="1" t="s">
        <v>69</v>
      </c>
      <c r="R376" s="1" t="s">
        <v>69</v>
      </c>
      <c r="S376">
        <v>1</v>
      </c>
      <c r="T376">
        <v>0</v>
      </c>
      <c r="U376">
        <v>0.03</v>
      </c>
      <c r="AV376" s="1" t="s">
        <v>52</v>
      </c>
      <c r="AW376" s="1" t="s">
        <v>1364</v>
      </c>
      <c r="AX376" s="1" t="s">
        <v>52</v>
      </c>
      <c r="AY376" s="1" t="s">
        <v>52</v>
      </c>
      <c r="AZ376" s="1" t="s">
        <v>52</v>
      </c>
    </row>
    <row r="377" spans="1:52" ht="30" customHeight="1" x14ac:dyDescent="0.3">
      <c r="A377" s="20" t="s">
        <v>927</v>
      </c>
      <c r="B377" s="20" t="s">
        <v>52</v>
      </c>
      <c r="C377" s="20" t="s">
        <v>52</v>
      </c>
      <c r="D377" s="21"/>
      <c r="E377" s="23"/>
      <c r="F377" s="26">
        <f>H377+J377+L377</f>
        <v>57468</v>
      </c>
      <c r="G377" s="23"/>
      <c r="H377" s="26">
        <f>TRUNC(SUMIF(N374:N376, N373, H374:H376),0)</f>
        <v>2247</v>
      </c>
      <c r="I377" s="23"/>
      <c r="J377" s="26">
        <f>TRUNC(SUMIF(N374:N376, N373, J374:J376),0)</f>
        <v>55221</v>
      </c>
      <c r="K377" s="23"/>
      <c r="L377" s="26">
        <f>TRUNC(SUMIF(N374:N376, N373, L374:L376),0)</f>
        <v>0</v>
      </c>
      <c r="M377" s="20" t="s">
        <v>52</v>
      </c>
      <c r="N377" s="1" t="s">
        <v>152</v>
      </c>
      <c r="O377" s="1" t="s">
        <v>152</v>
      </c>
      <c r="P377" s="1" t="s">
        <v>52</v>
      </c>
      <c r="Q377" s="1" t="s">
        <v>52</v>
      </c>
      <c r="R377" s="1" t="s">
        <v>52</v>
      </c>
      <c r="AV377" s="1" t="s">
        <v>52</v>
      </c>
      <c r="AW377" s="1" t="s">
        <v>52</v>
      </c>
      <c r="AX377" s="1" t="s">
        <v>52</v>
      </c>
      <c r="AY377" s="1" t="s">
        <v>52</v>
      </c>
      <c r="AZ377" s="1" t="s">
        <v>52</v>
      </c>
    </row>
    <row r="378" spans="1:52" ht="30" customHeight="1" x14ac:dyDescent="0.3">
      <c r="A378" s="21"/>
      <c r="B378" s="21"/>
      <c r="C378" s="21"/>
      <c r="D378" s="21"/>
      <c r="E378" s="23"/>
      <c r="F378" s="26"/>
      <c r="G378" s="23"/>
      <c r="H378" s="26"/>
      <c r="I378" s="23"/>
      <c r="J378" s="26"/>
      <c r="K378" s="23"/>
      <c r="L378" s="26"/>
      <c r="M378" s="21"/>
    </row>
    <row r="379" spans="1:52" ht="30" customHeight="1" x14ac:dyDescent="0.3">
      <c r="A379" s="17" t="s">
        <v>1365</v>
      </c>
      <c r="B379" s="18"/>
      <c r="C379" s="18"/>
      <c r="D379" s="18"/>
      <c r="E379" s="22"/>
      <c r="F379" s="25"/>
      <c r="G379" s="22"/>
      <c r="H379" s="25"/>
      <c r="I379" s="22"/>
      <c r="J379" s="25"/>
      <c r="K379" s="22"/>
      <c r="L379" s="25"/>
      <c r="M379" s="19"/>
      <c r="N379" s="1" t="s">
        <v>348</v>
      </c>
    </row>
    <row r="380" spans="1:52" ht="30" customHeight="1" x14ac:dyDescent="0.3">
      <c r="A380" s="20" t="s">
        <v>1367</v>
      </c>
      <c r="B380" s="20" t="s">
        <v>1368</v>
      </c>
      <c r="C380" s="20" t="s">
        <v>81</v>
      </c>
      <c r="D380" s="21">
        <v>1</v>
      </c>
      <c r="E380" s="23">
        <f t="shared" ref="E380:F382" si="54">TRUNC(G380+I380+K380,1)</f>
        <v>1323</v>
      </c>
      <c r="F380" s="26">
        <f t="shared" si="54"/>
        <v>1323</v>
      </c>
      <c r="G380" s="23">
        <f>단가대비표!O68</f>
        <v>1323</v>
      </c>
      <c r="H380" s="26">
        <f>TRUNC(G380*D380,1)</f>
        <v>1323</v>
      </c>
      <c r="I380" s="23">
        <f>단가대비표!P68</f>
        <v>0</v>
      </c>
      <c r="J380" s="26">
        <f>TRUNC(I380*D380,1)</f>
        <v>0</v>
      </c>
      <c r="K380" s="23">
        <f>단가대비표!V68</f>
        <v>0</v>
      </c>
      <c r="L380" s="26">
        <f>TRUNC(K380*D380,1)</f>
        <v>0</v>
      </c>
      <c r="M380" s="20" t="s">
        <v>52</v>
      </c>
      <c r="N380" s="1" t="s">
        <v>348</v>
      </c>
      <c r="O380" s="1" t="s">
        <v>1369</v>
      </c>
      <c r="P380" s="1" t="s">
        <v>69</v>
      </c>
      <c r="Q380" s="1" t="s">
        <v>69</v>
      </c>
      <c r="R380" s="1" t="s">
        <v>68</v>
      </c>
      <c r="AV380" s="1" t="s">
        <v>52</v>
      </c>
      <c r="AW380" s="1" t="s">
        <v>1370</v>
      </c>
      <c r="AX380" s="1" t="s">
        <v>52</v>
      </c>
      <c r="AY380" s="1" t="s">
        <v>52</v>
      </c>
      <c r="AZ380" s="1" t="s">
        <v>52</v>
      </c>
    </row>
    <row r="381" spans="1:52" ht="30" customHeight="1" x14ac:dyDescent="0.3">
      <c r="A381" s="20" t="s">
        <v>919</v>
      </c>
      <c r="B381" s="20" t="s">
        <v>920</v>
      </c>
      <c r="C381" s="20" t="s">
        <v>921</v>
      </c>
      <c r="D381" s="21">
        <v>8.5000000000000006E-2</v>
      </c>
      <c r="E381" s="23">
        <f t="shared" si="54"/>
        <v>276108</v>
      </c>
      <c r="F381" s="26">
        <f t="shared" si="54"/>
        <v>23469.1</v>
      </c>
      <c r="G381" s="23">
        <f>단가대비표!O149</f>
        <v>0</v>
      </c>
      <c r="H381" s="26">
        <f>TRUNC(G381*D381,1)</f>
        <v>0</v>
      </c>
      <c r="I381" s="23">
        <f>단가대비표!P149</f>
        <v>276108</v>
      </c>
      <c r="J381" s="26">
        <f>TRUNC(I381*D381,1)</f>
        <v>23469.1</v>
      </c>
      <c r="K381" s="23">
        <f>단가대비표!V149</f>
        <v>0</v>
      </c>
      <c r="L381" s="26">
        <f>TRUNC(K381*D381,1)</f>
        <v>0</v>
      </c>
      <c r="M381" s="20" t="s">
        <v>52</v>
      </c>
      <c r="N381" s="1" t="s">
        <v>348</v>
      </c>
      <c r="O381" s="1" t="s">
        <v>922</v>
      </c>
      <c r="P381" s="1" t="s">
        <v>69</v>
      </c>
      <c r="Q381" s="1" t="s">
        <v>69</v>
      </c>
      <c r="R381" s="1" t="s">
        <v>68</v>
      </c>
      <c r="V381">
        <v>1</v>
      </c>
      <c r="AV381" s="1" t="s">
        <v>52</v>
      </c>
      <c r="AW381" s="1" t="s">
        <v>1371</v>
      </c>
      <c r="AX381" s="1" t="s">
        <v>52</v>
      </c>
      <c r="AY381" s="1" t="s">
        <v>52</v>
      </c>
      <c r="AZ381" s="1" t="s">
        <v>52</v>
      </c>
    </row>
    <row r="382" spans="1:52" ht="30" customHeight="1" x14ac:dyDescent="0.3">
      <c r="A382" s="20" t="s">
        <v>924</v>
      </c>
      <c r="B382" s="20" t="s">
        <v>925</v>
      </c>
      <c r="C382" s="20" t="s">
        <v>147</v>
      </c>
      <c r="D382" s="21">
        <v>1</v>
      </c>
      <c r="E382" s="23">
        <f t="shared" si="54"/>
        <v>704</v>
      </c>
      <c r="F382" s="26">
        <f t="shared" si="54"/>
        <v>704</v>
      </c>
      <c r="G382" s="23">
        <f>TRUNC(SUMIF(V380:V382, RIGHTB(O382, 1), J380:J382)*U382, 2)</f>
        <v>704.07</v>
      </c>
      <c r="H382" s="26">
        <f>TRUNC(G382*D382,1)</f>
        <v>704</v>
      </c>
      <c r="I382" s="23">
        <v>0</v>
      </c>
      <c r="J382" s="26">
        <f>TRUNC(I382*D382,1)</f>
        <v>0</v>
      </c>
      <c r="K382" s="23">
        <v>0</v>
      </c>
      <c r="L382" s="26">
        <f>TRUNC(K382*D382,1)</f>
        <v>0</v>
      </c>
      <c r="M382" s="20" t="s">
        <v>52</v>
      </c>
      <c r="N382" s="1" t="s">
        <v>348</v>
      </c>
      <c r="O382" s="1" t="s">
        <v>766</v>
      </c>
      <c r="P382" s="1" t="s">
        <v>69</v>
      </c>
      <c r="Q382" s="1" t="s">
        <v>69</v>
      </c>
      <c r="R382" s="1" t="s">
        <v>69</v>
      </c>
      <c r="S382">
        <v>1</v>
      </c>
      <c r="T382">
        <v>0</v>
      </c>
      <c r="U382">
        <v>0.03</v>
      </c>
      <c r="AV382" s="1" t="s">
        <v>52</v>
      </c>
      <c r="AW382" s="1" t="s">
        <v>1372</v>
      </c>
      <c r="AX382" s="1" t="s">
        <v>52</v>
      </c>
      <c r="AY382" s="1" t="s">
        <v>52</v>
      </c>
      <c r="AZ382" s="1" t="s">
        <v>52</v>
      </c>
    </row>
    <row r="383" spans="1:52" ht="30" customHeight="1" x14ac:dyDescent="0.3">
      <c r="A383" s="20" t="s">
        <v>927</v>
      </c>
      <c r="B383" s="20" t="s">
        <v>52</v>
      </c>
      <c r="C383" s="20" t="s">
        <v>52</v>
      </c>
      <c r="D383" s="21"/>
      <c r="E383" s="23"/>
      <c r="F383" s="26">
        <f>H383+J383+L383</f>
        <v>25496</v>
      </c>
      <c r="G383" s="23"/>
      <c r="H383" s="26">
        <f>TRUNC(SUMIF(N380:N382, N379, H380:H382),0)</f>
        <v>2027</v>
      </c>
      <c r="I383" s="23"/>
      <c r="J383" s="26">
        <f>TRUNC(SUMIF(N380:N382, N379, J380:J382),0)</f>
        <v>23469</v>
      </c>
      <c r="K383" s="23"/>
      <c r="L383" s="26">
        <f>TRUNC(SUMIF(N380:N382, N379, L380:L382),0)</f>
        <v>0</v>
      </c>
      <c r="M383" s="20" t="s">
        <v>52</v>
      </c>
      <c r="N383" s="1" t="s">
        <v>152</v>
      </c>
      <c r="O383" s="1" t="s">
        <v>152</v>
      </c>
      <c r="P383" s="1" t="s">
        <v>52</v>
      </c>
      <c r="Q383" s="1" t="s">
        <v>52</v>
      </c>
      <c r="R383" s="1" t="s">
        <v>52</v>
      </c>
      <c r="AV383" s="1" t="s">
        <v>52</v>
      </c>
      <c r="AW383" s="1" t="s">
        <v>52</v>
      </c>
      <c r="AX383" s="1" t="s">
        <v>52</v>
      </c>
      <c r="AY383" s="1" t="s">
        <v>52</v>
      </c>
      <c r="AZ383" s="1" t="s">
        <v>52</v>
      </c>
    </row>
    <row r="384" spans="1:52" ht="30" customHeight="1" x14ac:dyDescent="0.3">
      <c r="A384" s="21"/>
      <c r="B384" s="21"/>
      <c r="C384" s="21"/>
      <c r="D384" s="21"/>
      <c r="E384" s="23"/>
      <c r="F384" s="26"/>
      <c r="G384" s="23"/>
      <c r="H384" s="26"/>
      <c r="I384" s="23"/>
      <c r="J384" s="26"/>
      <c r="K384" s="23"/>
      <c r="L384" s="26"/>
      <c r="M384" s="21"/>
    </row>
    <row r="385" spans="1:52" ht="30" customHeight="1" x14ac:dyDescent="0.3">
      <c r="A385" s="17" t="s">
        <v>1373</v>
      </c>
      <c r="B385" s="18"/>
      <c r="C385" s="18"/>
      <c r="D385" s="18"/>
      <c r="E385" s="22"/>
      <c r="F385" s="25"/>
      <c r="G385" s="22"/>
      <c r="H385" s="25"/>
      <c r="I385" s="22"/>
      <c r="J385" s="25"/>
      <c r="K385" s="22"/>
      <c r="L385" s="25"/>
      <c r="M385" s="19"/>
      <c r="N385" s="1" t="s">
        <v>353</v>
      </c>
    </row>
    <row r="386" spans="1:52" ht="30" customHeight="1" x14ac:dyDescent="0.3">
      <c r="A386" s="20" t="s">
        <v>1375</v>
      </c>
      <c r="B386" s="20" t="s">
        <v>1376</v>
      </c>
      <c r="C386" s="20" t="s">
        <v>1377</v>
      </c>
      <c r="D386" s="21">
        <v>1</v>
      </c>
      <c r="E386" s="23">
        <f t="shared" ref="E386:F390" si="55">TRUNC(G386+I386+K386,1)</f>
        <v>194</v>
      </c>
      <c r="F386" s="26">
        <f t="shared" si="55"/>
        <v>194</v>
      </c>
      <c r="G386" s="23">
        <f>일위대가목록!F119</f>
        <v>194</v>
      </c>
      <c r="H386" s="26">
        <f>TRUNC(G386*D386,1)</f>
        <v>194</v>
      </c>
      <c r="I386" s="23">
        <f>일위대가목록!G119</f>
        <v>0</v>
      </c>
      <c r="J386" s="26">
        <f>TRUNC(I386*D386,1)</f>
        <v>0</v>
      </c>
      <c r="K386" s="23">
        <f>일위대가목록!H119</f>
        <v>0</v>
      </c>
      <c r="L386" s="26">
        <f>TRUNC(K386*D386,1)</f>
        <v>0</v>
      </c>
      <c r="M386" s="20" t="s">
        <v>1378</v>
      </c>
      <c r="N386" s="1" t="s">
        <v>353</v>
      </c>
      <c r="O386" s="1" t="s">
        <v>1379</v>
      </c>
      <c r="P386" s="1" t="s">
        <v>68</v>
      </c>
      <c r="Q386" s="1" t="s">
        <v>69</v>
      </c>
      <c r="R386" s="1" t="s">
        <v>69</v>
      </c>
      <c r="AV386" s="1" t="s">
        <v>52</v>
      </c>
      <c r="AW386" s="1" t="s">
        <v>1380</v>
      </c>
      <c r="AX386" s="1" t="s">
        <v>52</v>
      </c>
      <c r="AY386" s="1" t="s">
        <v>52</v>
      </c>
      <c r="AZ386" s="1" t="s">
        <v>52</v>
      </c>
    </row>
    <row r="387" spans="1:52" ht="30" customHeight="1" x14ac:dyDescent="0.3">
      <c r="A387" s="20" t="s">
        <v>1381</v>
      </c>
      <c r="B387" s="20" t="s">
        <v>1382</v>
      </c>
      <c r="C387" s="20" t="s">
        <v>1383</v>
      </c>
      <c r="D387" s="21">
        <v>1.87</v>
      </c>
      <c r="E387" s="23">
        <f t="shared" si="55"/>
        <v>437</v>
      </c>
      <c r="F387" s="26">
        <f t="shared" si="55"/>
        <v>817.1</v>
      </c>
      <c r="G387" s="23">
        <f>일위대가목록!F120</f>
        <v>0</v>
      </c>
      <c r="H387" s="26">
        <f>TRUNC(G387*D387,1)</f>
        <v>0</v>
      </c>
      <c r="I387" s="23">
        <f>일위대가목록!G120</f>
        <v>0</v>
      </c>
      <c r="J387" s="26">
        <f>TRUNC(I387*D387,1)</f>
        <v>0</v>
      </c>
      <c r="K387" s="23">
        <f>일위대가목록!H120</f>
        <v>437</v>
      </c>
      <c r="L387" s="26">
        <f>TRUNC(K387*D387,1)</f>
        <v>817.1</v>
      </c>
      <c r="M387" s="20" t="s">
        <v>1384</v>
      </c>
      <c r="N387" s="1" t="s">
        <v>353</v>
      </c>
      <c r="O387" s="1" t="s">
        <v>1385</v>
      </c>
      <c r="P387" s="1" t="s">
        <v>68</v>
      </c>
      <c r="Q387" s="1" t="s">
        <v>69</v>
      </c>
      <c r="R387" s="1" t="s">
        <v>69</v>
      </c>
      <c r="AV387" s="1" t="s">
        <v>52</v>
      </c>
      <c r="AW387" s="1" t="s">
        <v>1386</v>
      </c>
      <c r="AX387" s="1" t="s">
        <v>52</v>
      </c>
      <c r="AY387" s="1" t="s">
        <v>52</v>
      </c>
      <c r="AZ387" s="1" t="s">
        <v>52</v>
      </c>
    </row>
    <row r="388" spans="1:52" ht="30" customHeight="1" x14ac:dyDescent="0.3">
      <c r="A388" s="20" t="s">
        <v>1387</v>
      </c>
      <c r="B388" s="20" t="s">
        <v>920</v>
      </c>
      <c r="C388" s="20" t="s">
        <v>921</v>
      </c>
      <c r="D388" s="21">
        <v>0.36799999999999999</v>
      </c>
      <c r="E388" s="23">
        <f t="shared" si="55"/>
        <v>223246</v>
      </c>
      <c r="F388" s="26">
        <f t="shared" si="55"/>
        <v>82154.5</v>
      </c>
      <c r="G388" s="23">
        <f>단가대비표!O145</f>
        <v>0</v>
      </c>
      <c r="H388" s="26">
        <f>TRUNC(G388*D388,1)</f>
        <v>0</v>
      </c>
      <c r="I388" s="23">
        <f>단가대비표!P145</f>
        <v>223246</v>
      </c>
      <c r="J388" s="26">
        <f>TRUNC(I388*D388,1)</f>
        <v>82154.5</v>
      </c>
      <c r="K388" s="23">
        <f>단가대비표!V145</f>
        <v>0</v>
      </c>
      <c r="L388" s="26">
        <f>TRUNC(K388*D388,1)</f>
        <v>0</v>
      </c>
      <c r="M388" s="20" t="s">
        <v>52</v>
      </c>
      <c r="N388" s="1" t="s">
        <v>353</v>
      </c>
      <c r="O388" s="1" t="s">
        <v>1388</v>
      </c>
      <c r="P388" s="1" t="s">
        <v>69</v>
      </c>
      <c r="Q388" s="1" t="s">
        <v>69</v>
      </c>
      <c r="R388" s="1" t="s">
        <v>68</v>
      </c>
      <c r="V388">
        <v>1</v>
      </c>
      <c r="AV388" s="1" t="s">
        <v>52</v>
      </c>
      <c r="AW388" s="1" t="s">
        <v>1389</v>
      </c>
      <c r="AX388" s="1" t="s">
        <v>52</v>
      </c>
      <c r="AY388" s="1" t="s">
        <v>52</v>
      </c>
      <c r="AZ388" s="1" t="s">
        <v>52</v>
      </c>
    </row>
    <row r="389" spans="1:52" ht="30" customHeight="1" x14ac:dyDescent="0.3">
      <c r="A389" s="20" t="s">
        <v>960</v>
      </c>
      <c r="B389" s="20" t="s">
        <v>920</v>
      </c>
      <c r="C389" s="20" t="s">
        <v>921</v>
      </c>
      <c r="D389" s="21">
        <v>0.36799999999999999</v>
      </c>
      <c r="E389" s="23">
        <f t="shared" si="55"/>
        <v>172698</v>
      </c>
      <c r="F389" s="26">
        <f t="shared" si="55"/>
        <v>63552.800000000003</v>
      </c>
      <c r="G389" s="23">
        <f>단가대비표!O144</f>
        <v>0</v>
      </c>
      <c r="H389" s="26">
        <f>TRUNC(G389*D389,1)</f>
        <v>0</v>
      </c>
      <c r="I389" s="23">
        <f>단가대비표!P144</f>
        <v>172698</v>
      </c>
      <c r="J389" s="26">
        <f>TRUNC(I389*D389,1)</f>
        <v>63552.800000000003</v>
      </c>
      <c r="K389" s="23">
        <f>단가대비표!V144</f>
        <v>0</v>
      </c>
      <c r="L389" s="26">
        <f>TRUNC(K389*D389,1)</f>
        <v>0</v>
      </c>
      <c r="M389" s="20" t="s">
        <v>52</v>
      </c>
      <c r="N389" s="1" t="s">
        <v>353</v>
      </c>
      <c r="O389" s="1" t="s">
        <v>962</v>
      </c>
      <c r="P389" s="1" t="s">
        <v>69</v>
      </c>
      <c r="Q389" s="1" t="s">
        <v>69</v>
      </c>
      <c r="R389" s="1" t="s">
        <v>68</v>
      </c>
      <c r="V389">
        <v>1</v>
      </c>
      <c r="AV389" s="1" t="s">
        <v>52</v>
      </c>
      <c r="AW389" s="1" t="s">
        <v>1390</v>
      </c>
      <c r="AX389" s="1" t="s">
        <v>52</v>
      </c>
      <c r="AY389" s="1" t="s">
        <v>52</v>
      </c>
      <c r="AZ389" s="1" t="s">
        <v>52</v>
      </c>
    </row>
    <row r="390" spans="1:52" ht="30" customHeight="1" x14ac:dyDescent="0.3">
      <c r="A390" s="20" t="s">
        <v>924</v>
      </c>
      <c r="B390" s="20" t="s">
        <v>925</v>
      </c>
      <c r="C390" s="20" t="s">
        <v>147</v>
      </c>
      <c r="D390" s="21">
        <v>1</v>
      </c>
      <c r="E390" s="23">
        <f t="shared" si="55"/>
        <v>4371.2</v>
      </c>
      <c r="F390" s="26">
        <f t="shared" si="55"/>
        <v>4371.2</v>
      </c>
      <c r="G390" s="23">
        <f>TRUNC(SUMIF(V386:V390, RIGHTB(O390, 1), J386:J390)*U390, 2)</f>
        <v>4371.21</v>
      </c>
      <c r="H390" s="26">
        <f>TRUNC(G390*D390,1)</f>
        <v>4371.2</v>
      </c>
      <c r="I390" s="23">
        <v>0</v>
      </c>
      <c r="J390" s="26">
        <f>TRUNC(I390*D390,1)</f>
        <v>0</v>
      </c>
      <c r="K390" s="23">
        <v>0</v>
      </c>
      <c r="L390" s="26">
        <f>TRUNC(K390*D390,1)</f>
        <v>0</v>
      </c>
      <c r="M390" s="20" t="s">
        <v>52</v>
      </c>
      <c r="N390" s="1" t="s">
        <v>353</v>
      </c>
      <c r="O390" s="1" t="s">
        <v>766</v>
      </c>
      <c r="P390" s="1" t="s">
        <v>69</v>
      </c>
      <c r="Q390" s="1" t="s">
        <v>69</v>
      </c>
      <c r="R390" s="1" t="s">
        <v>69</v>
      </c>
      <c r="S390">
        <v>1</v>
      </c>
      <c r="T390">
        <v>0</v>
      </c>
      <c r="U390">
        <v>0.03</v>
      </c>
      <c r="AV390" s="1" t="s">
        <v>52</v>
      </c>
      <c r="AW390" s="1" t="s">
        <v>1391</v>
      </c>
      <c r="AX390" s="1" t="s">
        <v>52</v>
      </c>
      <c r="AY390" s="1" t="s">
        <v>52</v>
      </c>
      <c r="AZ390" s="1" t="s">
        <v>52</v>
      </c>
    </row>
    <row r="391" spans="1:52" ht="30" customHeight="1" x14ac:dyDescent="0.3">
      <c r="A391" s="20" t="s">
        <v>927</v>
      </c>
      <c r="B391" s="20" t="s">
        <v>52</v>
      </c>
      <c r="C391" s="20" t="s">
        <v>52</v>
      </c>
      <c r="D391" s="21"/>
      <c r="E391" s="23"/>
      <c r="F391" s="26">
        <f>H391+J391+L391</f>
        <v>151089</v>
      </c>
      <c r="G391" s="23"/>
      <c r="H391" s="26">
        <f>TRUNC(SUMIF(N386:N390, N385, H386:H390),0)</f>
        <v>4565</v>
      </c>
      <c r="I391" s="23"/>
      <c r="J391" s="26">
        <f>TRUNC(SUMIF(N386:N390, N385, J386:J390),0)</f>
        <v>145707</v>
      </c>
      <c r="K391" s="23"/>
      <c r="L391" s="26">
        <f>TRUNC(SUMIF(N386:N390, N385, L386:L390),0)</f>
        <v>817</v>
      </c>
      <c r="M391" s="20" t="s">
        <v>52</v>
      </c>
      <c r="N391" s="1" t="s">
        <v>152</v>
      </c>
      <c r="O391" s="1" t="s">
        <v>152</v>
      </c>
      <c r="P391" s="1" t="s">
        <v>52</v>
      </c>
      <c r="Q391" s="1" t="s">
        <v>52</v>
      </c>
      <c r="R391" s="1" t="s">
        <v>52</v>
      </c>
      <c r="AV391" s="1" t="s">
        <v>52</v>
      </c>
      <c r="AW391" s="1" t="s">
        <v>52</v>
      </c>
      <c r="AX391" s="1" t="s">
        <v>52</v>
      </c>
      <c r="AY391" s="1" t="s">
        <v>52</v>
      </c>
      <c r="AZ391" s="1" t="s">
        <v>52</v>
      </c>
    </row>
    <row r="392" spans="1:52" ht="30" customHeight="1" x14ac:dyDescent="0.3">
      <c r="A392" s="21"/>
      <c r="B392" s="21"/>
      <c r="C392" s="21"/>
      <c r="D392" s="21"/>
      <c r="E392" s="23"/>
      <c r="F392" s="26"/>
      <c r="G392" s="23"/>
      <c r="H392" s="26"/>
      <c r="I392" s="23"/>
      <c r="J392" s="26"/>
      <c r="K392" s="23"/>
      <c r="L392" s="26"/>
      <c r="M392" s="21"/>
    </row>
    <row r="393" spans="1:52" ht="30" customHeight="1" x14ac:dyDescent="0.3">
      <c r="A393" s="17" t="s">
        <v>1392</v>
      </c>
      <c r="B393" s="18"/>
      <c r="C393" s="18"/>
      <c r="D393" s="18"/>
      <c r="E393" s="22"/>
      <c r="F393" s="25"/>
      <c r="G393" s="22"/>
      <c r="H393" s="25"/>
      <c r="I393" s="22"/>
      <c r="J393" s="25"/>
      <c r="K393" s="22"/>
      <c r="L393" s="25"/>
      <c r="M393" s="19"/>
      <c r="N393" s="1" t="s">
        <v>357</v>
      </c>
    </row>
    <row r="394" spans="1:52" ht="30" customHeight="1" x14ac:dyDescent="0.3">
      <c r="A394" s="20" t="s">
        <v>1375</v>
      </c>
      <c r="B394" s="20" t="s">
        <v>1393</v>
      </c>
      <c r="C394" s="20" t="s">
        <v>1377</v>
      </c>
      <c r="D394" s="21">
        <v>1</v>
      </c>
      <c r="E394" s="23">
        <f t="shared" ref="E394:F398" si="56">TRUNC(G394+I394+K394,1)</f>
        <v>97</v>
      </c>
      <c r="F394" s="26">
        <f t="shared" si="56"/>
        <v>97</v>
      </c>
      <c r="G394" s="23">
        <f>일위대가목록!F121</f>
        <v>97</v>
      </c>
      <c r="H394" s="26">
        <f>TRUNC(G394*D394,1)</f>
        <v>97</v>
      </c>
      <c r="I394" s="23">
        <f>일위대가목록!G121</f>
        <v>0</v>
      </c>
      <c r="J394" s="26">
        <f>TRUNC(I394*D394,1)</f>
        <v>0</v>
      </c>
      <c r="K394" s="23">
        <f>일위대가목록!H121</f>
        <v>0</v>
      </c>
      <c r="L394" s="26">
        <f>TRUNC(K394*D394,1)</f>
        <v>0</v>
      </c>
      <c r="M394" s="20" t="s">
        <v>1394</v>
      </c>
      <c r="N394" s="1" t="s">
        <v>357</v>
      </c>
      <c r="O394" s="1" t="s">
        <v>1395</v>
      </c>
      <c r="P394" s="1" t="s">
        <v>68</v>
      </c>
      <c r="Q394" s="1" t="s">
        <v>69</v>
      </c>
      <c r="R394" s="1" t="s">
        <v>69</v>
      </c>
      <c r="AV394" s="1" t="s">
        <v>52</v>
      </c>
      <c r="AW394" s="1" t="s">
        <v>1396</v>
      </c>
      <c r="AX394" s="1" t="s">
        <v>52</v>
      </c>
      <c r="AY394" s="1" t="s">
        <v>52</v>
      </c>
      <c r="AZ394" s="1" t="s">
        <v>52</v>
      </c>
    </row>
    <row r="395" spans="1:52" ht="30" customHeight="1" x14ac:dyDescent="0.3">
      <c r="A395" s="20" t="s">
        <v>1381</v>
      </c>
      <c r="B395" s="20" t="s">
        <v>1382</v>
      </c>
      <c r="C395" s="20" t="s">
        <v>1383</v>
      </c>
      <c r="D395" s="21">
        <v>1.87</v>
      </c>
      <c r="E395" s="23">
        <f t="shared" si="56"/>
        <v>437</v>
      </c>
      <c r="F395" s="26">
        <f t="shared" si="56"/>
        <v>817.1</v>
      </c>
      <c r="G395" s="23">
        <f>일위대가목록!F120</f>
        <v>0</v>
      </c>
      <c r="H395" s="26">
        <f>TRUNC(G395*D395,1)</f>
        <v>0</v>
      </c>
      <c r="I395" s="23">
        <f>일위대가목록!G120</f>
        <v>0</v>
      </c>
      <c r="J395" s="26">
        <f>TRUNC(I395*D395,1)</f>
        <v>0</v>
      </c>
      <c r="K395" s="23">
        <f>일위대가목록!H120</f>
        <v>437</v>
      </c>
      <c r="L395" s="26">
        <f>TRUNC(K395*D395,1)</f>
        <v>817.1</v>
      </c>
      <c r="M395" s="20" t="s">
        <v>1384</v>
      </c>
      <c r="N395" s="1" t="s">
        <v>357</v>
      </c>
      <c r="O395" s="1" t="s">
        <v>1385</v>
      </c>
      <c r="P395" s="1" t="s">
        <v>68</v>
      </c>
      <c r="Q395" s="1" t="s">
        <v>69</v>
      </c>
      <c r="R395" s="1" t="s">
        <v>69</v>
      </c>
      <c r="AV395" s="1" t="s">
        <v>52</v>
      </c>
      <c r="AW395" s="1" t="s">
        <v>1397</v>
      </c>
      <c r="AX395" s="1" t="s">
        <v>52</v>
      </c>
      <c r="AY395" s="1" t="s">
        <v>52</v>
      </c>
      <c r="AZ395" s="1" t="s">
        <v>52</v>
      </c>
    </row>
    <row r="396" spans="1:52" ht="30" customHeight="1" x14ac:dyDescent="0.3">
      <c r="A396" s="20" t="s">
        <v>1387</v>
      </c>
      <c r="B396" s="20" t="s">
        <v>920</v>
      </c>
      <c r="C396" s="20" t="s">
        <v>921</v>
      </c>
      <c r="D396" s="21">
        <v>0.36799999999999999</v>
      </c>
      <c r="E396" s="23">
        <f t="shared" si="56"/>
        <v>223246</v>
      </c>
      <c r="F396" s="26">
        <f t="shared" si="56"/>
        <v>82154.5</v>
      </c>
      <c r="G396" s="23">
        <f>단가대비표!O145</f>
        <v>0</v>
      </c>
      <c r="H396" s="26">
        <f>TRUNC(G396*D396,1)</f>
        <v>0</v>
      </c>
      <c r="I396" s="23">
        <f>단가대비표!P145</f>
        <v>223246</v>
      </c>
      <c r="J396" s="26">
        <f>TRUNC(I396*D396,1)</f>
        <v>82154.5</v>
      </c>
      <c r="K396" s="23">
        <f>단가대비표!V145</f>
        <v>0</v>
      </c>
      <c r="L396" s="26">
        <f>TRUNC(K396*D396,1)</f>
        <v>0</v>
      </c>
      <c r="M396" s="20" t="s">
        <v>52</v>
      </c>
      <c r="N396" s="1" t="s">
        <v>357</v>
      </c>
      <c r="O396" s="1" t="s">
        <v>1388</v>
      </c>
      <c r="P396" s="1" t="s">
        <v>69</v>
      </c>
      <c r="Q396" s="1" t="s">
        <v>69</v>
      </c>
      <c r="R396" s="1" t="s">
        <v>68</v>
      </c>
      <c r="V396">
        <v>1</v>
      </c>
      <c r="AV396" s="1" t="s">
        <v>52</v>
      </c>
      <c r="AW396" s="1" t="s">
        <v>1398</v>
      </c>
      <c r="AX396" s="1" t="s">
        <v>52</v>
      </c>
      <c r="AY396" s="1" t="s">
        <v>52</v>
      </c>
      <c r="AZ396" s="1" t="s">
        <v>52</v>
      </c>
    </row>
    <row r="397" spans="1:52" ht="30" customHeight="1" x14ac:dyDescent="0.3">
      <c r="A397" s="20" t="s">
        <v>960</v>
      </c>
      <c r="B397" s="20" t="s">
        <v>920</v>
      </c>
      <c r="C397" s="20" t="s">
        <v>921</v>
      </c>
      <c r="D397" s="21">
        <v>0.36799999999999999</v>
      </c>
      <c r="E397" s="23">
        <f t="shared" si="56"/>
        <v>172698</v>
      </c>
      <c r="F397" s="26">
        <f t="shared" si="56"/>
        <v>63552.800000000003</v>
      </c>
      <c r="G397" s="23">
        <f>단가대비표!O144</f>
        <v>0</v>
      </c>
      <c r="H397" s="26">
        <f>TRUNC(G397*D397,1)</f>
        <v>0</v>
      </c>
      <c r="I397" s="23">
        <f>단가대비표!P144</f>
        <v>172698</v>
      </c>
      <c r="J397" s="26">
        <f>TRUNC(I397*D397,1)</f>
        <v>63552.800000000003</v>
      </c>
      <c r="K397" s="23">
        <f>단가대비표!V144</f>
        <v>0</v>
      </c>
      <c r="L397" s="26">
        <f>TRUNC(K397*D397,1)</f>
        <v>0</v>
      </c>
      <c r="M397" s="20" t="s">
        <v>52</v>
      </c>
      <c r="N397" s="1" t="s">
        <v>357</v>
      </c>
      <c r="O397" s="1" t="s">
        <v>962</v>
      </c>
      <c r="P397" s="1" t="s">
        <v>69</v>
      </c>
      <c r="Q397" s="1" t="s">
        <v>69</v>
      </c>
      <c r="R397" s="1" t="s">
        <v>68</v>
      </c>
      <c r="V397">
        <v>1</v>
      </c>
      <c r="AV397" s="1" t="s">
        <v>52</v>
      </c>
      <c r="AW397" s="1" t="s">
        <v>1399</v>
      </c>
      <c r="AX397" s="1" t="s">
        <v>52</v>
      </c>
      <c r="AY397" s="1" t="s">
        <v>52</v>
      </c>
      <c r="AZ397" s="1" t="s">
        <v>52</v>
      </c>
    </row>
    <row r="398" spans="1:52" ht="30" customHeight="1" x14ac:dyDescent="0.3">
      <c r="A398" s="20" t="s">
        <v>924</v>
      </c>
      <c r="B398" s="20" t="s">
        <v>925</v>
      </c>
      <c r="C398" s="20" t="s">
        <v>147</v>
      </c>
      <c r="D398" s="21">
        <v>1</v>
      </c>
      <c r="E398" s="23">
        <f t="shared" si="56"/>
        <v>4371.2</v>
      </c>
      <c r="F398" s="26">
        <f t="shared" si="56"/>
        <v>4371.2</v>
      </c>
      <c r="G398" s="23">
        <f>TRUNC(SUMIF(V394:V398, RIGHTB(O398, 1), J394:J398)*U398, 2)</f>
        <v>4371.21</v>
      </c>
      <c r="H398" s="26">
        <f>TRUNC(G398*D398,1)</f>
        <v>4371.2</v>
      </c>
      <c r="I398" s="23">
        <v>0</v>
      </c>
      <c r="J398" s="26">
        <f>TRUNC(I398*D398,1)</f>
        <v>0</v>
      </c>
      <c r="K398" s="23">
        <v>0</v>
      </c>
      <c r="L398" s="26">
        <f>TRUNC(K398*D398,1)</f>
        <v>0</v>
      </c>
      <c r="M398" s="20" t="s">
        <v>52</v>
      </c>
      <c r="N398" s="1" t="s">
        <v>357</v>
      </c>
      <c r="O398" s="1" t="s">
        <v>766</v>
      </c>
      <c r="P398" s="1" t="s">
        <v>69</v>
      </c>
      <c r="Q398" s="1" t="s">
        <v>69</v>
      </c>
      <c r="R398" s="1" t="s">
        <v>69</v>
      </c>
      <c r="S398">
        <v>1</v>
      </c>
      <c r="T398">
        <v>0</v>
      </c>
      <c r="U398">
        <v>0.03</v>
      </c>
      <c r="AV398" s="1" t="s">
        <v>52</v>
      </c>
      <c r="AW398" s="1" t="s">
        <v>1400</v>
      </c>
      <c r="AX398" s="1" t="s">
        <v>52</v>
      </c>
      <c r="AY398" s="1" t="s">
        <v>52</v>
      </c>
      <c r="AZ398" s="1" t="s">
        <v>52</v>
      </c>
    </row>
    <row r="399" spans="1:52" ht="30" customHeight="1" x14ac:dyDescent="0.3">
      <c r="A399" s="20" t="s">
        <v>927</v>
      </c>
      <c r="B399" s="20" t="s">
        <v>52</v>
      </c>
      <c r="C399" s="20" t="s">
        <v>52</v>
      </c>
      <c r="D399" s="21"/>
      <c r="E399" s="23"/>
      <c r="F399" s="26">
        <f>H399+J399+L399</f>
        <v>150992</v>
      </c>
      <c r="G399" s="23"/>
      <c r="H399" s="26">
        <f>TRUNC(SUMIF(N394:N398, N393, H394:H398),0)</f>
        <v>4468</v>
      </c>
      <c r="I399" s="23"/>
      <c r="J399" s="26">
        <f>TRUNC(SUMIF(N394:N398, N393, J394:J398),0)</f>
        <v>145707</v>
      </c>
      <c r="K399" s="23"/>
      <c r="L399" s="26">
        <f>TRUNC(SUMIF(N394:N398, N393, L394:L398),0)</f>
        <v>817</v>
      </c>
      <c r="M399" s="20" t="s">
        <v>52</v>
      </c>
      <c r="N399" s="1" t="s">
        <v>152</v>
      </c>
      <c r="O399" s="1" t="s">
        <v>152</v>
      </c>
      <c r="P399" s="1" t="s">
        <v>52</v>
      </c>
      <c r="Q399" s="1" t="s">
        <v>52</v>
      </c>
      <c r="R399" s="1" t="s">
        <v>52</v>
      </c>
      <c r="AV399" s="1" t="s">
        <v>52</v>
      </c>
      <c r="AW399" s="1" t="s">
        <v>52</v>
      </c>
      <c r="AX399" s="1" t="s">
        <v>52</v>
      </c>
      <c r="AY399" s="1" t="s">
        <v>52</v>
      </c>
      <c r="AZ399" s="1" t="s">
        <v>52</v>
      </c>
    </row>
    <row r="400" spans="1:52" ht="30" customHeight="1" x14ac:dyDescent="0.3">
      <c r="A400" s="21"/>
      <c r="B400" s="21"/>
      <c r="C400" s="21"/>
      <c r="D400" s="21"/>
      <c r="E400" s="23"/>
      <c r="F400" s="26"/>
      <c r="G400" s="23"/>
      <c r="H400" s="26"/>
      <c r="I400" s="23"/>
      <c r="J400" s="26"/>
      <c r="K400" s="23"/>
      <c r="L400" s="26"/>
      <c r="M400" s="21"/>
    </row>
    <row r="401" spans="1:52" ht="30" customHeight="1" x14ac:dyDescent="0.3">
      <c r="A401" s="17" t="s">
        <v>1401</v>
      </c>
      <c r="B401" s="18"/>
      <c r="C401" s="18"/>
      <c r="D401" s="18"/>
      <c r="E401" s="22"/>
      <c r="F401" s="25"/>
      <c r="G401" s="22"/>
      <c r="H401" s="25"/>
      <c r="I401" s="22"/>
      <c r="J401" s="25"/>
      <c r="K401" s="22"/>
      <c r="L401" s="25"/>
      <c r="M401" s="19"/>
      <c r="N401" s="1" t="s">
        <v>361</v>
      </c>
    </row>
    <row r="402" spans="1:52" ht="30" customHeight="1" x14ac:dyDescent="0.3">
      <c r="A402" s="20" t="s">
        <v>1375</v>
      </c>
      <c r="B402" s="20" t="s">
        <v>1402</v>
      </c>
      <c r="C402" s="20" t="s">
        <v>1377</v>
      </c>
      <c r="D402" s="21">
        <v>1</v>
      </c>
      <c r="E402" s="23">
        <f t="shared" ref="E402:F406" si="57">TRUNC(G402+I402+K402,1)</f>
        <v>77</v>
      </c>
      <c r="F402" s="26">
        <f t="shared" si="57"/>
        <v>77</v>
      </c>
      <c r="G402" s="23">
        <f>일위대가목록!F122</f>
        <v>77</v>
      </c>
      <c r="H402" s="26">
        <f>TRUNC(G402*D402,1)</f>
        <v>77</v>
      </c>
      <c r="I402" s="23">
        <f>일위대가목록!G122</f>
        <v>0</v>
      </c>
      <c r="J402" s="26">
        <f>TRUNC(I402*D402,1)</f>
        <v>0</v>
      </c>
      <c r="K402" s="23">
        <f>일위대가목록!H122</f>
        <v>0</v>
      </c>
      <c r="L402" s="26">
        <f>TRUNC(K402*D402,1)</f>
        <v>0</v>
      </c>
      <c r="M402" s="20" t="s">
        <v>1403</v>
      </c>
      <c r="N402" s="1" t="s">
        <v>361</v>
      </c>
      <c r="O402" s="1" t="s">
        <v>1404</v>
      </c>
      <c r="P402" s="1" t="s">
        <v>68</v>
      </c>
      <c r="Q402" s="1" t="s">
        <v>69</v>
      </c>
      <c r="R402" s="1" t="s">
        <v>69</v>
      </c>
      <c r="AV402" s="1" t="s">
        <v>52</v>
      </c>
      <c r="AW402" s="1" t="s">
        <v>1405</v>
      </c>
      <c r="AX402" s="1" t="s">
        <v>52</v>
      </c>
      <c r="AY402" s="1" t="s">
        <v>52</v>
      </c>
      <c r="AZ402" s="1" t="s">
        <v>52</v>
      </c>
    </row>
    <row r="403" spans="1:52" ht="30" customHeight="1" x14ac:dyDescent="0.3">
      <c r="A403" s="20" t="s">
        <v>1381</v>
      </c>
      <c r="B403" s="20" t="s">
        <v>1382</v>
      </c>
      <c r="C403" s="20" t="s">
        <v>1383</v>
      </c>
      <c r="D403" s="21">
        <v>0.93</v>
      </c>
      <c r="E403" s="23">
        <f t="shared" si="57"/>
        <v>437</v>
      </c>
      <c r="F403" s="26">
        <f t="shared" si="57"/>
        <v>406.4</v>
      </c>
      <c r="G403" s="23">
        <f>일위대가목록!F120</f>
        <v>0</v>
      </c>
      <c r="H403" s="26">
        <f>TRUNC(G403*D403,1)</f>
        <v>0</v>
      </c>
      <c r="I403" s="23">
        <f>일위대가목록!G120</f>
        <v>0</v>
      </c>
      <c r="J403" s="26">
        <f>TRUNC(I403*D403,1)</f>
        <v>0</v>
      </c>
      <c r="K403" s="23">
        <f>일위대가목록!H120</f>
        <v>437</v>
      </c>
      <c r="L403" s="26">
        <f>TRUNC(K403*D403,1)</f>
        <v>406.4</v>
      </c>
      <c r="M403" s="20" t="s">
        <v>1384</v>
      </c>
      <c r="N403" s="1" t="s">
        <v>361</v>
      </c>
      <c r="O403" s="1" t="s">
        <v>1385</v>
      </c>
      <c r="P403" s="1" t="s">
        <v>68</v>
      </c>
      <c r="Q403" s="1" t="s">
        <v>69</v>
      </c>
      <c r="R403" s="1" t="s">
        <v>69</v>
      </c>
      <c r="AV403" s="1" t="s">
        <v>52</v>
      </c>
      <c r="AW403" s="1" t="s">
        <v>1406</v>
      </c>
      <c r="AX403" s="1" t="s">
        <v>52</v>
      </c>
      <c r="AY403" s="1" t="s">
        <v>52</v>
      </c>
      <c r="AZ403" s="1" t="s">
        <v>52</v>
      </c>
    </row>
    <row r="404" spans="1:52" ht="30" customHeight="1" x14ac:dyDescent="0.3">
      <c r="A404" s="20" t="s">
        <v>1387</v>
      </c>
      <c r="B404" s="20" t="s">
        <v>920</v>
      </c>
      <c r="C404" s="20" t="s">
        <v>921</v>
      </c>
      <c r="D404" s="21">
        <v>0.21099999999999999</v>
      </c>
      <c r="E404" s="23">
        <f t="shared" si="57"/>
        <v>223246</v>
      </c>
      <c r="F404" s="26">
        <f t="shared" si="57"/>
        <v>47104.9</v>
      </c>
      <c r="G404" s="23">
        <f>단가대비표!O145</f>
        <v>0</v>
      </c>
      <c r="H404" s="26">
        <f>TRUNC(G404*D404,1)</f>
        <v>0</v>
      </c>
      <c r="I404" s="23">
        <f>단가대비표!P145</f>
        <v>223246</v>
      </c>
      <c r="J404" s="26">
        <f>TRUNC(I404*D404,1)</f>
        <v>47104.9</v>
      </c>
      <c r="K404" s="23">
        <f>단가대비표!V145</f>
        <v>0</v>
      </c>
      <c r="L404" s="26">
        <f>TRUNC(K404*D404,1)</f>
        <v>0</v>
      </c>
      <c r="M404" s="20" t="s">
        <v>52</v>
      </c>
      <c r="N404" s="1" t="s">
        <v>361</v>
      </c>
      <c r="O404" s="1" t="s">
        <v>1388</v>
      </c>
      <c r="P404" s="1" t="s">
        <v>69</v>
      </c>
      <c r="Q404" s="1" t="s">
        <v>69</v>
      </c>
      <c r="R404" s="1" t="s">
        <v>68</v>
      </c>
      <c r="V404">
        <v>1</v>
      </c>
      <c r="AV404" s="1" t="s">
        <v>52</v>
      </c>
      <c r="AW404" s="1" t="s">
        <v>1407</v>
      </c>
      <c r="AX404" s="1" t="s">
        <v>52</v>
      </c>
      <c r="AY404" s="1" t="s">
        <v>52</v>
      </c>
      <c r="AZ404" s="1" t="s">
        <v>52</v>
      </c>
    </row>
    <row r="405" spans="1:52" ht="30" customHeight="1" x14ac:dyDescent="0.3">
      <c r="A405" s="20" t="s">
        <v>960</v>
      </c>
      <c r="B405" s="20" t="s">
        <v>920</v>
      </c>
      <c r="C405" s="20" t="s">
        <v>921</v>
      </c>
      <c r="D405" s="21">
        <v>0.21099999999999999</v>
      </c>
      <c r="E405" s="23">
        <f t="shared" si="57"/>
        <v>172698</v>
      </c>
      <c r="F405" s="26">
        <f t="shared" si="57"/>
        <v>36439.199999999997</v>
      </c>
      <c r="G405" s="23">
        <f>단가대비표!O144</f>
        <v>0</v>
      </c>
      <c r="H405" s="26">
        <f>TRUNC(G405*D405,1)</f>
        <v>0</v>
      </c>
      <c r="I405" s="23">
        <f>단가대비표!P144</f>
        <v>172698</v>
      </c>
      <c r="J405" s="26">
        <f>TRUNC(I405*D405,1)</f>
        <v>36439.199999999997</v>
      </c>
      <c r="K405" s="23">
        <f>단가대비표!V144</f>
        <v>0</v>
      </c>
      <c r="L405" s="26">
        <f>TRUNC(K405*D405,1)</f>
        <v>0</v>
      </c>
      <c r="M405" s="20" t="s">
        <v>52</v>
      </c>
      <c r="N405" s="1" t="s">
        <v>361</v>
      </c>
      <c r="O405" s="1" t="s">
        <v>962</v>
      </c>
      <c r="P405" s="1" t="s">
        <v>69</v>
      </c>
      <c r="Q405" s="1" t="s">
        <v>69</v>
      </c>
      <c r="R405" s="1" t="s">
        <v>68</v>
      </c>
      <c r="V405">
        <v>1</v>
      </c>
      <c r="AV405" s="1" t="s">
        <v>52</v>
      </c>
      <c r="AW405" s="1" t="s">
        <v>1408</v>
      </c>
      <c r="AX405" s="1" t="s">
        <v>52</v>
      </c>
      <c r="AY405" s="1" t="s">
        <v>52</v>
      </c>
      <c r="AZ405" s="1" t="s">
        <v>52</v>
      </c>
    </row>
    <row r="406" spans="1:52" ht="30" customHeight="1" x14ac:dyDescent="0.3">
      <c r="A406" s="20" t="s">
        <v>924</v>
      </c>
      <c r="B406" s="20" t="s">
        <v>925</v>
      </c>
      <c r="C406" s="20" t="s">
        <v>147</v>
      </c>
      <c r="D406" s="21">
        <v>1</v>
      </c>
      <c r="E406" s="23">
        <f t="shared" si="57"/>
        <v>2506.3000000000002</v>
      </c>
      <c r="F406" s="26">
        <f t="shared" si="57"/>
        <v>2506.3000000000002</v>
      </c>
      <c r="G406" s="23">
        <f>TRUNC(SUMIF(V402:V406, RIGHTB(O406, 1), J402:J406)*U406, 2)</f>
        <v>2506.3200000000002</v>
      </c>
      <c r="H406" s="26">
        <f>TRUNC(G406*D406,1)</f>
        <v>2506.3000000000002</v>
      </c>
      <c r="I406" s="23">
        <v>0</v>
      </c>
      <c r="J406" s="26">
        <f>TRUNC(I406*D406,1)</f>
        <v>0</v>
      </c>
      <c r="K406" s="23">
        <v>0</v>
      </c>
      <c r="L406" s="26">
        <f>TRUNC(K406*D406,1)</f>
        <v>0</v>
      </c>
      <c r="M406" s="20" t="s">
        <v>52</v>
      </c>
      <c r="N406" s="1" t="s">
        <v>361</v>
      </c>
      <c r="O406" s="1" t="s">
        <v>766</v>
      </c>
      <c r="P406" s="1" t="s">
        <v>69</v>
      </c>
      <c r="Q406" s="1" t="s">
        <v>69</v>
      </c>
      <c r="R406" s="1" t="s">
        <v>69</v>
      </c>
      <c r="S406">
        <v>1</v>
      </c>
      <c r="T406">
        <v>0</v>
      </c>
      <c r="U406">
        <v>0.03</v>
      </c>
      <c r="AV406" s="1" t="s">
        <v>52</v>
      </c>
      <c r="AW406" s="1" t="s">
        <v>1409</v>
      </c>
      <c r="AX406" s="1" t="s">
        <v>52</v>
      </c>
      <c r="AY406" s="1" t="s">
        <v>52</v>
      </c>
      <c r="AZ406" s="1" t="s">
        <v>52</v>
      </c>
    </row>
    <row r="407" spans="1:52" ht="30" customHeight="1" x14ac:dyDescent="0.3">
      <c r="A407" s="20" t="s">
        <v>927</v>
      </c>
      <c r="B407" s="20" t="s">
        <v>52</v>
      </c>
      <c r="C407" s="20" t="s">
        <v>52</v>
      </c>
      <c r="D407" s="21"/>
      <c r="E407" s="23"/>
      <c r="F407" s="26">
        <f>H407+J407+L407</f>
        <v>86533</v>
      </c>
      <c r="G407" s="23"/>
      <c r="H407" s="26">
        <f>TRUNC(SUMIF(N402:N406, N401, H402:H406),0)</f>
        <v>2583</v>
      </c>
      <c r="I407" s="23"/>
      <c r="J407" s="26">
        <f>TRUNC(SUMIF(N402:N406, N401, J402:J406),0)</f>
        <v>83544</v>
      </c>
      <c r="K407" s="23"/>
      <c r="L407" s="26">
        <f>TRUNC(SUMIF(N402:N406, N401, L402:L406),0)</f>
        <v>406</v>
      </c>
      <c r="M407" s="20" t="s">
        <v>52</v>
      </c>
      <c r="N407" s="1" t="s">
        <v>152</v>
      </c>
      <c r="O407" s="1" t="s">
        <v>152</v>
      </c>
      <c r="P407" s="1" t="s">
        <v>52</v>
      </c>
      <c r="Q407" s="1" t="s">
        <v>52</v>
      </c>
      <c r="R407" s="1" t="s">
        <v>52</v>
      </c>
      <c r="AV407" s="1" t="s">
        <v>52</v>
      </c>
      <c r="AW407" s="1" t="s">
        <v>52</v>
      </c>
      <c r="AX407" s="1" t="s">
        <v>52</v>
      </c>
      <c r="AY407" s="1" t="s">
        <v>52</v>
      </c>
      <c r="AZ407" s="1" t="s">
        <v>52</v>
      </c>
    </row>
    <row r="408" spans="1:52" ht="30" customHeight="1" x14ac:dyDescent="0.3">
      <c r="A408" s="21"/>
      <c r="B408" s="21"/>
      <c r="C408" s="21"/>
      <c r="D408" s="21"/>
      <c r="E408" s="23"/>
      <c r="F408" s="26"/>
      <c r="G408" s="23"/>
      <c r="H408" s="26"/>
      <c r="I408" s="23"/>
      <c r="J408" s="26"/>
      <c r="K408" s="23"/>
      <c r="L408" s="26"/>
      <c r="M408" s="21"/>
    </row>
    <row r="409" spans="1:52" ht="30" customHeight="1" x14ac:dyDescent="0.3">
      <c r="A409" s="17" t="s">
        <v>1410</v>
      </c>
      <c r="B409" s="18"/>
      <c r="C409" s="18"/>
      <c r="D409" s="18"/>
      <c r="E409" s="22"/>
      <c r="F409" s="25"/>
      <c r="G409" s="22"/>
      <c r="H409" s="25"/>
      <c r="I409" s="22"/>
      <c r="J409" s="25"/>
      <c r="K409" s="22"/>
      <c r="L409" s="25"/>
      <c r="M409" s="19"/>
      <c r="N409" s="1" t="s">
        <v>367</v>
      </c>
    </row>
    <row r="410" spans="1:52" ht="30" customHeight="1" x14ac:dyDescent="0.3">
      <c r="A410" s="20" t="s">
        <v>1412</v>
      </c>
      <c r="B410" s="20" t="s">
        <v>1413</v>
      </c>
      <c r="C410" s="20" t="s">
        <v>629</v>
      </c>
      <c r="D410" s="21">
        <v>1</v>
      </c>
      <c r="E410" s="23">
        <f t="shared" ref="E410:F413" si="58">TRUNC(G410+I410+K410,1)</f>
        <v>276773</v>
      </c>
      <c r="F410" s="26">
        <f t="shared" si="58"/>
        <v>276773</v>
      </c>
      <c r="G410" s="23">
        <f>일위대가목록!F123</f>
        <v>162793</v>
      </c>
      <c r="H410" s="26">
        <f>TRUNC(G410*D410,1)</f>
        <v>162793</v>
      </c>
      <c r="I410" s="23">
        <f>일위대가목록!G123</f>
        <v>113980</v>
      </c>
      <c r="J410" s="26">
        <f>TRUNC(I410*D410,1)</f>
        <v>113980</v>
      </c>
      <c r="K410" s="23">
        <f>일위대가목록!H123</f>
        <v>0</v>
      </c>
      <c r="L410" s="26">
        <f>TRUNC(K410*D410,1)</f>
        <v>0</v>
      </c>
      <c r="M410" s="20" t="s">
        <v>1414</v>
      </c>
      <c r="N410" s="1" t="s">
        <v>367</v>
      </c>
      <c r="O410" s="1" t="s">
        <v>1415</v>
      </c>
      <c r="P410" s="1" t="s">
        <v>68</v>
      </c>
      <c r="Q410" s="1" t="s">
        <v>69</v>
      </c>
      <c r="R410" s="1" t="s">
        <v>69</v>
      </c>
      <c r="V410">
        <v>1</v>
      </c>
      <c r="AV410" s="1" t="s">
        <v>52</v>
      </c>
      <c r="AW410" s="1" t="s">
        <v>1416</v>
      </c>
      <c r="AX410" s="1" t="s">
        <v>52</v>
      </c>
      <c r="AY410" s="1" t="s">
        <v>52</v>
      </c>
      <c r="AZ410" s="1" t="s">
        <v>52</v>
      </c>
    </row>
    <row r="411" spans="1:52" ht="30" customHeight="1" x14ac:dyDescent="0.3">
      <c r="A411" s="20" t="s">
        <v>1417</v>
      </c>
      <c r="B411" s="20" t="s">
        <v>920</v>
      </c>
      <c r="C411" s="20" t="s">
        <v>921</v>
      </c>
      <c r="D411" s="21">
        <v>0.06</v>
      </c>
      <c r="E411" s="23">
        <f t="shared" si="58"/>
        <v>233163</v>
      </c>
      <c r="F411" s="26">
        <f t="shared" si="58"/>
        <v>13989.7</v>
      </c>
      <c r="G411" s="23">
        <f>단가대비표!O146</f>
        <v>0</v>
      </c>
      <c r="H411" s="26">
        <f>TRUNC(G411*D411,1)</f>
        <v>0</v>
      </c>
      <c r="I411" s="23">
        <f>단가대비표!P146</f>
        <v>233163</v>
      </c>
      <c r="J411" s="26">
        <f>TRUNC(I411*D411,1)</f>
        <v>13989.7</v>
      </c>
      <c r="K411" s="23">
        <f>단가대비표!V146</f>
        <v>0</v>
      </c>
      <c r="L411" s="26">
        <f>TRUNC(K411*D411,1)</f>
        <v>0</v>
      </c>
      <c r="M411" s="20" t="s">
        <v>52</v>
      </c>
      <c r="N411" s="1" t="s">
        <v>367</v>
      </c>
      <c r="O411" s="1" t="s">
        <v>1418</v>
      </c>
      <c r="P411" s="1" t="s">
        <v>69</v>
      </c>
      <c r="Q411" s="1" t="s">
        <v>69</v>
      </c>
      <c r="R411" s="1" t="s">
        <v>68</v>
      </c>
      <c r="V411">
        <v>1</v>
      </c>
      <c r="AV411" s="1" t="s">
        <v>52</v>
      </c>
      <c r="AW411" s="1" t="s">
        <v>1419</v>
      </c>
      <c r="AX411" s="1" t="s">
        <v>52</v>
      </c>
      <c r="AY411" s="1" t="s">
        <v>52</v>
      </c>
      <c r="AZ411" s="1" t="s">
        <v>52</v>
      </c>
    </row>
    <row r="412" spans="1:52" ht="30" customHeight="1" x14ac:dyDescent="0.3">
      <c r="A412" s="20" t="s">
        <v>960</v>
      </c>
      <c r="B412" s="20" t="s">
        <v>920</v>
      </c>
      <c r="C412" s="20" t="s">
        <v>921</v>
      </c>
      <c r="D412" s="21">
        <v>0.03</v>
      </c>
      <c r="E412" s="23">
        <f t="shared" si="58"/>
        <v>172698</v>
      </c>
      <c r="F412" s="26">
        <f t="shared" si="58"/>
        <v>5180.8999999999996</v>
      </c>
      <c r="G412" s="23">
        <f>단가대비표!O144</f>
        <v>0</v>
      </c>
      <c r="H412" s="26">
        <f>TRUNC(G412*D412,1)</f>
        <v>0</v>
      </c>
      <c r="I412" s="23">
        <f>단가대비표!P144</f>
        <v>172698</v>
      </c>
      <c r="J412" s="26">
        <f>TRUNC(I412*D412,1)</f>
        <v>5180.8999999999996</v>
      </c>
      <c r="K412" s="23">
        <f>단가대비표!V144</f>
        <v>0</v>
      </c>
      <c r="L412" s="26">
        <f>TRUNC(K412*D412,1)</f>
        <v>0</v>
      </c>
      <c r="M412" s="20" t="s">
        <v>52</v>
      </c>
      <c r="N412" s="1" t="s">
        <v>367</v>
      </c>
      <c r="O412" s="1" t="s">
        <v>962</v>
      </c>
      <c r="P412" s="1" t="s">
        <v>69</v>
      </c>
      <c r="Q412" s="1" t="s">
        <v>69</v>
      </c>
      <c r="R412" s="1" t="s">
        <v>68</v>
      </c>
      <c r="V412">
        <v>1</v>
      </c>
      <c r="AV412" s="1" t="s">
        <v>52</v>
      </c>
      <c r="AW412" s="1" t="s">
        <v>1420</v>
      </c>
      <c r="AX412" s="1" t="s">
        <v>52</v>
      </c>
      <c r="AY412" s="1" t="s">
        <v>52</v>
      </c>
      <c r="AZ412" s="1" t="s">
        <v>52</v>
      </c>
    </row>
    <row r="413" spans="1:52" ht="30" customHeight="1" x14ac:dyDescent="0.3">
      <c r="A413" s="20" t="s">
        <v>924</v>
      </c>
      <c r="B413" s="20" t="s">
        <v>925</v>
      </c>
      <c r="C413" s="20" t="s">
        <v>147</v>
      </c>
      <c r="D413" s="21">
        <v>1</v>
      </c>
      <c r="E413" s="23">
        <f t="shared" si="58"/>
        <v>3994.5</v>
      </c>
      <c r="F413" s="26">
        <f t="shared" si="58"/>
        <v>3994.5</v>
      </c>
      <c r="G413" s="23">
        <v>0</v>
      </c>
      <c r="H413" s="26">
        <f>TRUNC(G413*D413,1)</f>
        <v>0</v>
      </c>
      <c r="I413" s="23">
        <v>0</v>
      </c>
      <c r="J413" s="26">
        <f>TRUNC(I413*D413,1)</f>
        <v>0</v>
      </c>
      <c r="K413" s="23">
        <f>TRUNC(SUMIF(V410:V413, RIGHTB(O413, 1), J410:J413)*U413, 2)</f>
        <v>3994.51</v>
      </c>
      <c r="L413" s="26">
        <f>TRUNC(K413*D413,1)</f>
        <v>3994.5</v>
      </c>
      <c r="M413" s="20" t="s">
        <v>52</v>
      </c>
      <c r="N413" s="1" t="s">
        <v>367</v>
      </c>
      <c r="O413" s="1" t="s">
        <v>766</v>
      </c>
      <c r="P413" s="1" t="s">
        <v>69</v>
      </c>
      <c r="Q413" s="1" t="s">
        <v>69</v>
      </c>
      <c r="R413" s="1" t="s">
        <v>69</v>
      </c>
      <c r="S413">
        <v>1</v>
      </c>
      <c r="T413">
        <v>2</v>
      </c>
      <c r="U413">
        <v>0.03</v>
      </c>
      <c r="AV413" s="1" t="s">
        <v>52</v>
      </c>
      <c r="AW413" s="1" t="s">
        <v>1421</v>
      </c>
      <c r="AX413" s="1" t="s">
        <v>52</v>
      </c>
      <c r="AY413" s="1" t="s">
        <v>52</v>
      </c>
      <c r="AZ413" s="1" t="s">
        <v>52</v>
      </c>
    </row>
    <row r="414" spans="1:52" ht="30" customHeight="1" x14ac:dyDescent="0.3">
      <c r="A414" s="20" t="s">
        <v>927</v>
      </c>
      <c r="B414" s="20" t="s">
        <v>52</v>
      </c>
      <c r="C414" s="20" t="s">
        <v>52</v>
      </c>
      <c r="D414" s="21"/>
      <c r="E414" s="23"/>
      <c r="F414" s="26">
        <f>H414+J414+L414</f>
        <v>299937</v>
      </c>
      <c r="G414" s="23"/>
      <c r="H414" s="26">
        <f>TRUNC(SUMIF(N410:N413, N409, H410:H413),0)</f>
        <v>162793</v>
      </c>
      <c r="I414" s="23"/>
      <c r="J414" s="26">
        <f>TRUNC(SUMIF(N410:N413, N409, J410:J413),0)</f>
        <v>133150</v>
      </c>
      <c r="K414" s="23"/>
      <c r="L414" s="26">
        <f>TRUNC(SUMIF(N410:N413, N409, L410:L413),0)</f>
        <v>3994</v>
      </c>
      <c r="M414" s="20" t="s">
        <v>52</v>
      </c>
      <c r="N414" s="1" t="s">
        <v>152</v>
      </c>
      <c r="O414" s="1" t="s">
        <v>152</v>
      </c>
      <c r="P414" s="1" t="s">
        <v>52</v>
      </c>
      <c r="Q414" s="1" t="s">
        <v>52</v>
      </c>
      <c r="R414" s="1" t="s">
        <v>52</v>
      </c>
      <c r="AV414" s="1" t="s">
        <v>52</v>
      </c>
      <c r="AW414" s="1" t="s">
        <v>52</v>
      </c>
      <c r="AX414" s="1" t="s">
        <v>52</v>
      </c>
      <c r="AY414" s="1" t="s">
        <v>52</v>
      </c>
      <c r="AZ414" s="1" t="s">
        <v>52</v>
      </c>
    </row>
    <row r="415" spans="1:52" ht="30" customHeight="1" x14ac:dyDescent="0.3">
      <c r="A415" s="21"/>
      <c r="B415" s="21"/>
      <c r="C415" s="21"/>
      <c r="D415" s="21"/>
      <c r="E415" s="23"/>
      <c r="F415" s="26"/>
      <c r="G415" s="23"/>
      <c r="H415" s="26"/>
      <c r="I415" s="23"/>
      <c r="J415" s="26"/>
      <c r="K415" s="23"/>
      <c r="L415" s="26"/>
      <c r="M415" s="21"/>
    </row>
    <row r="416" spans="1:52" ht="30" customHeight="1" x14ac:dyDescent="0.3">
      <c r="A416" s="17" t="s">
        <v>1422</v>
      </c>
      <c r="B416" s="18"/>
      <c r="C416" s="18"/>
      <c r="D416" s="18"/>
      <c r="E416" s="22"/>
      <c r="F416" s="25"/>
      <c r="G416" s="22"/>
      <c r="H416" s="25"/>
      <c r="I416" s="22"/>
      <c r="J416" s="25"/>
      <c r="K416" s="22"/>
      <c r="L416" s="25"/>
      <c r="M416" s="19"/>
      <c r="N416" s="1" t="s">
        <v>371</v>
      </c>
    </row>
    <row r="417" spans="1:52" ht="30" customHeight="1" x14ac:dyDescent="0.3">
      <c r="A417" s="20" t="s">
        <v>1412</v>
      </c>
      <c r="B417" s="20" t="s">
        <v>1413</v>
      </c>
      <c r="C417" s="20" t="s">
        <v>629</v>
      </c>
      <c r="D417" s="21">
        <v>1</v>
      </c>
      <c r="E417" s="23">
        <f t="shared" ref="E417:F420" si="59">TRUNC(G417+I417+K417,1)</f>
        <v>276773</v>
      </c>
      <c r="F417" s="26">
        <f t="shared" si="59"/>
        <v>276773</v>
      </c>
      <c r="G417" s="23">
        <f>일위대가목록!F123</f>
        <v>162793</v>
      </c>
      <c r="H417" s="26">
        <f>TRUNC(G417*D417,1)</f>
        <v>162793</v>
      </c>
      <c r="I417" s="23">
        <f>일위대가목록!G123</f>
        <v>113980</v>
      </c>
      <c r="J417" s="26">
        <f>TRUNC(I417*D417,1)</f>
        <v>113980</v>
      </c>
      <c r="K417" s="23">
        <f>일위대가목록!H123</f>
        <v>0</v>
      </c>
      <c r="L417" s="26">
        <f>TRUNC(K417*D417,1)</f>
        <v>0</v>
      </c>
      <c r="M417" s="20" t="s">
        <v>1414</v>
      </c>
      <c r="N417" s="1" t="s">
        <v>371</v>
      </c>
      <c r="O417" s="1" t="s">
        <v>1415</v>
      </c>
      <c r="P417" s="1" t="s">
        <v>68</v>
      </c>
      <c r="Q417" s="1" t="s">
        <v>69</v>
      </c>
      <c r="R417" s="1" t="s">
        <v>69</v>
      </c>
      <c r="V417">
        <v>1</v>
      </c>
      <c r="AV417" s="1" t="s">
        <v>52</v>
      </c>
      <c r="AW417" s="1" t="s">
        <v>1423</v>
      </c>
      <c r="AX417" s="1" t="s">
        <v>52</v>
      </c>
      <c r="AY417" s="1" t="s">
        <v>52</v>
      </c>
      <c r="AZ417" s="1" t="s">
        <v>52</v>
      </c>
    </row>
    <row r="418" spans="1:52" ht="30" customHeight="1" x14ac:dyDescent="0.3">
      <c r="A418" s="20" t="s">
        <v>1417</v>
      </c>
      <c r="B418" s="20" t="s">
        <v>920</v>
      </c>
      <c r="C418" s="20" t="s">
        <v>921</v>
      </c>
      <c r="D418" s="21">
        <v>0.06</v>
      </c>
      <c r="E418" s="23">
        <f t="shared" si="59"/>
        <v>233163</v>
      </c>
      <c r="F418" s="26">
        <f t="shared" si="59"/>
        <v>13989.7</v>
      </c>
      <c r="G418" s="23">
        <f>단가대비표!O146</f>
        <v>0</v>
      </c>
      <c r="H418" s="26">
        <f>TRUNC(G418*D418,1)</f>
        <v>0</v>
      </c>
      <c r="I418" s="23">
        <f>단가대비표!P146</f>
        <v>233163</v>
      </c>
      <c r="J418" s="26">
        <f>TRUNC(I418*D418,1)</f>
        <v>13989.7</v>
      </c>
      <c r="K418" s="23">
        <f>단가대비표!V146</f>
        <v>0</v>
      </c>
      <c r="L418" s="26">
        <f>TRUNC(K418*D418,1)</f>
        <v>0</v>
      </c>
      <c r="M418" s="20" t="s">
        <v>52</v>
      </c>
      <c r="N418" s="1" t="s">
        <v>371</v>
      </c>
      <c r="O418" s="1" t="s">
        <v>1418</v>
      </c>
      <c r="P418" s="1" t="s">
        <v>69</v>
      </c>
      <c r="Q418" s="1" t="s">
        <v>69</v>
      </c>
      <c r="R418" s="1" t="s">
        <v>68</v>
      </c>
      <c r="V418">
        <v>1</v>
      </c>
      <c r="AV418" s="1" t="s">
        <v>52</v>
      </c>
      <c r="AW418" s="1" t="s">
        <v>1424</v>
      </c>
      <c r="AX418" s="1" t="s">
        <v>52</v>
      </c>
      <c r="AY418" s="1" t="s">
        <v>52</v>
      </c>
      <c r="AZ418" s="1" t="s">
        <v>52</v>
      </c>
    </row>
    <row r="419" spans="1:52" ht="30" customHeight="1" x14ac:dyDescent="0.3">
      <c r="A419" s="20" t="s">
        <v>960</v>
      </c>
      <c r="B419" s="20" t="s">
        <v>920</v>
      </c>
      <c r="C419" s="20" t="s">
        <v>921</v>
      </c>
      <c r="D419" s="21">
        <v>0.03</v>
      </c>
      <c r="E419" s="23">
        <f t="shared" si="59"/>
        <v>172698</v>
      </c>
      <c r="F419" s="26">
        <f t="shared" si="59"/>
        <v>5180.8999999999996</v>
      </c>
      <c r="G419" s="23">
        <f>단가대비표!O144</f>
        <v>0</v>
      </c>
      <c r="H419" s="26">
        <f>TRUNC(G419*D419,1)</f>
        <v>0</v>
      </c>
      <c r="I419" s="23">
        <f>단가대비표!P144</f>
        <v>172698</v>
      </c>
      <c r="J419" s="26">
        <f>TRUNC(I419*D419,1)</f>
        <v>5180.8999999999996</v>
      </c>
      <c r="K419" s="23">
        <f>단가대비표!V144</f>
        <v>0</v>
      </c>
      <c r="L419" s="26">
        <f>TRUNC(K419*D419,1)</f>
        <v>0</v>
      </c>
      <c r="M419" s="20" t="s">
        <v>52</v>
      </c>
      <c r="N419" s="1" t="s">
        <v>371</v>
      </c>
      <c r="O419" s="1" t="s">
        <v>962</v>
      </c>
      <c r="P419" s="1" t="s">
        <v>69</v>
      </c>
      <c r="Q419" s="1" t="s">
        <v>69</v>
      </c>
      <c r="R419" s="1" t="s">
        <v>68</v>
      </c>
      <c r="V419">
        <v>1</v>
      </c>
      <c r="AV419" s="1" t="s">
        <v>52</v>
      </c>
      <c r="AW419" s="1" t="s">
        <v>1425</v>
      </c>
      <c r="AX419" s="1" t="s">
        <v>52</v>
      </c>
      <c r="AY419" s="1" t="s">
        <v>52</v>
      </c>
      <c r="AZ419" s="1" t="s">
        <v>52</v>
      </c>
    </row>
    <row r="420" spans="1:52" ht="30" customHeight="1" x14ac:dyDescent="0.3">
      <c r="A420" s="20" t="s">
        <v>924</v>
      </c>
      <c r="B420" s="20" t="s">
        <v>925</v>
      </c>
      <c r="C420" s="20" t="s">
        <v>147</v>
      </c>
      <c r="D420" s="21">
        <v>1</v>
      </c>
      <c r="E420" s="23">
        <f t="shared" si="59"/>
        <v>3994.5</v>
      </c>
      <c r="F420" s="26">
        <f t="shared" si="59"/>
        <v>3994.5</v>
      </c>
      <c r="G420" s="23">
        <v>0</v>
      </c>
      <c r="H420" s="26">
        <f>TRUNC(G420*D420,1)</f>
        <v>0</v>
      </c>
      <c r="I420" s="23">
        <v>0</v>
      </c>
      <c r="J420" s="26">
        <f>TRUNC(I420*D420,1)</f>
        <v>0</v>
      </c>
      <c r="K420" s="23">
        <f>TRUNC(SUMIF(V417:V420, RIGHTB(O420, 1), J417:J420)*U420, 2)</f>
        <v>3994.51</v>
      </c>
      <c r="L420" s="26">
        <f>TRUNC(K420*D420,1)</f>
        <v>3994.5</v>
      </c>
      <c r="M420" s="20" t="s">
        <v>52</v>
      </c>
      <c r="N420" s="1" t="s">
        <v>371</v>
      </c>
      <c r="O420" s="1" t="s">
        <v>766</v>
      </c>
      <c r="P420" s="1" t="s">
        <v>69</v>
      </c>
      <c r="Q420" s="1" t="s">
        <v>69</v>
      </c>
      <c r="R420" s="1" t="s">
        <v>69</v>
      </c>
      <c r="S420">
        <v>1</v>
      </c>
      <c r="T420">
        <v>2</v>
      </c>
      <c r="U420">
        <v>0.03</v>
      </c>
      <c r="AV420" s="1" t="s">
        <v>52</v>
      </c>
      <c r="AW420" s="1" t="s">
        <v>1426</v>
      </c>
      <c r="AX420" s="1" t="s">
        <v>52</v>
      </c>
      <c r="AY420" s="1" t="s">
        <v>52</v>
      </c>
      <c r="AZ420" s="1" t="s">
        <v>52</v>
      </c>
    </row>
    <row r="421" spans="1:52" ht="30" customHeight="1" x14ac:dyDescent="0.3">
      <c r="A421" s="20" t="s">
        <v>927</v>
      </c>
      <c r="B421" s="20" t="s">
        <v>52</v>
      </c>
      <c r="C421" s="20" t="s">
        <v>52</v>
      </c>
      <c r="D421" s="21"/>
      <c r="E421" s="23"/>
      <c r="F421" s="26">
        <f>H421+J421+L421</f>
        <v>299937</v>
      </c>
      <c r="G421" s="23"/>
      <c r="H421" s="26">
        <f>TRUNC(SUMIF(N417:N420, N416, H417:H420),0)</f>
        <v>162793</v>
      </c>
      <c r="I421" s="23"/>
      <c r="J421" s="26">
        <f>TRUNC(SUMIF(N417:N420, N416, J417:J420),0)</f>
        <v>133150</v>
      </c>
      <c r="K421" s="23"/>
      <c r="L421" s="26">
        <f>TRUNC(SUMIF(N417:N420, N416, L417:L420),0)</f>
        <v>3994</v>
      </c>
      <c r="M421" s="20" t="s">
        <v>52</v>
      </c>
      <c r="N421" s="1" t="s">
        <v>152</v>
      </c>
      <c r="O421" s="1" t="s">
        <v>152</v>
      </c>
      <c r="P421" s="1" t="s">
        <v>52</v>
      </c>
      <c r="Q421" s="1" t="s">
        <v>52</v>
      </c>
      <c r="R421" s="1" t="s">
        <v>52</v>
      </c>
      <c r="AV421" s="1" t="s">
        <v>52</v>
      </c>
      <c r="AW421" s="1" t="s">
        <v>52</v>
      </c>
      <c r="AX421" s="1" t="s">
        <v>52</v>
      </c>
      <c r="AY421" s="1" t="s">
        <v>52</v>
      </c>
      <c r="AZ421" s="1" t="s">
        <v>52</v>
      </c>
    </row>
    <row r="422" spans="1:52" ht="30" customHeight="1" x14ac:dyDescent="0.3">
      <c r="A422" s="21"/>
      <c r="B422" s="21"/>
      <c r="C422" s="21"/>
      <c r="D422" s="21"/>
      <c r="E422" s="23"/>
      <c r="F422" s="26"/>
      <c r="G422" s="23"/>
      <c r="H422" s="26"/>
      <c r="I422" s="23"/>
      <c r="J422" s="26"/>
      <c r="K422" s="23"/>
      <c r="L422" s="26"/>
      <c r="M422" s="21"/>
    </row>
    <row r="423" spans="1:52" ht="30" customHeight="1" x14ac:dyDescent="0.3">
      <c r="A423" s="17" t="s">
        <v>1427</v>
      </c>
      <c r="B423" s="18"/>
      <c r="C423" s="18"/>
      <c r="D423" s="18"/>
      <c r="E423" s="22"/>
      <c r="F423" s="25"/>
      <c r="G423" s="22"/>
      <c r="H423" s="25"/>
      <c r="I423" s="22"/>
      <c r="J423" s="25"/>
      <c r="K423" s="22"/>
      <c r="L423" s="25"/>
      <c r="M423" s="19"/>
      <c r="N423" s="1" t="s">
        <v>375</v>
      </c>
    </row>
    <row r="424" spans="1:52" ht="30" customHeight="1" x14ac:dyDescent="0.3">
      <c r="A424" s="20" t="s">
        <v>1412</v>
      </c>
      <c r="B424" s="20" t="s">
        <v>1413</v>
      </c>
      <c r="C424" s="20" t="s">
        <v>629</v>
      </c>
      <c r="D424" s="21">
        <v>1</v>
      </c>
      <c r="E424" s="23">
        <f t="shared" ref="E424:F427" si="60">TRUNC(G424+I424+K424,1)</f>
        <v>276773</v>
      </c>
      <c r="F424" s="26">
        <f t="shared" si="60"/>
        <v>276773</v>
      </c>
      <c r="G424" s="23">
        <f>일위대가목록!F123</f>
        <v>162793</v>
      </c>
      <c r="H424" s="26">
        <f>TRUNC(G424*D424,1)</f>
        <v>162793</v>
      </c>
      <c r="I424" s="23">
        <f>일위대가목록!G123</f>
        <v>113980</v>
      </c>
      <c r="J424" s="26">
        <f>TRUNC(I424*D424,1)</f>
        <v>113980</v>
      </c>
      <c r="K424" s="23">
        <f>일위대가목록!H123</f>
        <v>0</v>
      </c>
      <c r="L424" s="26">
        <f>TRUNC(K424*D424,1)</f>
        <v>0</v>
      </c>
      <c r="M424" s="20" t="s">
        <v>1414</v>
      </c>
      <c r="N424" s="1" t="s">
        <v>375</v>
      </c>
      <c r="O424" s="1" t="s">
        <v>1415</v>
      </c>
      <c r="P424" s="1" t="s">
        <v>68</v>
      </c>
      <c r="Q424" s="1" t="s">
        <v>69</v>
      </c>
      <c r="R424" s="1" t="s">
        <v>69</v>
      </c>
      <c r="V424">
        <v>1</v>
      </c>
      <c r="AV424" s="1" t="s">
        <v>52</v>
      </c>
      <c r="AW424" s="1" t="s">
        <v>1428</v>
      </c>
      <c r="AX424" s="1" t="s">
        <v>52</v>
      </c>
      <c r="AY424" s="1" t="s">
        <v>52</v>
      </c>
      <c r="AZ424" s="1" t="s">
        <v>52</v>
      </c>
    </row>
    <row r="425" spans="1:52" ht="30" customHeight="1" x14ac:dyDescent="0.3">
      <c r="A425" s="20" t="s">
        <v>1417</v>
      </c>
      <c r="B425" s="20" t="s">
        <v>920</v>
      </c>
      <c r="C425" s="20" t="s">
        <v>921</v>
      </c>
      <c r="D425" s="21">
        <v>0.06</v>
      </c>
      <c r="E425" s="23">
        <f t="shared" si="60"/>
        <v>233163</v>
      </c>
      <c r="F425" s="26">
        <f t="shared" si="60"/>
        <v>13989.7</v>
      </c>
      <c r="G425" s="23">
        <f>단가대비표!O146</f>
        <v>0</v>
      </c>
      <c r="H425" s="26">
        <f>TRUNC(G425*D425,1)</f>
        <v>0</v>
      </c>
      <c r="I425" s="23">
        <f>단가대비표!P146</f>
        <v>233163</v>
      </c>
      <c r="J425" s="26">
        <f>TRUNC(I425*D425,1)</f>
        <v>13989.7</v>
      </c>
      <c r="K425" s="23">
        <f>단가대비표!V146</f>
        <v>0</v>
      </c>
      <c r="L425" s="26">
        <f>TRUNC(K425*D425,1)</f>
        <v>0</v>
      </c>
      <c r="M425" s="20" t="s">
        <v>52</v>
      </c>
      <c r="N425" s="1" t="s">
        <v>375</v>
      </c>
      <c r="O425" s="1" t="s">
        <v>1418</v>
      </c>
      <c r="P425" s="1" t="s">
        <v>69</v>
      </c>
      <c r="Q425" s="1" t="s">
        <v>69</v>
      </c>
      <c r="R425" s="1" t="s">
        <v>68</v>
      </c>
      <c r="V425">
        <v>1</v>
      </c>
      <c r="AV425" s="1" t="s">
        <v>52</v>
      </c>
      <c r="AW425" s="1" t="s">
        <v>1429</v>
      </c>
      <c r="AX425" s="1" t="s">
        <v>52</v>
      </c>
      <c r="AY425" s="1" t="s">
        <v>52</v>
      </c>
      <c r="AZ425" s="1" t="s">
        <v>52</v>
      </c>
    </row>
    <row r="426" spans="1:52" ht="30" customHeight="1" x14ac:dyDescent="0.3">
      <c r="A426" s="20" t="s">
        <v>960</v>
      </c>
      <c r="B426" s="20" t="s">
        <v>920</v>
      </c>
      <c r="C426" s="20" t="s">
        <v>921</v>
      </c>
      <c r="D426" s="21">
        <v>0.03</v>
      </c>
      <c r="E426" s="23">
        <f t="shared" si="60"/>
        <v>172698</v>
      </c>
      <c r="F426" s="26">
        <f t="shared" si="60"/>
        <v>5180.8999999999996</v>
      </c>
      <c r="G426" s="23">
        <f>단가대비표!O144</f>
        <v>0</v>
      </c>
      <c r="H426" s="26">
        <f>TRUNC(G426*D426,1)</f>
        <v>0</v>
      </c>
      <c r="I426" s="23">
        <f>단가대비표!P144</f>
        <v>172698</v>
      </c>
      <c r="J426" s="26">
        <f>TRUNC(I426*D426,1)</f>
        <v>5180.8999999999996</v>
      </c>
      <c r="K426" s="23">
        <f>단가대비표!V144</f>
        <v>0</v>
      </c>
      <c r="L426" s="26">
        <f>TRUNC(K426*D426,1)</f>
        <v>0</v>
      </c>
      <c r="M426" s="20" t="s">
        <v>52</v>
      </c>
      <c r="N426" s="1" t="s">
        <v>375</v>
      </c>
      <c r="O426" s="1" t="s">
        <v>962</v>
      </c>
      <c r="P426" s="1" t="s">
        <v>69</v>
      </c>
      <c r="Q426" s="1" t="s">
        <v>69</v>
      </c>
      <c r="R426" s="1" t="s">
        <v>68</v>
      </c>
      <c r="V426">
        <v>1</v>
      </c>
      <c r="AV426" s="1" t="s">
        <v>52</v>
      </c>
      <c r="AW426" s="1" t="s">
        <v>1430</v>
      </c>
      <c r="AX426" s="1" t="s">
        <v>52</v>
      </c>
      <c r="AY426" s="1" t="s">
        <v>52</v>
      </c>
      <c r="AZ426" s="1" t="s">
        <v>52</v>
      </c>
    </row>
    <row r="427" spans="1:52" ht="30" customHeight="1" x14ac:dyDescent="0.3">
      <c r="A427" s="20" t="s">
        <v>924</v>
      </c>
      <c r="B427" s="20" t="s">
        <v>925</v>
      </c>
      <c r="C427" s="20" t="s">
        <v>147</v>
      </c>
      <c r="D427" s="21">
        <v>1</v>
      </c>
      <c r="E427" s="23">
        <f t="shared" si="60"/>
        <v>3994.5</v>
      </c>
      <c r="F427" s="26">
        <f t="shared" si="60"/>
        <v>3994.5</v>
      </c>
      <c r="G427" s="23">
        <v>0</v>
      </c>
      <c r="H427" s="26">
        <f>TRUNC(G427*D427,1)</f>
        <v>0</v>
      </c>
      <c r="I427" s="23">
        <v>0</v>
      </c>
      <c r="J427" s="26">
        <f>TRUNC(I427*D427,1)</f>
        <v>0</v>
      </c>
      <c r="K427" s="23">
        <f>TRUNC(SUMIF(V424:V427, RIGHTB(O427, 1), J424:J427)*U427, 2)</f>
        <v>3994.51</v>
      </c>
      <c r="L427" s="26">
        <f>TRUNC(K427*D427,1)</f>
        <v>3994.5</v>
      </c>
      <c r="M427" s="20" t="s">
        <v>52</v>
      </c>
      <c r="N427" s="1" t="s">
        <v>375</v>
      </c>
      <c r="O427" s="1" t="s">
        <v>766</v>
      </c>
      <c r="P427" s="1" t="s">
        <v>69</v>
      </c>
      <c r="Q427" s="1" t="s">
        <v>69</v>
      </c>
      <c r="R427" s="1" t="s">
        <v>69</v>
      </c>
      <c r="S427">
        <v>1</v>
      </c>
      <c r="T427">
        <v>2</v>
      </c>
      <c r="U427">
        <v>0.03</v>
      </c>
      <c r="AV427" s="1" t="s">
        <v>52</v>
      </c>
      <c r="AW427" s="1" t="s">
        <v>1431</v>
      </c>
      <c r="AX427" s="1" t="s">
        <v>52</v>
      </c>
      <c r="AY427" s="1" t="s">
        <v>52</v>
      </c>
      <c r="AZ427" s="1" t="s">
        <v>52</v>
      </c>
    </row>
    <row r="428" spans="1:52" ht="30" customHeight="1" x14ac:dyDescent="0.3">
      <c r="A428" s="20" t="s">
        <v>927</v>
      </c>
      <c r="B428" s="20" t="s">
        <v>52</v>
      </c>
      <c r="C428" s="20" t="s">
        <v>52</v>
      </c>
      <c r="D428" s="21"/>
      <c r="E428" s="23"/>
      <c r="F428" s="26">
        <f>H428+J428+L428</f>
        <v>299937</v>
      </c>
      <c r="G428" s="23"/>
      <c r="H428" s="26">
        <f>TRUNC(SUMIF(N424:N427, N423, H424:H427),0)</f>
        <v>162793</v>
      </c>
      <c r="I428" s="23"/>
      <c r="J428" s="26">
        <f>TRUNC(SUMIF(N424:N427, N423, J424:J427),0)</f>
        <v>133150</v>
      </c>
      <c r="K428" s="23"/>
      <c r="L428" s="26">
        <f>TRUNC(SUMIF(N424:N427, N423, L424:L427),0)</f>
        <v>3994</v>
      </c>
      <c r="M428" s="20" t="s">
        <v>52</v>
      </c>
      <c r="N428" s="1" t="s">
        <v>152</v>
      </c>
      <c r="O428" s="1" t="s">
        <v>152</v>
      </c>
      <c r="P428" s="1" t="s">
        <v>52</v>
      </c>
      <c r="Q428" s="1" t="s">
        <v>52</v>
      </c>
      <c r="R428" s="1" t="s">
        <v>52</v>
      </c>
      <c r="AV428" s="1" t="s">
        <v>52</v>
      </c>
      <c r="AW428" s="1" t="s">
        <v>52</v>
      </c>
      <c r="AX428" s="1" t="s">
        <v>52</v>
      </c>
      <c r="AY428" s="1" t="s">
        <v>52</v>
      </c>
      <c r="AZ428" s="1" t="s">
        <v>52</v>
      </c>
    </row>
    <row r="429" spans="1:52" ht="30" customHeight="1" x14ac:dyDescent="0.3">
      <c r="A429" s="21"/>
      <c r="B429" s="21"/>
      <c r="C429" s="21"/>
      <c r="D429" s="21"/>
      <c r="E429" s="23"/>
      <c r="F429" s="26"/>
      <c r="G429" s="23"/>
      <c r="H429" s="26"/>
      <c r="I429" s="23"/>
      <c r="J429" s="26"/>
      <c r="K429" s="23"/>
      <c r="L429" s="26"/>
      <c r="M429" s="21"/>
    </row>
    <row r="430" spans="1:52" ht="30" customHeight="1" x14ac:dyDescent="0.3">
      <c r="A430" s="17" t="s">
        <v>1432</v>
      </c>
      <c r="B430" s="18"/>
      <c r="C430" s="18"/>
      <c r="D430" s="18"/>
      <c r="E430" s="22"/>
      <c r="F430" s="25"/>
      <c r="G430" s="22"/>
      <c r="H430" s="25"/>
      <c r="I430" s="22"/>
      <c r="J430" s="25"/>
      <c r="K430" s="22"/>
      <c r="L430" s="25"/>
      <c r="M430" s="19"/>
      <c r="N430" s="1" t="s">
        <v>380</v>
      </c>
    </row>
    <row r="431" spans="1:52" ht="30" customHeight="1" x14ac:dyDescent="0.3">
      <c r="A431" s="20" t="s">
        <v>919</v>
      </c>
      <c r="B431" s="20" t="s">
        <v>920</v>
      </c>
      <c r="C431" s="20" t="s">
        <v>921</v>
      </c>
      <c r="D431" s="21">
        <v>0.249</v>
      </c>
      <c r="E431" s="23">
        <f>TRUNC(G431+I431+K431,1)</f>
        <v>276108</v>
      </c>
      <c r="F431" s="26">
        <f>TRUNC(H431+J431+L431,1)</f>
        <v>68750.8</v>
      </c>
      <c r="G431" s="23">
        <f>단가대비표!O149</f>
        <v>0</v>
      </c>
      <c r="H431" s="26">
        <f>TRUNC(G431*D431,1)</f>
        <v>0</v>
      </c>
      <c r="I431" s="23">
        <f>단가대비표!P149</f>
        <v>276108</v>
      </c>
      <c r="J431" s="26">
        <f>TRUNC(I431*D431,1)</f>
        <v>68750.8</v>
      </c>
      <c r="K431" s="23">
        <f>단가대비표!V149</f>
        <v>0</v>
      </c>
      <c r="L431" s="26">
        <f>TRUNC(K431*D431,1)</f>
        <v>0</v>
      </c>
      <c r="M431" s="20" t="s">
        <v>52</v>
      </c>
      <c r="N431" s="1" t="s">
        <v>380</v>
      </c>
      <c r="O431" s="1" t="s">
        <v>922</v>
      </c>
      <c r="P431" s="1" t="s">
        <v>69</v>
      </c>
      <c r="Q431" s="1" t="s">
        <v>69</v>
      </c>
      <c r="R431" s="1" t="s">
        <v>68</v>
      </c>
      <c r="V431">
        <v>1</v>
      </c>
      <c r="AV431" s="1" t="s">
        <v>52</v>
      </c>
      <c r="AW431" s="1" t="s">
        <v>1434</v>
      </c>
      <c r="AX431" s="1" t="s">
        <v>52</v>
      </c>
      <c r="AY431" s="1" t="s">
        <v>52</v>
      </c>
      <c r="AZ431" s="1" t="s">
        <v>52</v>
      </c>
    </row>
    <row r="432" spans="1:52" ht="30" customHeight="1" x14ac:dyDescent="0.3">
      <c r="A432" s="20" t="s">
        <v>924</v>
      </c>
      <c r="B432" s="20" t="s">
        <v>925</v>
      </c>
      <c r="C432" s="20" t="s">
        <v>147</v>
      </c>
      <c r="D432" s="21">
        <v>1</v>
      </c>
      <c r="E432" s="23">
        <f>TRUNC(G432+I432+K432,1)</f>
        <v>2062.5</v>
      </c>
      <c r="F432" s="26">
        <f>TRUNC(H432+J432+L432,1)</f>
        <v>2062.5</v>
      </c>
      <c r="G432" s="23">
        <f>TRUNC(SUMIF(V431:V432, RIGHTB(O432, 1), J431:J432)*U432, 2)</f>
        <v>2062.52</v>
      </c>
      <c r="H432" s="26">
        <f>TRUNC(G432*D432,1)</f>
        <v>2062.5</v>
      </c>
      <c r="I432" s="23">
        <v>0</v>
      </c>
      <c r="J432" s="26">
        <f>TRUNC(I432*D432,1)</f>
        <v>0</v>
      </c>
      <c r="K432" s="23">
        <v>0</v>
      </c>
      <c r="L432" s="26">
        <f>TRUNC(K432*D432,1)</f>
        <v>0</v>
      </c>
      <c r="M432" s="20" t="s">
        <v>52</v>
      </c>
      <c r="N432" s="1" t="s">
        <v>380</v>
      </c>
      <c r="O432" s="1" t="s">
        <v>766</v>
      </c>
      <c r="P432" s="1" t="s">
        <v>69</v>
      </c>
      <c r="Q432" s="1" t="s">
        <v>69</v>
      </c>
      <c r="R432" s="1" t="s">
        <v>69</v>
      </c>
      <c r="S432">
        <v>1</v>
      </c>
      <c r="T432">
        <v>0</v>
      </c>
      <c r="U432">
        <v>0.03</v>
      </c>
      <c r="AV432" s="1" t="s">
        <v>52</v>
      </c>
      <c r="AW432" s="1" t="s">
        <v>1435</v>
      </c>
      <c r="AX432" s="1" t="s">
        <v>52</v>
      </c>
      <c r="AY432" s="1" t="s">
        <v>52</v>
      </c>
      <c r="AZ432" s="1" t="s">
        <v>52</v>
      </c>
    </row>
    <row r="433" spans="1:52" ht="30" customHeight="1" x14ac:dyDescent="0.3">
      <c r="A433" s="20" t="s">
        <v>927</v>
      </c>
      <c r="B433" s="20" t="s">
        <v>52</v>
      </c>
      <c r="C433" s="20" t="s">
        <v>52</v>
      </c>
      <c r="D433" s="21"/>
      <c r="E433" s="23"/>
      <c r="F433" s="26">
        <f>H433+J433+L433</f>
        <v>70812</v>
      </c>
      <c r="G433" s="23"/>
      <c r="H433" s="26">
        <f>TRUNC(SUMIF(N431:N432, N430, H431:H432),0)</f>
        <v>2062</v>
      </c>
      <c r="I433" s="23"/>
      <c r="J433" s="26">
        <f>TRUNC(SUMIF(N431:N432, N430, J431:J432),0)</f>
        <v>68750</v>
      </c>
      <c r="K433" s="23"/>
      <c r="L433" s="26">
        <f>TRUNC(SUMIF(N431:N432, N430, L431:L432),0)</f>
        <v>0</v>
      </c>
      <c r="M433" s="20" t="s">
        <v>52</v>
      </c>
      <c r="N433" s="1" t="s">
        <v>152</v>
      </c>
      <c r="O433" s="1" t="s">
        <v>152</v>
      </c>
      <c r="P433" s="1" t="s">
        <v>52</v>
      </c>
      <c r="Q433" s="1" t="s">
        <v>52</v>
      </c>
      <c r="R433" s="1" t="s">
        <v>52</v>
      </c>
      <c r="AV433" s="1" t="s">
        <v>52</v>
      </c>
      <c r="AW433" s="1" t="s">
        <v>52</v>
      </c>
      <c r="AX433" s="1" t="s">
        <v>52</v>
      </c>
      <c r="AY433" s="1" t="s">
        <v>52</v>
      </c>
      <c r="AZ433" s="1" t="s">
        <v>52</v>
      </c>
    </row>
    <row r="434" spans="1:52" ht="30" customHeight="1" x14ac:dyDescent="0.3">
      <c r="A434" s="21"/>
      <c r="B434" s="21"/>
      <c r="C434" s="21"/>
      <c r="D434" s="21"/>
      <c r="E434" s="23"/>
      <c r="F434" s="26"/>
      <c r="G434" s="23"/>
      <c r="H434" s="26"/>
      <c r="I434" s="23"/>
      <c r="J434" s="26"/>
      <c r="K434" s="23"/>
      <c r="L434" s="26"/>
      <c r="M434" s="21"/>
    </row>
    <row r="435" spans="1:52" ht="30" customHeight="1" x14ac:dyDescent="0.3">
      <c r="A435" s="17" t="s">
        <v>1436</v>
      </c>
      <c r="B435" s="18"/>
      <c r="C435" s="18"/>
      <c r="D435" s="18"/>
      <c r="E435" s="22"/>
      <c r="F435" s="25"/>
      <c r="G435" s="22"/>
      <c r="H435" s="25"/>
      <c r="I435" s="22"/>
      <c r="J435" s="25"/>
      <c r="K435" s="22"/>
      <c r="L435" s="25"/>
      <c r="M435" s="19"/>
      <c r="N435" s="1" t="s">
        <v>385</v>
      </c>
    </row>
    <row r="436" spans="1:52" ht="30" customHeight="1" x14ac:dyDescent="0.3">
      <c r="A436" s="20" t="s">
        <v>1438</v>
      </c>
      <c r="B436" s="20" t="s">
        <v>1439</v>
      </c>
      <c r="C436" s="20" t="s">
        <v>81</v>
      </c>
      <c r="D436" s="21">
        <v>1</v>
      </c>
      <c r="E436" s="23">
        <f t="shared" ref="E436:F438" si="61">TRUNC(G436+I436+K436,1)</f>
        <v>44806</v>
      </c>
      <c r="F436" s="26">
        <f t="shared" si="61"/>
        <v>44806</v>
      </c>
      <c r="G436" s="23">
        <f>단가대비표!O49</f>
        <v>44806</v>
      </c>
      <c r="H436" s="26">
        <f>TRUNC(G436*D436,1)</f>
        <v>44806</v>
      </c>
      <c r="I436" s="23">
        <f>단가대비표!P49</f>
        <v>0</v>
      </c>
      <c r="J436" s="26">
        <f>TRUNC(I436*D436,1)</f>
        <v>0</v>
      </c>
      <c r="K436" s="23">
        <f>단가대비표!V49</f>
        <v>0</v>
      </c>
      <c r="L436" s="26">
        <f>TRUNC(K436*D436,1)</f>
        <v>0</v>
      </c>
      <c r="M436" s="20" t="s">
        <v>52</v>
      </c>
      <c r="N436" s="1" t="s">
        <v>385</v>
      </c>
      <c r="O436" s="1" t="s">
        <v>1440</v>
      </c>
      <c r="P436" s="1" t="s">
        <v>69</v>
      </c>
      <c r="Q436" s="1" t="s">
        <v>69</v>
      </c>
      <c r="R436" s="1" t="s">
        <v>68</v>
      </c>
      <c r="AV436" s="1" t="s">
        <v>52</v>
      </c>
      <c r="AW436" s="1" t="s">
        <v>1441</v>
      </c>
      <c r="AX436" s="1" t="s">
        <v>52</v>
      </c>
      <c r="AY436" s="1" t="s">
        <v>52</v>
      </c>
      <c r="AZ436" s="1" t="s">
        <v>52</v>
      </c>
    </row>
    <row r="437" spans="1:52" ht="30" customHeight="1" x14ac:dyDescent="0.3">
      <c r="A437" s="20" t="s">
        <v>919</v>
      </c>
      <c r="B437" s="20" t="s">
        <v>920</v>
      </c>
      <c r="C437" s="20" t="s">
        <v>921</v>
      </c>
      <c r="D437" s="21">
        <v>0.2</v>
      </c>
      <c r="E437" s="23">
        <f t="shared" si="61"/>
        <v>276108</v>
      </c>
      <c r="F437" s="26">
        <f t="shared" si="61"/>
        <v>55221.599999999999</v>
      </c>
      <c r="G437" s="23">
        <f>단가대비표!O149</f>
        <v>0</v>
      </c>
      <c r="H437" s="26">
        <f>TRUNC(G437*D437,1)</f>
        <v>0</v>
      </c>
      <c r="I437" s="23">
        <f>단가대비표!P149</f>
        <v>276108</v>
      </c>
      <c r="J437" s="26">
        <f>TRUNC(I437*D437,1)</f>
        <v>55221.599999999999</v>
      </c>
      <c r="K437" s="23">
        <f>단가대비표!V149</f>
        <v>0</v>
      </c>
      <c r="L437" s="26">
        <f>TRUNC(K437*D437,1)</f>
        <v>0</v>
      </c>
      <c r="M437" s="20" t="s">
        <v>52</v>
      </c>
      <c r="N437" s="1" t="s">
        <v>385</v>
      </c>
      <c r="O437" s="1" t="s">
        <v>922</v>
      </c>
      <c r="P437" s="1" t="s">
        <v>69</v>
      </c>
      <c r="Q437" s="1" t="s">
        <v>69</v>
      </c>
      <c r="R437" s="1" t="s">
        <v>68</v>
      </c>
      <c r="V437">
        <v>1</v>
      </c>
      <c r="AV437" s="1" t="s">
        <v>52</v>
      </c>
      <c r="AW437" s="1" t="s">
        <v>1442</v>
      </c>
      <c r="AX437" s="1" t="s">
        <v>52</v>
      </c>
      <c r="AY437" s="1" t="s">
        <v>52</v>
      </c>
      <c r="AZ437" s="1" t="s">
        <v>52</v>
      </c>
    </row>
    <row r="438" spans="1:52" ht="30" customHeight="1" x14ac:dyDescent="0.3">
      <c r="A438" s="20" t="s">
        <v>924</v>
      </c>
      <c r="B438" s="20" t="s">
        <v>925</v>
      </c>
      <c r="C438" s="20" t="s">
        <v>147</v>
      </c>
      <c r="D438" s="21">
        <v>1</v>
      </c>
      <c r="E438" s="23">
        <f t="shared" si="61"/>
        <v>1656.6</v>
      </c>
      <c r="F438" s="26">
        <f t="shared" si="61"/>
        <v>1656.6</v>
      </c>
      <c r="G438" s="23">
        <f>TRUNC(SUMIF(V436:V438, RIGHTB(O438, 1), J436:J438)*U438, 2)</f>
        <v>1656.64</v>
      </c>
      <c r="H438" s="26">
        <f>TRUNC(G438*D438,1)</f>
        <v>1656.6</v>
      </c>
      <c r="I438" s="23">
        <v>0</v>
      </c>
      <c r="J438" s="26">
        <f>TRUNC(I438*D438,1)</f>
        <v>0</v>
      </c>
      <c r="K438" s="23">
        <v>0</v>
      </c>
      <c r="L438" s="26">
        <f>TRUNC(K438*D438,1)</f>
        <v>0</v>
      </c>
      <c r="M438" s="20" t="s">
        <v>52</v>
      </c>
      <c r="N438" s="1" t="s">
        <v>385</v>
      </c>
      <c r="O438" s="1" t="s">
        <v>766</v>
      </c>
      <c r="P438" s="1" t="s">
        <v>69</v>
      </c>
      <c r="Q438" s="1" t="s">
        <v>69</v>
      </c>
      <c r="R438" s="1" t="s">
        <v>69</v>
      </c>
      <c r="S438">
        <v>1</v>
      </c>
      <c r="T438">
        <v>0</v>
      </c>
      <c r="U438">
        <v>0.03</v>
      </c>
      <c r="AV438" s="1" t="s">
        <v>52</v>
      </c>
      <c r="AW438" s="1" t="s">
        <v>1443</v>
      </c>
      <c r="AX438" s="1" t="s">
        <v>52</v>
      </c>
      <c r="AY438" s="1" t="s">
        <v>52</v>
      </c>
      <c r="AZ438" s="1" t="s">
        <v>52</v>
      </c>
    </row>
    <row r="439" spans="1:52" ht="30" customHeight="1" x14ac:dyDescent="0.3">
      <c r="A439" s="20" t="s">
        <v>927</v>
      </c>
      <c r="B439" s="20" t="s">
        <v>52</v>
      </c>
      <c r="C439" s="20" t="s">
        <v>52</v>
      </c>
      <c r="D439" s="21"/>
      <c r="E439" s="23"/>
      <c r="F439" s="26">
        <f>H439+J439+L439</f>
        <v>101683</v>
      </c>
      <c r="G439" s="23"/>
      <c r="H439" s="26">
        <f>TRUNC(SUMIF(N436:N438, N435, H436:H438),0)</f>
        <v>46462</v>
      </c>
      <c r="I439" s="23"/>
      <c r="J439" s="26">
        <f>TRUNC(SUMIF(N436:N438, N435, J436:J438),0)</f>
        <v>55221</v>
      </c>
      <c r="K439" s="23"/>
      <c r="L439" s="26">
        <f>TRUNC(SUMIF(N436:N438, N435, L436:L438),0)</f>
        <v>0</v>
      </c>
      <c r="M439" s="20" t="s">
        <v>52</v>
      </c>
      <c r="N439" s="1" t="s">
        <v>152</v>
      </c>
      <c r="O439" s="1" t="s">
        <v>152</v>
      </c>
      <c r="P439" s="1" t="s">
        <v>52</v>
      </c>
      <c r="Q439" s="1" t="s">
        <v>52</v>
      </c>
      <c r="R439" s="1" t="s">
        <v>52</v>
      </c>
      <c r="AV439" s="1" t="s">
        <v>52</v>
      </c>
      <c r="AW439" s="1" t="s">
        <v>52</v>
      </c>
      <c r="AX439" s="1" t="s">
        <v>52</v>
      </c>
      <c r="AY439" s="1" t="s">
        <v>52</v>
      </c>
      <c r="AZ439" s="1" t="s">
        <v>52</v>
      </c>
    </row>
    <row r="440" spans="1:52" ht="30" customHeight="1" x14ac:dyDescent="0.3">
      <c r="A440" s="21"/>
      <c r="B440" s="21"/>
      <c r="C440" s="21"/>
      <c r="D440" s="21"/>
      <c r="E440" s="23"/>
      <c r="F440" s="26"/>
      <c r="G440" s="23"/>
      <c r="H440" s="26"/>
      <c r="I440" s="23"/>
      <c r="J440" s="26"/>
      <c r="K440" s="23"/>
      <c r="L440" s="26"/>
      <c r="M440" s="21"/>
    </row>
    <row r="441" spans="1:52" ht="30" customHeight="1" x14ac:dyDescent="0.3">
      <c r="A441" s="17" t="s">
        <v>1444</v>
      </c>
      <c r="B441" s="18"/>
      <c r="C441" s="18"/>
      <c r="D441" s="18"/>
      <c r="E441" s="22"/>
      <c r="F441" s="25"/>
      <c r="G441" s="22"/>
      <c r="H441" s="25"/>
      <c r="I441" s="22"/>
      <c r="J441" s="25"/>
      <c r="K441" s="22"/>
      <c r="L441" s="25"/>
      <c r="M441" s="19"/>
      <c r="N441" s="1" t="s">
        <v>389</v>
      </c>
    </row>
    <row r="442" spans="1:52" ht="30" customHeight="1" x14ac:dyDescent="0.3">
      <c r="A442" s="20" t="s">
        <v>1446</v>
      </c>
      <c r="B442" s="20" t="s">
        <v>920</v>
      </c>
      <c r="C442" s="20" t="s">
        <v>921</v>
      </c>
      <c r="D442" s="21">
        <v>4.2</v>
      </c>
      <c r="E442" s="23">
        <f t="shared" ref="E442:F444" si="62">TRUNC(G442+I442+K442,1)</f>
        <v>321645</v>
      </c>
      <c r="F442" s="26">
        <f t="shared" si="62"/>
        <v>1350909</v>
      </c>
      <c r="G442" s="23">
        <f>단가대비표!O152</f>
        <v>0</v>
      </c>
      <c r="H442" s="26">
        <f>TRUNC(G442*D442,1)</f>
        <v>0</v>
      </c>
      <c r="I442" s="23">
        <f>단가대비표!P152</f>
        <v>321645</v>
      </c>
      <c r="J442" s="26">
        <f>TRUNC(I442*D442,1)</f>
        <v>1350909</v>
      </c>
      <c r="K442" s="23">
        <f>단가대비표!V152</f>
        <v>0</v>
      </c>
      <c r="L442" s="26">
        <f>TRUNC(K442*D442,1)</f>
        <v>0</v>
      </c>
      <c r="M442" s="20" t="s">
        <v>52</v>
      </c>
      <c r="N442" s="1" t="s">
        <v>389</v>
      </c>
      <c r="O442" s="1" t="s">
        <v>1447</v>
      </c>
      <c r="P442" s="1" t="s">
        <v>69</v>
      </c>
      <c r="Q442" s="1" t="s">
        <v>69</v>
      </c>
      <c r="R442" s="1" t="s">
        <v>68</v>
      </c>
      <c r="V442">
        <v>1</v>
      </c>
      <c r="AV442" s="1" t="s">
        <v>52</v>
      </c>
      <c r="AW442" s="1" t="s">
        <v>1448</v>
      </c>
      <c r="AX442" s="1" t="s">
        <v>52</v>
      </c>
      <c r="AY442" s="1" t="s">
        <v>52</v>
      </c>
      <c r="AZ442" s="1" t="s">
        <v>52</v>
      </c>
    </row>
    <row r="443" spans="1:52" ht="30" customHeight="1" x14ac:dyDescent="0.3">
      <c r="A443" s="20" t="s">
        <v>960</v>
      </c>
      <c r="B443" s="20" t="s">
        <v>920</v>
      </c>
      <c r="C443" s="20" t="s">
        <v>921</v>
      </c>
      <c r="D443" s="21">
        <v>2.8</v>
      </c>
      <c r="E443" s="23">
        <f t="shared" si="62"/>
        <v>172698</v>
      </c>
      <c r="F443" s="26">
        <f t="shared" si="62"/>
        <v>483554.4</v>
      </c>
      <c r="G443" s="23">
        <f>단가대비표!O144</f>
        <v>0</v>
      </c>
      <c r="H443" s="26">
        <f>TRUNC(G443*D443,1)</f>
        <v>0</v>
      </c>
      <c r="I443" s="23">
        <f>단가대비표!P144</f>
        <v>172698</v>
      </c>
      <c r="J443" s="26">
        <f>TRUNC(I443*D443,1)</f>
        <v>483554.4</v>
      </c>
      <c r="K443" s="23">
        <f>단가대비표!V144</f>
        <v>0</v>
      </c>
      <c r="L443" s="26">
        <f>TRUNC(K443*D443,1)</f>
        <v>0</v>
      </c>
      <c r="M443" s="20" t="s">
        <v>52</v>
      </c>
      <c r="N443" s="1" t="s">
        <v>389</v>
      </c>
      <c r="O443" s="1" t="s">
        <v>962</v>
      </c>
      <c r="P443" s="1" t="s">
        <v>69</v>
      </c>
      <c r="Q443" s="1" t="s">
        <v>69</v>
      </c>
      <c r="R443" s="1" t="s">
        <v>68</v>
      </c>
      <c r="V443">
        <v>1</v>
      </c>
      <c r="AV443" s="1" t="s">
        <v>52</v>
      </c>
      <c r="AW443" s="1" t="s">
        <v>1449</v>
      </c>
      <c r="AX443" s="1" t="s">
        <v>52</v>
      </c>
      <c r="AY443" s="1" t="s">
        <v>52</v>
      </c>
      <c r="AZ443" s="1" t="s">
        <v>52</v>
      </c>
    </row>
    <row r="444" spans="1:52" ht="30" customHeight="1" x14ac:dyDescent="0.3">
      <c r="A444" s="20" t="s">
        <v>924</v>
      </c>
      <c r="B444" s="20" t="s">
        <v>925</v>
      </c>
      <c r="C444" s="20" t="s">
        <v>147</v>
      </c>
      <c r="D444" s="21">
        <v>1</v>
      </c>
      <c r="E444" s="23">
        <f t="shared" si="62"/>
        <v>55033.9</v>
      </c>
      <c r="F444" s="26">
        <f t="shared" si="62"/>
        <v>55033.9</v>
      </c>
      <c r="G444" s="23">
        <f>TRUNC(SUMIF(V442:V444, RIGHTB(O444, 1), J442:J444)*U444, 2)</f>
        <v>55033.9</v>
      </c>
      <c r="H444" s="26">
        <f>TRUNC(G444*D444,1)</f>
        <v>55033.9</v>
      </c>
      <c r="I444" s="23">
        <v>0</v>
      </c>
      <c r="J444" s="26">
        <f>TRUNC(I444*D444,1)</f>
        <v>0</v>
      </c>
      <c r="K444" s="23">
        <v>0</v>
      </c>
      <c r="L444" s="26">
        <f>TRUNC(K444*D444,1)</f>
        <v>0</v>
      </c>
      <c r="M444" s="20" t="s">
        <v>52</v>
      </c>
      <c r="N444" s="1" t="s">
        <v>389</v>
      </c>
      <c r="O444" s="1" t="s">
        <v>766</v>
      </c>
      <c r="P444" s="1" t="s">
        <v>69</v>
      </c>
      <c r="Q444" s="1" t="s">
        <v>69</v>
      </c>
      <c r="R444" s="1" t="s">
        <v>69</v>
      </c>
      <c r="S444">
        <v>1</v>
      </c>
      <c r="T444">
        <v>0</v>
      </c>
      <c r="U444">
        <v>0.03</v>
      </c>
      <c r="AV444" s="1" t="s">
        <v>52</v>
      </c>
      <c r="AW444" s="1" t="s">
        <v>1450</v>
      </c>
      <c r="AX444" s="1" t="s">
        <v>52</v>
      </c>
      <c r="AY444" s="1" t="s">
        <v>52</v>
      </c>
      <c r="AZ444" s="1" t="s">
        <v>52</v>
      </c>
    </row>
    <row r="445" spans="1:52" ht="30" customHeight="1" x14ac:dyDescent="0.3">
      <c r="A445" s="20" t="s">
        <v>927</v>
      </c>
      <c r="B445" s="20" t="s">
        <v>52</v>
      </c>
      <c r="C445" s="20" t="s">
        <v>52</v>
      </c>
      <c r="D445" s="21"/>
      <c r="E445" s="23"/>
      <c r="F445" s="26">
        <f>H445+J445+L445</f>
        <v>1889496</v>
      </c>
      <c r="G445" s="23"/>
      <c r="H445" s="26">
        <f>TRUNC(SUMIF(N442:N444, N441, H442:H444),0)</f>
        <v>55033</v>
      </c>
      <c r="I445" s="23"/>
      <c r="J445" s="26">
        <f>TRUNC(SUMIF(N442:N444, N441, J442:J444),0)</f>
        <v>1834463</v>
      </c>
      <c r="K445" s="23"/>
      <c r="L445" s="26">
        <f>TRUNC(SUMIF(N442:N444, N441, L442:L444),0)</f>
        <v>0</v>
      </c>
      <c r="M445" s="20" t="s">
        <v>52</v>
      </c>
      <c r="N445" s="1" t="s">
        <v>152</v>
      </c>
      <c r="O445" s="1" t="s">
        <v>152</v>
      </c>
      <c r="P445" s="1" t="s">
        <v>52</v>
      </c>
      <c r="Q445" s="1" t="s">
        <v>52</v>
      </c>
      <c r="R445" s="1" t="s">
        <v>52</v>
      </c>
      <c r="AV445" s="1" t="s">
        <v>52</v>
      </c>
      <c r="AW445" s="1" t="s">
        <v>52</v>
      </c>
      <c r="AX445" s="1" t="s">
        <v>52</v>
      </c>
      <c r="AY445" s="1" t="s">
        <v>52</v>
      </c>
      <c r="AZ445" s="1" t="s">
        <v>52</v>
      </c>
    </row>
    <row r="446" spans="1:52" ht="30" customHeight="1" x14ac:dyDescent="0.3">
      <c r="A446" s="21"/>
      <c r="B446" s="21"/>
      <c r="C446" s="21"/>
      <c r="D446" s="21"/>
      <c r="E446" s="23"/>
      <c r="F446" s="26"/>
      <c r="G446" s="23"/>
      <c r="H446" s="26"/>
      <c r="I446" s="23"/>
      <c r="J446" s="26"/>
      <c r="K446" s="23"/>
      <c r="L446" s="26"/>
      <c r="M446" s="21"/>
    </row>
    <row r="447" spans="1:52" ht="30" customHeight="1" x14ac:dyDescent="0.3">
      <c r="A447" s="17" t="s">
        <v>1451</v>
      </c>
      <c r="B447" s="18"/>
      <c r="C447" s="18"/>
      <c r="D447" s="18"/>
      <c r="E447" s="22"/>
      <c r="F447" s="25"/>
      <c r="G447" s="22"/>
      <c r="H447" s="25"/>
      <c r="I447" s="22"/>
      <c r="J447" s="25"/>
      <c r="K447" s="22"/>
      <c r="L447" s="25"/>
      <c r="M447" s="19"/>
      <c r="N447" s="1" t="s">
        <v>393</v>
      </c>
    </row>
    <row r="448" spans="1:52" ht="30" customHeight="1" x14ac:dyDescent="0.3">
      <c r="A448" s="20" t="s">
        <v>1046</v>
      </c>
      <c r="B448" s="20" t="s">
        <v>1452</v>
      </c>
      <c r="C448" s="20" t="s">
        <v>65</v>
      </c>
      <c r="D448" s="21">
        <v>16</v>
      </c>
      <c r="E448" s="23">
        <f t="shared" ref="E448:F451" si="63">TRUNC(G448+I448+K448,1)</f>
        <v>267906</v>
      </c>
      <c r="F448" s="26">
        <f t="shared" si="63"/>
        <v>4286496</v>
      </c>
      <c r="G448" s="23">
        <f>일위대가목록!F124</f>
        <v>32662</v>
      </c>
      <c r="H448" s="26">
        <f>TRUNC(G448*D448,1)</f>
        <v>522592</v>
      </c>
      <c r="I448" s="23">
        <f>일위대가목록!G124</f>
        <v>235244</v>
      </c>
      <c r="J448" s="26">
        <f>TRUNC(I448*D448,1)</f>
        <v>3763904</v>
      </c>
      <c r="K448" s="23">
        <f>일위대가목록!H124</f>
        <v>0</v>
      </c>
      <c r="L448" s="26">
        <f>TRUNC(K448*D448,1)</f>
        <v>0</v>
      </c>
      <c r="M448" s="20" t="s">
        <v>1453</v>
      </c>
      <c r="N448" s="1" t="s">
        <v>393</v>
      </c>
      <c r="O448" s="1" t="s">
        <v>1454</v>
      </c>
      <c r="P448" s="1" t="s">
        <v>68</v>
      </c>
      <c r="Q448" s="1" t="s">
        <v>69</v>
      </c>
      <c r="R448" s="1" t="s">
        <v>69</v>
      </c>
      <c r="AV448" s="1" t="s">
        <v>52</v>
      </c>
      <c r="AW448" s="1" t="s">
        <v>1455</v>
      </c>
      <c r="AX448" s="1" t="s">
        <v>52</v>
      </c>
      <c r="AY448" s="1" t="s">
        <v>52</v>
      </c>
      <c r="AZ448" s="1" t="s">
        <v>52</v>
      </c>
    </row>
    <row r="449" spans="1:52" ht="30" customHeight="1" x14ac:dyDescent="0.3">
      <c r="A449" s="20" t="s">
        <v>1456</v>
      </c>
      <c r="B449" s="20" t="s">
        <v>1457</v>
      </c>
      <c r="C449" s="20" t="s">
        <v>81</v>
      </c>
      <c r="D449" s="21">
        <v>2</v>
      </c>
      <c r="E449" s="23">
        <f t="shared" si="63"/>
        <v>37826</v>
      </c>
      <c r="F449" s="26">
        <f t="shared" si="63"/>
        <v>75652</v>
      </c>
      <c r="G449" s="23">
        <f>일위대가목록!F125</f>
        <v>6362</v>
      </c>
      <c r="H449" s="26">
        <f>TRUNC(G449*D449,1)</f>
        <v>12724</v>
      </c>
      <c r="I449" s="23">
        <f>일위대가목록!G125</f>
        <v>31464</v>
      </c>
      <c r="J449" s="26">
        <f>TRUNC(I449*D449,1)</f>
        <v>62928</v>
      </c>
      <c r="K449" s="23">
        <f>일위대가목록!H125</f>
        <v>0</v>
      </c>
      <c r="L449" s="26">
        <f>TRUNC(K449*D449,1)</f>
        <v>0</v>
      </c>
      <c r="M449" s="20" t="s">
        <v>1458</v>
      </c>
      <c r="N449" s="1" t="s">
        <v>393</v>
      </c>
      <c r="O449" s="1" t="s">
        <v>1459</v>
      </c>
      <c r="P449" s="1" t="s">
        <v>68</v>
      </c>
      <c r="Q449" s="1" t="s">
        <v>69</v>
      </c>
      <c r="R449" s="1" t="s">
        <v>69</v>
      </c>
      <c r="AV449" s="1" t="s">
        <v>52</v>
      </c>
      <c r="AW449" s="1" t="s">
        <v>1460</v>
      </c>
      <c r="AX449" s="1" t="s">
        <v>52</v>
      </c>
      <c r="AY449" s="1" t="s">
        <v>52</v>
      </c>
      <c r="AZ449" s="1" t="s">
        <v>52</v>
      </c>
    </row>
    <row r="450" spans="1:52" ht="30" customHeight="1" x14ac:dyDescent="0.3">
      <c r="A450" s="20" t="s">
        <v>1055</v>
      </c>
      <c r="B450" s="20" t="s">
        <v>1461</v>
      </c>
      <c r="C450" s="20" t="s">
        <v>81</v>
      </c>
      <c r="D450" s="21">
        <v>2</v>
      </c>
      <c r="E450" s="23">
        <f t="shared" si="63"/>
        <v>56884</v>
      </c>
      <c r="F450" s="26">
        <f t="shared" si="63"/>
        <v>113768</v>
      </c>
      <c r="G450" s="23">
        <f>일위대가목록!F126</f>
        <v>45840</v>
      </c>
      <c r="H450" s="26">
        <f>TRUNC(G450*D450,1)</f>
        <v>91680</v>
      </c>
      <c r="I450" s="23">
        <f>일위대가목록!G126</f>
        <v>11044</v>
      </c>
      <c r="J450" s="26">
        <f>TRUNC(I450*D450,1)</f>
        <v>22088</v>
      </c>
      <c r="K450" s="23">
        <f>일위대가목록!H126</f>
        <v>0</v>
      </c>
      <c r="L450" s="26">
        <f>TRUNC(K450*D450,1)</f>
        <v>0</v>
      </c>
      <c r="M450" s="20" t="s">
        <v>1462</v>
      </c>
      <c r="N450" s="1" t="s">
        <v>393</v>
      </c>
      <c r="O450" s="1" t="s">
        <v>1463</v>
      </c>
      <c r="P450" s="1" t="s">
        <v>68</v>
      </c>
      <c r="Q450" s="1" t="s">
        <v>69</v>
      </c>
      <c r="R450" s="1" t="s">
        <v>69</v>
      </c>
      <c r="AV450" s="1" t="s">
        <v>52</v>
      </c>
      <c r="AW450" s="1" t="s">
        <v>1464</v>
      </c>
      <c r="AX450" s="1" t="s">
        <v>52</v>
      </c>
      <c r="AY450" s="1" t="s">
        <v>52</v>
      </c>
      <c r="AZ450" s="1" t="s">
        <v>52</v>
      </c>
    </row>
    <row r="451" spans="1:52" ht="30" customHeight="1" x14ac:dyDescent="0.3">
      <c r="A451" s="20" t="s">
        <v>1060</v>
      </c>
      <c r="B451" s="20" t="s">
        <v>1061</v>
      </c>
      <c r="C451" s="20" t="s">
        <v>81</v>
      </c>
      <c r="D451" s="21">
        <v>8</v>
      </c>
      <c r="E451" s="23">
        <f t="shared" si="63"/>
        <v>2840.9</v>
      </c>
      <c r="F451" s="26">
        <f t="shared" si="63"/>
        <v>22727.200000000001</v>
      </c>
      <c r="G451" s="23">
        <f>단가대비표!O140</f>
        <v>2840.91</v>
      </c>
      <c r="H451" s="26">
        <f>TRUNC(G451*D451,1)</f>
        <v>22727.200000000001</v>
      </c>
      <c r="I451" s="23">
        <f>단가대비표!P140</f>
        <v>0</v>
      </c>
      <c r="J451" s="26">
        <f>TRUNC(I451*D451,1)</f>
        <v>0</v>
      </c>
      <c r="K451" s="23">
        <f>단가대비표!V140</f>
        <v>0</v>
      </c>
      <c r="L451" s="26">
        <f>TRUNC(K451*D451,1)</f>
        <v>0</v>
      </c>
      <c r="M451" s="20" t="s">
        <v>1062</v>
      </c>
      <c r="N451" s="1" t="s">
        <v>393</v>
      </c>
      <c r="O451" s="1" t="s">
        <v>1063</v>
      </c>
      <c r="P451" s="1" t="s">
        <v>69</v>
      </c>
      <c r="Q451" s="1" t="s">
        <v>69</v>
      </c>
      <c r="R451" s="1" t="s">
        <v>68</v>
      </c>
      <c r="AV451" s="1" t="s">
        <v>52</v>
      </c>
      <c r="AW451" s="1" t="s">
        <v>1465</v>
      </c>
      <c r="AX451" s="1" t="s">
        <v>52</v>
      </c>
      <c r="AY451" s="1" t="s">
        <v>52</v>
      </c>
      <c r="AZ451" s="1" t="s">
        <v>52</v>
      </c>
    </row>
    <row r="452" spans="1:52" ht="30" customHeight="1" x14ac:dyDescent="0.3">
      <c r="A452" s="20" t="s">
        <v>927</v>
      </c>
      <c r="B452" s="20" t="s">
        <v>52</v>
      </c>
      <c r="C452" s="20" t="s">
        <v>52</v>
      </c>
      <c r="D452" s="21"/>
      <c r="E452" s="23"/>
      <c r="F452" s="26">
        <f>H452+J452+L452</f>
        <v>4498643</v>
      </c>
      <c r="G452" s="23"/>
      <c r="H452" s="26">
        <f>TRUNC(SUMIF(N448:N451, N447, H448:H451),0)</f>
        <v>649723</v>
      </c>
      <c r="I452" s="23"/>
      <c r="J452" s="26">
        <f>TRUNC(SUMIF(N448:N451, N447, J448:J451),0)</f>
        <v>3848920</v>
      </c>
      <c r="K452" s="23"/>
      <c r="L452" s="26">
        <f>TRUNC(SUMIF(N448:N451, N447, L448:L451),0)</f>
        <v>0</v>
      </c>
      <c r="M452" s="20" t="s">
        <v>52</v>
      </c>
      <c r="N452" s="1" t="s">
        <v>152</v>
      </c>
      <c r="O452" s="1" t="s">
        <v>152</v>
      </c>
      <c r="P452" s="1" t="s">
        <v>52</v>
      </c>
      <c r="Q452" s="1" t="s">
        <v>52</v>
      </c>
      <c r="R452" s="1" t="s">
        <v>52</v>
      </c>
      <c r="AV452" s="1" t="s">
        <v>52</v>
      </c>
      <c r="AW452" s="1" t="s">
        <v>52</v>
      </c>
      <c r="AX452" s="1" t="s">
        <v>52</v>
      </c>
      <c r="AY452" s="1" t="s">
        <v>52</v>
      </c>
      <c r="AZ452" s="1" t="s">
        <v>52</v>
      </c>
    </row>
    <row r="453" spans="1:52" ht="30" customHeight="1" x14ac:dyDescent="0.3">
      <c r="A453" s="21"/>
      <c r="B453" s="21"/>
      <c r="C453" s="21"/>
      <c r="D453" s="21"/>
      <c r="E453" s="23"/>
      <c r="F453" s="26"/>
      <c r="G453" s="23"/>
      <c r="H453" s="26"/>
      <c r="I453" s="23"/>
      <c r="J453" s="26"/>
      <c r="K453" s="23"/>
      <c r="L453" s="26"/>
      <c r="M453" s="21"/>
    </row>
    <row r="454" spans="1:52" ht="30" customHeight="1" x14ac:dyDescent="0.3">
      <c r="A454" s="17" t="s">
        <v>1466</v>
      </c>
      <c r="B454" s="18"/>
      <c r="C454" s="18"/>
      <c r="D454" s="18"/>
      <c r="E454" s="22"/>
      <c r="F454" s="25"/>
      <c r="G454" s="22"/>
      <c r="H454" s="25"/>
      <c r="I454" s="22"/>
      <c r="J454" s="25"/>
      <c r="K454" s="22"/>
      <c r="L454" s="25"/>
      <c r="M454" s="19"/>
      <c r="N454" s="1" t="s">
        <v>398</v>
      </c>
    </row>
    <row r="455" spans="1:52" ht="30" customHeight="1" x14ac:dyDescent="0.3">
      <c r="A455" s="20" t="s">
        <v>919</v>
      </c>
      <c r="B455" s="20" t="s">
        <v>920</v>
      </c>
      <c r="C455" s="20" t="s">
        <v>921</v>
      </c>
      <c r="D455" s="21">
        <v>0.48</v>
      </c>
      <c r="E455" s="23">
        <f>TRUNC(G455+I455+K455,1)</f>
        <v>276108</v>
      </c>
      <c r="F455" s="26">
        <f>TRUNC(H455+J455+L455,1)</f>
        <v>132531.79999999999</v>
      </c>
      <c r="G455" s="23">
        <f>단가대비표!O149</f>
        <v>0</v>
      </c>
      <c r="H455" s="26">
        <f>TRUNC(G455*D455,1)</f>
        <v>0</v>
      </c>
      <c r="I455" s="23">
        <f>단가대비표!P149</f>
        <v>276108</v>
      </c>
      <c r="J455" s="26">
        <f>TRUNC(I455*D455,1)</f>
        <v>132531.79999999999</v>
      </c>
      <c r="K455" s="23">
        <f>단가대비표!V149</f>
        <v>0</v>
      </c>
      <c r="L455" s="26">
        <f>TRUNC(K455*D455,1)</f>
        <v>0</v>
      </c>
      <c r="M455" s="20" t="s">
        <v>1468</v>
      </c>
      <c r="N455" s="1" t="s">
        <v>398</v>
      </c>
      <c r="O455" s="1" t="s">
        <v>922</v>
      </c>
      <c r="P455" s="1" t="s">
        <v>69</v>
      </c>
      <c r="Q455" s="1" t="s">
        <v>69</v>
      </c>
      <c r="R455" s="1" t="s">
        <v>68</v>
      </c>
      <c r="V455">
        <v>1</v>
      </c>
      <c r="AV455" s="1" t="s">
        <v>52</v>
      </c>
      <c r="AW455" s="1" t="s">
        <v>1469</v>
      </c>
      <c r="AX455" s="1" t="s">
        <v>52</v>
      </c>
      <c r="AY455" s="1" t="s">
        <v>52</v>
      </c>
      <c r="AZ455" s="1" t="s">
        <v>52</v>
      </c>
    </row>
    <row r="456" spans="1:52" ht="30" customHeight="1" x14ac:dyDescent="0.3">
      <c r="A456" s="20" t="s">
        <v>924</v>
      </c>
      <c r="B456" s="20" t="s">
        <v>925</v>
      </c>
      <c r="C456" s="20" t="s">
        <v>147</v>
      </c>
      <c r="D456" s="21">
        <v>1</v>
      </c>
      <c r="E456" s="23">
        <f>TRUNC(G456+I456+K456,1)</f>
        <v>3975.9</v>
      </c>
      <c r="F456" s="26">
        <f>TRUNC(H456+J456+L456,1)</f>
        <v>3975.9</v>
      </c>
      <c r="G456" s="23">
        <f>TRUNC(SUMIF(V455:V456, RIGHTB(O456, 1), J455:J456)*U456, 2)</f>
        <v>3975.95</v>
      </c>
      <c r="H456" s="26">
        <f>TRUNC(G456*D456,1)</f>
        <v>3975.9</v>
      </c>
      <c r="I456" s="23">
        <v>0</v>
      </c>
      <c r="J456" s="26">
        <f>TRUNC(I456*D456,1)</f>
        <v>0</v>
      </c>
      <c r="K456" s="23">
        <v>0</v>
      </c>
      <c r="L456" s="26">
        <f>TRUNC(K456*D456,1)</f>
        <v>0</v>
      </c>
      <c r="M456" s="20" t="s">
        <v>52</v>
      </c>
      <c r="N456" s="1" t="s">
        <v>398</v>
      </c>
      <c r="O456" s="1" t="s">
        <v>766</v>
      </c>
      <c r="P456" s="1" t="s">
        <v>69</v>
      </c>
      <c r="Q456" s="1" t="s">
        <v>69</v>
      </c>
      <c r="R456" s="1" t="s">
        <v>69</v>
      </c>
      <c r="S456">
        <v>1</v>
      </c>
      <c r="T456">
        <v>0</v>
      </c>
      <c r="U456">
        <v>0.03</v>
      </c>
      <c r="AV456" s="1" t="s">
        <v>52</v>
      </c>
      <c r="AW456" s="1" t="s">
        <v>1470</v>
      </c>
      <c r="AX456" s="1" t="s">
        <v>52</v>
      </c>
      <c r="AY456" s="1" t="s">
        <v>52</v>
      </c>
      <c r="AZ456" s="1" t="s">
        <v>52</v>
      </c>
    </row>
    <row r="457" spans="1:52" ht="30" customHeight="1" x14ac:dyDescent="0.3">
      <c r="A457" s="20" t="s">
        <v>927</v>
      </c>
      <c r="B457" s="20" t="s">
        <v>52</v>
      </c>
      <c r="C457" s="20" t="s">
        <v>52</v>
      </c>
      <c r="D457" s="21"/>
      <c r="E457" s="23"/>
      <c r="F457" s="26">
        <f>H457+J457+L457</f>
        <v>136506</v>
      </c>
      <c r="G457" s="23"/>
      <c r="H457" s="26">
        <f>TRUNC(SUMIF(N455:N456, N454, H455:H456),0)</f>
        <v>3975</v>
      </c>
      <c r="I457" s="23"/>
      <c r="J457" s="26">
        <f>TRUNC(SUMIF(N455:N456, N454, J455:J456),0)</f>
        <v>132531</v>
      </c>
      <c r="K457" s="23"/>
      <c r="L457" s="26">
        <f>TRUNC(SUMIF(N455:N456, N454, L455:L456),0)</f>
        <v>0</v>
      </c>
      <c r="M457" s="20" t="s">
        <v>52</v>
      </c>
      <c r="N457" s="1" t="s">
        <v>152</v>
      </c>
      <c r="O457" s="1" t="s">
        <v>152</v>
      </c>
      <c r="P457" s="1" t="s">
        <v>52</v>
      </c>
      <c r="Q457" s="1" t="s">
        <v>52</v>
      </c>
      <c r="R457" s="1" t="s">
        <v>52</v>
      </c>
      <c r="AV457" s="1" t="s">
        <v>52</v>
      </c>
      <c r="AW457" s="1" t="s">
        <v>52</v>
      </c>
      <c r="AX457" s="1" t="s">
        <v>52</v>
      </c>
      <c r="AY457" s="1" t="s">
        <v>52</v>
      </c>
      <c r="AZ457" s="1" t="s">
        <v>52</v>
      </c>
    </row>
    <row r="458" spans="1:52" ht="30" customHeight="1" x14ac:dyDescent="0.3">
      <c r="A458" s="21"/>
      <c r="B458" s="21"/>
      <c r="C458" s="21"/>
      <c r="D458" s="21"/>
      <c r="E458" s="23"/>
      <c r="F458" s="26"/>
      <c r="G458" s="23"/>
      <c r="H458" s="26"/>
      <c r="I458" s="23"/>
      <c r="J458" s="26"/>
      <c r="K458" s="23"/>
      <c r="L458" s="26"/>
      <c r="M458" s="21"/>
    </row>
    <row r="459" spans="1:52" ht="30" customHeight="1" x14ac:dyDescent="0.3">
      <c r="A459" s="17" t="s">
        <v>1471</v>
      </c>
      <c r="B459" s="18"/>
      <c r="C459" s="18"/>
      <c r="D459" s="18"/>
      <c r="E459" s="22"/>
      <c r="F459" s="25"/>
      <c r="G459" s="22"/>
      <c r="H459" s="25"/>
      <c r="I459" s="22"/>
      <c r="J459" s="25"/>
      <c r="K459" s="22"/>
      <c r="L459" s="25"/>
      <c r="M459" s="19"/>
      <c r="N459" s="1" t="s">
        <v>403</v>
      </c>
    </row>
    <row r="460" spans="1:52" ht="30" customHeight="1" x14ac:dyDescent="0.3">
      <c r="A460" s="20" t="s">
        <v>919</v>
      </c>
      <c r="B460" s="20" t="s">
        <v>920</v>
      </c>
      <c r="C460" s="20" t="s">
        <v>921</v>
      </c>
      <c r="D460" s="21">
        <v>0.32</v>
      </c>
      <c r="E460" s="23">
        <f>TRUNC(G460+I460+K460,1)</f>
        <v>276108</v>
      </c>
      <c r="F460" s="26">
        <f>TRUNC(H460+J460+L460,1)</f>
        <v>88354.5</v>
      </c>
      <c r="G460" s="23">
        <f>단가대비표!O149</f>
        <v>0</v>
      </c>
      <c r="H460" s="26">
        <f>TRUNC(G460*D460,1)</f>
        <v>0</v>
      </c>
      <c r="I460" s="23">
        <f>단가대비표!P149</f>
        <v>276108</v>
      </c>
      <c r="J460" s="26">
        <f>TRUNC(I460*D460,1)</f>
        <v>88354.5</v>
      </c>
      <c r="K460" s="23">
        <f>단가대비표!V149</f>
        <v>0</v>
      </c>
      <c r="L460" s="26">
        <f>TRUNC(K460*D460,1)</f>
        <v>0</v>
      </c>
      <c r="M460" s="20" t="s">
        <v>52</v>
      </c>
      <c r="N460" s="1" t="s">
        <v>403</v>
      </c>
      <c r="O460" s="1" t="s">
        <v>922</v>
      </c>
      <c r="P460" s="1" t="s">
        <v>69</v>
      </c>
      <c r="Q460" s="1" t="s">
        <v>69</v>
      </c>
      <c r="R460" s="1" t="s">
        <v>68</v>
      </c>
      <c r="V460">
        <v>1</v>
      </c>
      <c r="AV460" s="1" t="s">
        <v>52</v>
      </c>
      <c r="AW460" s="1" t="s">
        <v>1472</v>
      </c>
      <c r="AX460" s="1" t="s">
        <v>52</v>
      </c>
      <c r="AY460" s="1" t="s">
        <v>52</v>
      </c>
      <c r="AZ460" s="1" t="s">
        <v>52</v>
      </c>
    </row>
    <row r="461" spans="1:52" ht="30" customHeight="1" x14ac:dyDescent="0.3">
      <c r="A461" s="20" t="s">
        <v>924</v>
      </c>
      <c r="B461" s="20" t="s">
        <v>925</v>
      </c>
      <c r="C461" s="20" t="s">
        <v>147</v>
      </c>
      <c r="D461" s="21">
        <v>1</v>
      </c>
      <c r="E461" s="23">
        <f>TRUNC(G461+I461+K461,1)</f>
        <v>2650.6</v>
      </c>
      <c r="F461" s="26">
        <f>TRUNC(H461+J461+L461,1)</f>
        <v>2650.6</v>
      </c>
      <c r="G461" s="23">
        <f>TRUNC(SUMIF(V460:V461, RIGHTB(O461, 1), J460:J461)*U461, 2)</f>
        <v>2650.63</v>
      </c>
      <c r="H461" s="26">
        <f>TRUNC(G461*D461,1)</f>
        <v>2650.6</v>
      </c>
      <c r="I461" s="23">
        <v>0</v>
      </c>
      <c r="J461" s="26">
        <f>TRUNC(I461*D461,1)</f>
        <v>0</v>
      </c>
      <c r="K461" s="23">
        <v>0</v>
      </c>
      <c r="L461" s="26">
        <f>TRUNC(K461*D461,1)</f>
        <v>0</v>
      </c>
      <c r="M461" s="20" t="s">
        <v>52</v>
      </c>
      <c r="N461" s="1" t="s">
        <v>403</v>
      </c>
      <c r="O461" s="1" t="s">
        <v>766</v>
      </c>
      <c r="P461" s="1" t="s">
        <v>69</v>
      </c>
      <c r="Q461" s="1" t="s">
        <v>69</v>
      </c>
      <c r="R461" s="1" t="s">
        <v>69</v>
      </c>
      <c r="S461">
        <v>1</v>
      </c>
      <c r="T461">
        <v>0</v>
      </c>
      <c r="U461">
        <v>0.03</v>
      </c>
      <c r="AV461" s="1" t="s">
        <v>52</v>
      </c>
      <c r="AW461" s="1" t="s">
        <v>1473</v>
      </c>
      <c r="AX461" s="1" t="s">
        <v>52</v>
      </c>
      <c r="AY461" s="1" t="s">
        <v>52</v>
      </c>
      <c r="AZ461" s="1" t="s">
        <v>52</v>
      </c>
    </row>
    <row r="462" spans="1:52" ht="30" customHeight="1" x14ac:dyDescent="0.3">
      <c r="A462" s="20" t="s">
        <v>927</v>
      </c>
      <c r="B462" s="20" t="s">
        <v>52</v>
      </c>
      <c r="C462" s="20" t="s">
        <v>52</v>
      </c>
      <c r="D462" s="21"/>
      <c r="E462" s="23"/>
      <c r="F462" s="26">
        <f>H462+J462+L462</f>
        <v>91004</v>
      </c>
      <c r="G462" s="23"/>
      <c r="H462" s="26">
        <f>TRUNC(SUMIF(N460:N461, N459, H460:H461),0)</f>
        <v>2650</v>
      </c>
      <c r="I462" s="23"/>
      <c r="J462" s="26">
        <f>TRUNC(SUMIF(N460:N461, N459, J460:J461),0)</f>
        <v>88354</v>
      </c>
      <c r="K462" s="23"/>
      <c r="L462" s="26">
        <f>TRUNC(SUMIF(N460:N461, N459, L460:L461),0)</f>
        <v>0</v>
      </c>
      <c r="M462" s="20" t="s">
        <v>52</v>
      </c>
      <c r="N462" s="1" t="s">
        <v>152</v>
      </c>
      <c r="O462" s="1" t="s">
        <v>152</v>
      </c>
      <c r="P462" s="1" t="s">
        <v>52</v>
      </c>
      <c r="Q462" s="1" t="s">
        <v>52</v>
      </c>
      <c r="R462" s="1" t="s">
        <v>52</v>
      </c>
      <c r="AV462" s="1" t="s">
        <v>52</v>
      </c>
      <c r="AW462" s="1" t="s">
        <v>52</v>
      </c>
      <c r="AX462" s="1" t="s">
        <v>52</v>
      </c>
      <c r="AY462" s="1" t="s">
        <v>52</v>
      </c>
      <c r="AZ462" s="1" t="s">
        <v>52</v>
      </c>
    </row>
    <row r="463" spans="1:52" ht="30" customHeight="1" x14ac:dyDescent="0.3">
      <c r="A463" s="21"/>
      <c r="B463" s="21"/>
      <c r="C463" s="21"/>
      <c r="D463" s="21"/>
      <c r="E463" s="23"/>
      <c r="F463" s="26"/>
      <c r="G463" s="23"/>
      <c r="H463" s="26"/>
      <c r="I463" s="23"/>
      <c r="J463" s="26"/>
      <c r="K463" s="23"/>
      <c r="L463" s="26"/>
      <c r="M463" s="21"/>
    </row>
    <row r="464" spans="1:52" ht="30" customHeight="1" x14ac:dyDescent="0.3">
      <c r="A464" s="17" t="s">
        <v>1474</v>
      </c>
      <c r="B464" s="18"/>
      <c r="C464" s="18"/>
      <c r="D464" s="18"/>
      <c r="E464" s="22"/>
      <c r="F464" s="25"/>
      <c r="G464" s="22"/>
      <c r="H464" s="25"/>
      <c r="I464" s="22"/>
      <c r="J464" s="25"/>
      <c r="K464" s="22"/>
      <c r="L464" s="25"/>
      <c r="M464" s="19"/>
      <c r="N464" s="1" t="s">
        <v>410</v>
      </c>
    </row>
    <row r="465" spans="1:52" ht="30" customHeight="1" x14ac:dyDescent="0.3">
      <c r="A465" s="20" t="s">
        <v>919</v>
      </c>
      <c r="B465" s="20" t="s">
        <v>920</v>
      </c>
      <c r="C465" s="20" t="s">
        <v>921</v>
      </c>
      <c r="D465" s="21">
        <v>0.36</v>
      </c>
      <c r="E465" s="23">
        <f>TRUNC(G465+I465+K465,1)</f>
        <v>276108</v>
      </c>
      <c r="F465" s="26">
        <f>TRUNC(H465+J465+L465,1)</f>
        <v>99398.8</v>
      </c>
      <c r="G465" s="23">
        <f>단가대비표!O149</f>
        <v>0</v>
      </c>
      <c r="H465" s="26">
        <f>TRUNC(G465*D465,1)</f>
        <v>0</v>
      </c>
      <c r="I465" s="23">
        <f>단가대비표!P149</f>
        <v>276108</v>
      </c>
      <c r="J465" s="26">
        <f>TRUNC(I465*D465,1)</f>
        <v>99398.8</v>
      </c>
      <c r="K465" s="23">
        <f>단가대비표!V149</f>
        <v>0</v>
      </c>
      <c r="L465" s="26">
        <f>TRUNC(K465*D465,1)</f>
        <v>0</v>
      </c>
      <c r="M465" s="20" t="s">
        <v>1475</v>
      </c>
      <c r="N465" s="1" t="s">
        <v>410</v>
      </c>
      <c r="O465" s="1" t="s">
        <v>922</v>
      </c>
      <c r="P465" s="1" t="s">
        <v>69</v>
      </c>
      <c r="Q465" s="1" t="s">
        <v>69</v>
      </c>
      <c r="R465" s="1" t="s">
        <v>68</v>
      </c>
      <c r="V465">
        <v>1</v>
      </c>
      <c r="AV465" s="1" t="s">
        <v>52</v>
      </c>
      <c r="AW465" s="1" t="s">
        <v>1476</v>
      </c>
      <c r="AX465" s="1" t="s">
        <v>52</v>
      </c>
      <c r="AY465" s="1" t="s">
        <v>52</v>
      </c>
      <c r="AZ465" s="1" t="s">
        <v>52</v>
      </c>
    </row>
    <row r="466" spans="1:52" ht="30" customHeight="1" x14ac:dyDescent="0.3">
      <c r="A466" s="20" t="s">
        <v>924</v>
      </c>
      <c r="B466" s="20" t="s">
        <v>925</v>
      </c>
      <c r="C466" s="20" t="s">
        <v>147</v>
      </c>
      <c r="D466" s="21">
        <v>1</v>
      </c>
      <c r="E466" s="23">
        <f>TRUNC(G466+I466+K466,1)</f>
        <v>2981.9</v>
      </c>
      <c r="F466" s="26">
        <f>TRUNC(H466+J466+L466,1)</f>
        <v>2981.9</v>
      </c>
      <c r="G466" s="23">
        <f>TRUNC(SUMIF(V465:V466, RIGHTB(O466, 1), J465:J466)*U466, 2)</f>
        <v>2981.96</v>
      </c>
      <c r="H466" s="26">
        <f>TRUNC(G466*D466,1)</f>
        <v>2981.9</v>
      </c>
      <c r="I466" s="23">
        <v>0</v>
      </c>
      <c r="J466" s="26">
        <f>TRUNC(I466*D466,1)</f>
        <v>0</v>
      </c>
      <c r="K466" s="23">
        <v>0</v>
      </c>
      <c r="L466" s="26">
        <f>TRUNC(K466*D466,1)</f>
        <v>0</v>
      </c>
      <c r="M466" s="20" t="s">
        <v>52</v>
      </c>
      <c r="N466" s="1" t="s">
        <v>410</v>
      </c>
      <c r="O466" s="1" t="s">
        <v>766</v>
      </c>
      <c r="P466" s="1" t="s">
        <v>69</v>
      </c>
      <c r="Q466" s="1" t="s">
        <v>69</v>
      </c>
      <c r="R466" s="1" t="s">
        <v>69</v>
      </c>
      <c r="S466">
        <v>1</v>
      </c>
      <c r="T466">
        <v>0</v>
      </c>
      <c r="U466">
        <v>0.03</v>
      </c>
      <c r="AV466" s="1" t="s">
        <v>52</v>
      </c>
      <c r="AW466" s="1" t="s">
        <v>1477</v>
      </c>
      <c r="AX466" s="1" t="s">
        <v>52</v>
      </c>
      <c r="AY466" s="1" t="s">
        <v>52</v>
      </c>
      <c r="AZ466" s="1" t="s">
        <v>52</v>
      </c>
    </row>
    <row r="467" spans="1:52" ht="30" customHeight="1" x14ac:dyDescent="0.3">
      <c r="A467" s="20" t="s">
        <v>927</v>
      </c>
      <c r="B467" s="20" t="s">
        <v>52</v>
      </c>
      <c r="C467" s="20" t="s">
        <v>52</v>
      </c>
      <c r="D467" s="21"/>
      <c r="E467" s="23"/>
      <c r="F467" s="26">
        <f>H467+J467+L467</f>
        <v>102379</v>
      </c>
      <c r="G467" s="23"/>
      <c r="H467" s="26">
        <f>TRUNC(SUMIF(N465:N466, N464, H465:H466),0)</f>
        <v>2981</v>
      </c>
      <c r="I467" s="23"/>
      <c r="J467" s="26">
        <f>TRUNC(SUMIF(N465:N466, N464, J465:J466),0)</f>
        <v>99398</v>
      </c>
      <c r="K467" s="23"/>
      <c r="L467" s="26">
        <f>TRUNC(SUMIF(N465:N466, N464, L465:L466),0)</f>
        <v>0</v>
      </c>
      <c r="M467" s="20" t="s">
        <v>52</v>
      </c>
      <c r="N467" s="1" t="s">
        <v>152</v>
      </c>
      <c r="O467" s="1" t="s">
        <v>152</v>
      </c>
      <c r="P467" s="1" t="s">
        <v>52</v>
      </c>
      <c r="Q467" s="1" t="s">
        <v>52</v>
      </c>
      <c r="R467" s="1" t="s">
        <v>52</v>
      </c>
      <c r="AV467" s="1" t="s">
        <v>52</v>
      </c>
      <c r="AW467" s="1" t="s">
        <v>52</v>
      </c>
      <c r="AX467" s="1" t="s">
        <v>52</v>
      </c>
      <c r="AY467" s="1" t="s">
        <v>52</v>
      </c>
      <c r="AZ467" s="1" t="s">
        <v>52</v>
      </c>
    </row>
    <row r="468" spans="1:52" ht="30" customHeight="1" x14ac:dyDescent="0.3">
      <c r="A468" s="21"/>
      <c r="B468" s="21"/>
      <c r="C468" s="21"/>
      <c r="D468" s="21"/>
      <c r="E468" s="23"/>
      <c r="F468" s="26"/>
      <c r="G468" s="23"/>
      <c r="H468" s="26"/>
      <c r="I468" s="23"/>
      <c r="J468" s="26"/>
      <c r="K468" s="23"/>
      <c r="L468" s="26"/>
      <c r="M468" s="21"/>
    </row>
    <row r="469" spans="1:52" ht="30" customHeight="1" x14ac:dyDescent="0.3">
      <c r="A469" s="17" t="s">
        <v>1478</v>
      </c>
      <c r="B469" s="18"/>
      <c r="C469" s="18"/>
      <c r="D469" s="18"/>
      <c r="E469" s="22"/>
      <c r="F469" s="25"/>
      <c r="G469" s="22"/>
      <c r="H469" s="25"/>
      <c r="I469" s="22"/>
      <c r="J469" s="25"/>
      <c r="K469" s="22"/>
      <c r="L469" s="25"/>
      <c r="M469" s="19"/>
      <c r="N469" s="1" t="s">
        <v>414</v>
      </c>
    </row>
    <row r="470" spans="1:52" ht="30" customHeight="1" x14ac:dyDescent="0.3">
      <c r="A470" s="20" t="s">
        <v>919</v>
      </c>
      <c r="B470" s="20" t="s">
        <v>920</v>
      </c>
      <c r="C470" s="20" t="s">
        <v>921</v>
      </c>
      <c r="D470" s="21">
        <v>2.5899999999999999E-2</v>
      </c>
      <c r="E470" s="23">
        <f>TRUNC(G470+I470+K470,1)</f>
        <v>276108</v>
      </c>
      <c r="F470" s="26">
        <f>TRUNC(H470+J470+L470,1)</f>
        <v>7151.1</v>
      </c>
      <c r="G470" s="23">
        <f>단가대비표!O149</f>
        <v>0</v>
      </c>
      <c r="H470" s="26">
        <f>TRUNC(G470*D470,1)</f>
        <v>0</v>
      </c>
      <c r="I470" s="23">
        <f>단가대비표!P149</f>
        <v>276108</v>
      </c>
      <c r="J470" s="26">
        <f>TRUNC(I470*D470,1)</f>
        <v>7151.1</v>
      </c>
      <c r="K470" s="23">
        <f>단가대비표!V149</f>
        <v>0</v>
      </c>
      <c r="L470" s="26">
        <f>TRUNC(K470*D470,1)</f>
        <v>0</v>
      </c>
      <c r="M470" s="20" t="s">
        <v>1479</v>
      </c>
      <c r="N470" s="1" t="s">
        <v>414</v>
      </c>
      <c r="O470" s="1" t="s">
        <v>922</v>
      </c>
      <c r="P470" s="1" t="s">
        <v>69</v>
      </c>
      <c r="Q470" s="1" t="s">
        <v>69</v>
      </c>
      <c r="R470" s="1" t="s">
        <v>68</v>
      </c>
      <c r="V470">
        <v>1</v>
      </c>
      <c r="AV470" s="1" t="s">
        <v>52</v>
      </c>
      <c r="AW470" s="1" t="s">
        <v>1480</v>
      </c>
      <c r="AX470" s="1" t="s">
        <v>52</v>
      </c>
      <c r="AY470" s="1" t="s">
        <v>52</v>
      </c>
      <c r="AZ470" s="1" t="s">
        <v>52</v>
      </c>
    </row>
    <row r="471" spans="1:52" ht="30" customHeight="1" x14ac:dyDescent="0.3">
      <c r="A471" s="20" t="s">
        <v>924</v>
      </c>
      <c r="B471" s="20" t="s">
        <v>925</v>
      </c>
      <c r="C471" s="20" t="s">
        <v>147</v>
      </c>
      <c r="D471" s="21">
        <v>1</v>
      </c>
      <c r="E471" s="23">
        <f>TRUNC(G471+I471+K471,1)</f>
        <v>214.5</v>
      </c>
      <c r="F471" s="26">
        <f>TRUNC(H471+J471+L471,1)</f>
        <v>214.5</v>
      </c>
      <c r="G471" s="23">
        <f>TRUNC(SUMIF(V470:V471, RIGHTB(O471, 1), J470:J471)*U471, 2)</f>
        <v>214.53</v>
      </c>
      <c r="H471" s="26">
        <f>TRUNC(G471*D471,1)</f>
        <v>214.5</v>
      </c>
      <c r="I471" s="23">
        <v>0</v>
      </c>
      <c r="J471" s="26">
        <f>TRUNC(I471*D471,1)</f>
        <v>0</v>
      </c>
      <c r="K471" s="23">
        <v>0</v>
      </c>
      <c r="L471" s="26">
        <f>TRUNC(K471*D471,1)</f>
        <v>0</v>
      </c>
      <c r="M471" s="20" t="s">
        <v>52</v>
      </c>
      <c r="N471" s="1" t="s">
        <v>414</v>
      </c>
      <c r="O471" s="1" t="s">
        <v>766</v>
      </c>
      <c r="P471" s="1" t="s">
        <v>69</v>
      </c>
      <c r="Q471" s="1" t="s">
        <v>69</v>
      </c>
      <c r="R471" s="1" t="s">
        <v>69</v>
      </c>
      <c r="S471">
        <v>1</v>
      </c>
      <c r="T471">
        <v>0</v>
      </c>
      <c r="U471">
        <v>0.03</v>
      </c>
      <c r="AV471" s="1" t="s">
        <v>52</v>
      </c>
      <c r="AW471" s="1" t="s">
        <v>1481</v>
      </c>
      <c r="AX471" s="1" t="s">
        <v>52</v>
      </c>
      <c r="AY471" s="1" t="s">
        <v>52</v>
      </c>
      <c r="AZ471" s="1" t="s">
        <v>52</v>
      </c>
    </row>
    <row r="472" spans="1:52" ht="30" customHeight="1" x14ac:dyDescent="0.3">
      <c r="A472" s="20" t="s">
        <v>927</v>
      </c>
      <c r="B472" s="20" t="s">
        <v>52</v>
      </c>
      <c r="C472" s="20" t="s">
        <v>52</v>
      </c>
      <c r="D472" s="21"/>
      <c r="E472" s="23"/>
      <c r="F472" s="26">
        <f>H472+J472+L472</f>
        <v>7365</v>
      </c>
      <c r="G472" s="23"/>
      <c r="H472" s="26">
        <f>TRUNC(SUMIF(N470:N471, N469, H470:H471),0)</f>
        <v>214</v>
      </c>
      <c r="I472" s="23"/>
      <c r="J472" s="26">
        <f>TRUNC(SUMIF(N470:N471, N469, J470:J471),0)</f>
        <v>7151</v>
      </c>
      <c r="K472" s="23"/>
      <c r="L472" s="26">
        <f>TRUNC(SUMIF(N470:N471, N469, L470:L471),0)</f>
        <v>0</v>
      </c>
      <c r="M472" s="20" t="s">
        <v>52</v>
      </c>
      <c r="N472" s="1" t="s">
        <v>152</v>
      </c>
      <c r="O472" s="1" t="s">
        <v>152</v>
      </c>
      <c r="P472" s="1" t="s">
        <v>52</v>
      </c>
      <c r="Q472" s="1" t="s">
        <v>52</v>
      </c>
      <c r="R472" s="1" t="s">
        <v>52</v>
      </c>
      <c r="AV472" s="1" t="s">
        <v>52</v>
      </c>
      <c r="AW472" s="1" t="s">
        <v>52</v>
      </c>
      <c r="AX472" s="1" t="s">
        <v>52</v>
      </c>
      <c r="AY472" s="1" t="s">
        <v>52</v>
      </c>
      <c r="AZ472" s="1" t="s">
        <v>52</v>
      </c>
    </row>
    <row r="473" spans="1:52" ht="30" customHeight="1" x14ac:dyDescent="0.3">
      <c r="A473" s="21"/>
      <c r="B473" s="21"/>
      <c r="C473" s="21"/>
      <c r="D473" s="21"/>
      <c r="E473" s="23"/>
      <c r="F473" s="26"/>
      <c r="G473" s="23"/>
      <c r="H473" s="26"/>
      <c r="I473" s="23"/>
      <c r="J473" s="26"/>
      <c r="K473" s="23"/>
      <c r="L473" s="26"/>
      <c r="M473" s="21"/>
    </row>
    <row r="474" spans="1:52" ht="30" customHeight="1" x14ac:dyDescent="0.3">
      <c r="A474" s="17" t="s">
        <v>1482</v>
      </c>
      <c r="B474" s="18"/>
      <c r="C474" s="18"/>
      <c r="D474" s="18"/>
      <c r="E474" s="22"/>
      <c r="F474" s="25"/>
      <c r="G474" s="22"/>
      <c r="H474" s="25"/>
      <c r="I474" s="22"/>
      <c r="J474" s="25"/>
      <c r="K474" s="22"/>
      <c r="L474" s="25"/>
      <c r="M474" s="19"/>
      <c r="N474" s="1" t="s">
        <v>417</v>
      </c>
    </row>
    <row r="475" spans="1:52" ht="30" customHeight="1" x14ac:dyDescent="0.3">
      <c r="A475" s="20" t="s">
        <v>919</v>
      </c>
      <c r="B475" s="20" t="s">
        <v>920</v>
      </c>
      <c r="C475" s="20" t="s">
        <v>921</v>
      </c>
      <c r="D475" s="21">
        <v>2.12E-2</v>
      </c>
      <c r="E475" s="23">
        <f>TRUNC(G475+I475+K475,1)</f>
        <v>276108</v>
      </c>
      <c r="F475" s="26">
        <f>TRUNC(H475+J475+L475,1)</f>
        <v>5853.4</v>
      </c>
      <c r="G475" s="23">
        <f>단가대비표!O149</f>
        <v>0</v>
      </c>
      <c r="H475" s="26">
        <f>TRUNC(G475*D475,1)</f>
        <v>0</v>
      </c>
      <c r="I475" s="23">
        <f>단가대비표!P149</f>
        <v>276108</v>
      </c>
      <c r="J475" s="26">
        <f>TRUNC(I475*D475,1)</f>
        <v>5853.4</v>
      </c>
      <c r="K475" s="23">
        <f>단가대비표!V149</f>
        <v>0</v>
      </c>
      <c r="L475" s="26">
        <f>TRUNC(K475*D475,1)</f>
        <v>0</v>
      </c>
      <c r="M475" s="20" t="s">
        <v>1483</v>
      </c>
      <c r="N475" s="1" t="s">
        <v>417</v>
      </c>
      <c r="O475" s="1" t="s">
        <v>922</v>
      </c>
      <c r="P475" s="1" t="s">
        <v>69</v>
      </c>
      <c r="Q475" s="1" t="s">
        <v>69</v>
      </c>
      <c r="R475" s="1" t="s">
        <v>68</v>
      </c>
      <c r="V475">
        <v>1</v>
      </c>
      <c r="AV475" s="1" t="s">
        <v>52</v>
      </c>
      <c r="AW475" s="1" t="s">
        <v>1484</v>
      </c>
      <c r="AX475" s="1" t="s">
        <v>52</v>
      </c>
      <c r="AY475" s="1" t="s">
        <v>52</v>
      </c>
      <c r="AZ475" s="1" t="s">
        <v>52</v>
      </c>
    </row>
    <row r="476" spans="1:52" ht="30" customHeight="1" x14ac:dyDescent="0.3">
      <c r="A476" s="20" t="s">
        <v>924</v>
      </c>
      <c r="B476" s="20" t="s">
        <v>925</v>
      </c>
      <c r="C476" s="20" t="s">
        <v>147</v>
      </c>
      <c r="D476" s="21">
        <v>1</v>
      </c>
      <c r="E476" s="23">
        <f>TRUNC(G476+I476+K476,1)</f>
        <v>175.6</v>
      </c>
      <c r="F476" s="26">
        <f>TRUNC(H476+J476+L476,1)</f>
        <v>175.6</v>
      </c>
      <c r="G476" s="23">
        <f>TRUNC(SUMIF(V475:V476, RIGHTB(O476, 1), J475:J476)*U476, 2)</f>
        <v>175.6</v>
      </c>
      <c r="H476" s="26">
        <f>TRUNC(G476*D476,1)</f>
        <v>175.6</v>
      </c>
      <c r="I476" s="23">
        <v>0</v>
      </c>
      <c r="J476" s="26">
        <f>TRUNC(I476*D476,1)</f>
        <v>0</v>
      </c>
      <c r="K476" s="23">
        <v>0</v>
      </c>
      <c r="L476" s="26">
        <f>TRUNC(K476*D476,1)</f>
        <v>0</v>
      </c>
      <c r="M476" s="20" t="s">
        <v>52</v>
      </c>
      <c r="N476" s="1" t="s">
        <v>417</v>
      </c>
      <c r="O476" s="1" t="s">
        <v>766</v>
      </c>
      <c r="P476" s="1" t="s">
        <v>69</v>
      </c>
      <c r="Q476" s="1" t="s">
        <v>69</v>
      </c>
      <c r="R476" s="1" t="s">
        <v>69</v>
      </c>
      <c r="S476">
        <v>1</v>
      </c>
      <c r="T476">
        <v>0</v>
      </c>
      <c r="U476">
        <v>0.03</v>
      </c>
      <c r="AV476" s="1" t="s">
        <v>52</v>
      </c>
      <c r="AW476" s="1" t="s">
        <v>1485</v>
      </c>
      <c r="AX476" s="1" t="s">
        <v>52</v>
      </c>
      <c r="AY476" s="1" t="s">
        <v>52</v>
      </c>
      <c r="AZ476" s="1" t="s">
        <v>52</v>
      </c>
    </row>
    <row r="477" spans="1:52" ht="30" customHeight="1" x14ac:dyDescent="0.3">
      <c r="A477" s="20" t="s">
        <v>927</v>
      </c>
      <c r="B477" s="20" t="s">
        <v>52</v>
      </c>
      <c r="C477" s="20" t="s">
        <v>52</v>
      </c>
      <c r="D477" s="21"/>
      <c r="E477" s="23"/>
      <c r="F477" s="26">
        <f>H477+J477+L477</f>
        <v>6028</v>
      </c>
      <c r="G477" s="23"/>
      <c r="H477" s="26">
        <f>TRUNC(SUMIF(N475:N476, N474, H475:H476),0)</f>
        <v>175</v>
      </c>
      <c r="I477" s="23"/>
      <c r="J477" s="26">
        <f>TRUNC(SUMIF(N475:N476, N474, J475:J476),0)</f>
        <v>5853</v>
      </c>
      <c r="K477" s="23"/>
      <c r="L477" s="26">
        <f>TRUNC(SUMIF(N475:N476, N474, L475:L476),0)</f>
        <v>0</v>
      </c>
      <c r="M477" s="20" t="s">
        <v>52</v>
      </c>
      <c r="N477" s="1" t="s">
        <v>152</v>
      </c>
      <c r="O477" s="1" t="s">
        <v>152</v>
      </c>
      <c r="P477" s="1" t="s">
        <v>52</v>
      </c>
      <c r="Q477" s="1" t="s">
        <v>52</v>
      </c>
      <c r="R477" s="1" t="s">
        <v>52</v>
      </c>
      <c r="AV477" s="1" t="s">
        <v>52</v>
      </c>
      <c r="AW477" s="1" t="s">
        <v>52</v>
      </c>
      <c r="AX477" s="1" t="s">
        <v>52</v>
      </c>
      <c r="AY477" s="1" t="s">
        <v>52</v>
      </c>
      <c r="AZ477" s="1" t="s">
        <v>52</v>
      </c>
    </row>
    <row r="478" spans="1:52" ht="30" customHeight="1" x14ac:dyDescent="0.3">
      <c r="A478" s="21"/>
      <c r="B478" s="21"/>
      <c r="C478" s="21"/>
      <c r="D478" s="21"/>
      <c r="E478" s="23"/>
      <c r="F478" s="26"/>
      <c r="G478" s="23"/>
      <c r="H478" s="26"/>
      <c r="I478" s="23"/>
      <c r="J478" s="26"/>
      <c r="K478" s="23"/>
      <c r="L478" s="26"/>
      <c r="M478" s="21"/>
    </row>
    <row r="479" spans="1:52" ht="30" customHeight="1" x14ac:dyDescent="0.3">
      <c r="A479" s="17" t="s">
        <v>1486</v>
      </c>
      <c r="B479" s="18"/>
      <c r="C479" s="18"/>
      <c r="D479" s="18"/>
      <c r="E479" s="22"/>
      <c r="F479" s="25"/>
      <c r="G479" s="22"/>
      <c r="H479" s="25"/>
      <c r="I479" s="22"/>
      <c r="J479" s="25"/>
      <c r="K479" s="22"/>
      <c r="L479" s="25"/>
      <c r="M479" s="19"/>
      <c r="N479" s="1" t="s">
        <v>420</v>
      </c>
    </row>
    <row r="480" spans="1:52" ht="30" customHeight="1" x14ac:dyDescent="0.3">
      <c r="A480" s="20" t="s">
        <v>949</v>
      </c>
      <c r="B480" s="20" t="s">
        <v>920</v>
      </c>
      <c r="C480" s="20" t="s">
        <v>921</v>
      </c>
      <c r="D480" s="21">
        <v>9.2499999999999995E-3</v>
      </c>
      <c r="E480" s="23">
        <f t="shared" ref="E480:F482" si="64">TRUNC(G480+I480+K480,1)</f>
        <v>306274</v>
      </c>
      <c r="F480" s="26">
        <f t="shared" si="64"/>
        <v>2833</v>
      </c>
      <c r="G480" s="23">
        <f>단가대비표!O150</f>
        <v>0</v>
      </c>
      <c r="H480" s="26">
        <f>TRUNC(G480*D480,1)</f>
        <v>0</v>
      </c>
      <c r="I480" s="23">
        <f>단가대비표!P150</f>
        <v>306274</v>
      </c>
      <c r="J480" s="26">
        <f>TRUNC(I480*D480,1)</f>
        <v>2833</v>
      </c>
      <c r="K480" s="23">
        <f>단가대비표!V150</f>
        <v>0</v>
      </c>
      <c r="L480" s="26">
        <f>TRUNC(K480*D480,1)</f>
        <v>0</v>
      </c>
      <c r="M480" s="20" t="s">
        <v>1487</v>
      </c>
      <c r="N480" s="1" t="s">
        <v>420</v>
      </c>
      <c r="O480" s="1" t="s">
        <v>950</v>
      </c>
      <c r="P480" s="1" t="s">
        <v>69</v>
      </c>
      <c r="Q480" s="1" t="s">
        <v>69</v>
      </c>
      <c r="R480" s="1" t="s">
        <v>68</v>
      </c>
      <c r="V480">
        <v>1</v>
      </c>
      <c r="AV480" s="1" t="s">
        <v>52</v>
      </c>
      <c r="AW480" s="1" t="s">
        <v>1488</v>
      </c>
      <c r="AX480" s="1" t="s">
        <v>52</v>
      </c>
      <c r="AY480" s="1" t="s">
        <v>52</v>
      </c>
      <c r="AZ480" s="1" t="s">
        <v>52</v>
      </c>
    </row>
    <row r="481" spans="1:52" ht="30" customHeight="1" x14ac:dyDescent="0.3">
      <c r="A481" s="20" t="s">
        <v>960</v>
      </c>
      <c r="B481" s="20" t="s">
        <v>920</v>
      </c>
      <c r="C481" s="20" t="s">
        <v>921</v>
      </c>
      <c r="D481" s="21">
        <v>9.2499999999999995E-3</v>
      </c>
      <c r="E481" s="23">
        <f t="shared" si="64"/>
        <v>172698</v>
      </c>
      <c r="F481" s="26">
        <f t="shared" si="64"/>
        <v>1597.4</v>
      </c>
      <c r="G481" s="23">
        <f>단가대비표!O144</f>
        <v>0</v>
      </c>
      <c r="H481" s="26">
        <f>TRUNC(G481*D481,1)</f>
        <v>0</v>
      </c>
      <c r="I481" s="23">
        <f>단가대비표!P144</f>
        <v>172698</v>
      </c>
      <c r="J481" s="26">
        <f>TRUNC(I481*D481,1)</f>
        <v>1597.4</v>
      </c>
      <c r="K481" s="23">
        <f>단가대비표!V144</f>
        <v>0</v>
      </c>
      <c r="L481" s="26">
        <f>TRUNC(K481*D481,1)</f>
        <v>0</v>
      </c>
      <c r="M481" s="20" t="s">
        <v>1487</v>
      </c>
      <c r="N481" s="1" t="s">
        <v>420</v>
      </c>
      <c r="O481" s="1" t="s">
        <v>962</v>
      </c>
      <c r="P481" s="1" t="s">
        <v>69</v>
      </c>
      <c r="Q481" s="1" t="s">
        <v>69</v>
      </c>
      <c r="R481" s="1" t="s">
        <v>68</v>
      </c>
      <c r="V481">
        <v>1</v>
      </c>
      <c r="AV481" s="1" t="s">
        <v>52</v>
      </c>
      <c r="AW481" s="1" t="s">
        <v>1489</v>
      </c>
      <c r="AX481" s="1" t="s">
        <v>52</v>
      </c>
      <c r="AY481" s="1" t="s">
        <v>52</v>
      </c>
      <c r="AZ481" s="1" t="s">
        <v>52</v>
      </c>
    </row>
    <row r="482" spans="1:52" ht="30" customHeight="1" x14ac:dyDescent="0.3">
      <c r="A482" s="20" t="s">
        <v>924</v>
      </c>
      <c r="B482" s="20" t="s">
        <v>925</v>
      </c>
      <c r="C482" s="20" t="s">
        <v>147</v>
      </c>
      <c r="D482" s="21">
        <v>1</v>
      </c>
      <c r="E482" s="23">
        <f t="shared" si="64"/>
        <v>132.9</v>
      </c>
      <c r="F482" s="26">
        <f t="shared" si="64"/>
        <v>132.9</v>
      </c>
      <c r="G482" s="23">
        <f>TRUNC(SUMIF(V480:V482, RIGHTB(O482, 1), J480:J482)*U482, 2)</f>
        <v>132.91</v>
      </c>
      <c r="H482" s="26">
        <f>TRUNC(G482*D482,1)</f>
        <v>132.9</v>
      </c>
      <c r="I482" s="23">
        <v>0</v>
      </c>
      <c r="J482" s="26">
        <f>TRUNC(I482*D482,1)</f>
        <v>0</v>
      </c>
      <c r="K482" s="23">
        <v>0</v>
      </c>
      <c r="L482" s="26">
        <f>TRUNC(K482*D482,1)</f>
        <v>0</v>
      </c>
      <c r="M482" s="20" t="s">
        <v>52</v>
      </c>
      <c r="N482" s="1" t="s">
        <v>420</v>
      </c>
      <c r="O482" s="1" t="s">
        <v>766</v>
      </c>
      <c r="P482" s="1" t="s">
        <v>69</v>
      </c>
      <c r="Q482" s="1" t="s">
        <v>69</v>
      </c>
      <c r="R482" s="1" t="s">
        <v>69</v>
      </c>
      <c r="S482">
        <v>1</v>
      </c>
      <c r="T482">
        <v>0</v>
      </c>
      <c r="U482">
        <v>0.03</v>
      </c>
      <c r="AV482" s="1" t="s">
        <v>52</v>
      </c>
      <c r="AW482" s="1" t="s">
        <v>1490</v>
      </c>
      <c r="AX482" s="1" t="s">
        <v>52</v>
      </c>
      <c r="AY482" s="1" t="s">
        <v>52</v>
      </c>
      <c r="AZ482" s="1" t="s">
        <v>52</v>
      </c>
    </row>
    <row r="483" spans="1:52" ht="30" customHeight="1" x14ac:dyDescent="0.3">
      <c r="A483" s="20" t="s">
        <v>927</v>
      </c>
      <c r="B483" s="20" t="s">
        <v>52</v>
      </c>
      <c r="C483" s="20" t="s">
        <v>52</v>
      </c>
      <c r="D483" s="21"/>
      <c r="E483" s="23"/>
      <c r="F483" s="26">
        <f>H483+J483+L483</f>
        <v>4562</v>
      </c>
      <c r="G483" s="23"/>
      <c r="H483" s="26">
        <f>TRUNC(SUMIF(N480:N482, N479, H480:H482),0)</f>
        <v>132</v>
      </c>
      <c r="I483" s="23"/>
      <c r="J483" s="26">
        <f>TRUNC(SUMIF(N480:N482, N479, J480:J482),0)</f>
        <v>4430</v>
      </c>
      <c r="K483" s="23"/>
      <c r="L483" s="26">
        <f>TRUNC(SUMIF(N480:N482, N479, L480:L482),0)</f>
        <v>0</v>
      </c>
      <c r="M483" s="20" t="s">
        <v>52</v>
      </c>
      <c r="N483" s="1" t="s">
        <v>152</v>
      </c>
      <c r="O483" s="1" t="s">
        <v>152</v>
      </c>
      <c r="P483" s="1" t="s">
        <v>52</v>
      </c>
      <c r="Q483" s="1" t="s">
        <v>52</v>
      </c>
      <c r="R483" s="1" t="s">
        <v>52</v>
      </c>
      <c r="AV483" s="1" t="s">
        <v>52</v>
      </c>
      <c r="AW483" s="1" t="s">
        <v>52</v>
      </c>
      <c r="AX483" s="1" t="s">
        <v>52</v>
      </c>
      <c r="AY483" s="1" t="s">
        <v>52</v>
      </c>
      <c r="AZ483" s="1" t="s">
        <v>52</v>
      </c>
    </row>
    <row r="484" spans="1:52" ht="30" customHeight="1" x14ac:dyDescent="0.3">
      <c r="A484" s="21"/>
      <c r="B484" s="21"/>
      <c r="C484" s="21"/>
      <c r="D484" s="21"/>
      <c r="E484" s="23"/>
      <c r="F484" s="26"/>
      <c r="G484" s="23"/>
      <c r="H484" s="26"/>
      <c r="I484" s="23"/>
      <c r="J484" s="26"/>
      <c r="K484" s="23"/>
      <c r="L484" s="26"/>
      <c r="M484" s="21"/>
    </row>
    <row r="485" spans="1:52" ht="30" customHeight="1" x14ac:dyDescent="0.3">
      <c r="A485" s="17" t="s">
        <v>1491</v>
      </c>
      <c r="B485" s="18"/>
      <c r="C485" s="18"/>
      <c r="D485" s="18"/>
      <c r="E485" s="22"/>
      <c r="F485" s="25"/>
      <c r="G485" s="22"/>
      <c r="H485" s="25"/>
      <c r="I485" s="22"/>
      <c r="J485" s="25"/>
      <c r="K485" s="22"/>
      <c r="L485" s="25"/>
      <c r="M485" s="19"/>
      <c r="N485" s="1" t="s">
        <v>423</v>
      </c>
    </row>
    <row r="486" spans="1:52" ht="30" customHeight="1" x14ac:dyDescent="0.3">
      <c r="A486" s="20" t="s">
        <v>949</v>
      </c>
      <c r="B486" s="20" t="s">
        <v>920</v>
      </c>
      <c r="C486" s="20" t="s">
        <v>921</v>
      </c>
      <c r="D486" s="21">
        <v>2.8500000000000001E-2</v>
      </c>
      <c r="E486" s="23">
        <f>TRUNC(G486+I486+K486,1)</f>
        <v>306274</v>
      </c>
      <c r="F486" s="26">
        <f>TRUNC(H486+J486+L486,1)</f>
        <v>8728.7999999999993</v>
      </c>
      <c r="G486" s="23">
        <f>단가대비표!O150</f>
        <v>0</v>
      </c>
      <c r="H486" s="26">
        <f>TRUNC(G486*D486,1)</f>
        <v>0</v>
      </c>
      <c r="I486" s="23">
        <f>단가대비표!P150</f>
        <v>306274</v>
      </c>
      <c r="J486" s="26">
        <f>TRUNC(I486*D486,1)</f>
        <v>8728.7999999999993</v>
      </c>
      <c r="K486" s="23">
        <f>단가대비표!V150</f>
        <v>0</v>
      </c>
      <c r="L486" s="26">
        <f>TRUNC(K486*D486,1)</f>
        <v>0</v>
      </c>
      <c r="M486" s="20" t="s">
        <v>1492</v>
      </c>
      <c r="N486" s="1" t="s">
        <v>423</v>
      </c>
      <c r="O486" s="1" t="s">
        <v>950</v>
      </c>
      <c r="P486" s="1" t="s">
        <v>69</v>
      </c>
      <c r="Q486" s="1" t="s">
        <v>69</v>
      </c>
      <c r="R486" s="1" t="s">
        <v>68</v>
      </c>
      <c r="V486">
        <v>1</v>
      </c>
      <c r="AV486" s="1" t="s">
        <v>52</v>
      </c>
      <c r="AW486" s="1" t="s">
        <v>1493</v>
      </c>
      <c r="AX486" s="1" t="s">
        <v>52</v>
      </c>
      <c r="AY486" s="1" t="s">
        <v>52</v>
      </c>
      <c r="AZ486" s="1" t="s">
        <v>52</v>
      </c>
    </row>
    <row r="487" spans="1:52" ht="30" customHeight="1" x14ac:dyDescent="0.3">
      <c r="A487" s="20" t="s">
        <v>924</v>
      </c>
      <c r="B487" s="20" t="s">
        <v>925</v>
      </c>
      <c r="C487" s="20" t="s">
        <v>147</v>
      </c>
      <c r="D487" s="21">
        <v>1</v>
      </c>
      <c r="E487" s="23">
        <f>TRUNC(G487+I487+K487,1)</f>
        <v>261.8</v>
      </c>
      <c r="F487" s="26">
        <f>TRUNC(H487+J487+L487,1)</f>
        <v>261.8</v>
      </c>
      <c r="G487" s="23">
        <f>TRUNC(SUMIF(V486:V487, RIGHTB(O487, 1), J486:J487)*U487, 2)</f>
        <v>261.86</v>
      </c>
      <c r="H487" s="26">
        <f>TRUNC(G487*D487,1)</f>
        <v>261.8</v>
      </c>
      <c r="I487" s="23">
        <v>0</v>
      </c>
      <c r="J487" s="26">
        <f>TRUNC(I487*D487,1)</f>
        <v>0</v>
      </c>
      <c r="K487" s="23">
        <v>0</v>
      </c>
      <c r="L487" s="26">
        <f>TRUNC(K487*D487,1)</f>
        <v>0</v>
      </c>
      <c r="M487" s="20" t="s">
        <v>52</v>
      </c>
      <c r="N487" s="1" t="s">
        <v>423</v>
      </c>
      <c r="O487" s="1" t="s">
        <v>766</v>
      </c>
      <c r="P487" s="1" t="s">
        <v>69</v>
      </c>
      <c r="Q487" s="1" t="s">
        <v>69</v>
      </c>
      <c r="R487" s="1" t="s">
        <v>69</v>
      </c>
      <c r="S487">
        <v>1</v>
      </c>
      <c r="T487">
        <v>0</v>
      </c>
      <c r="U487">
        <v>0.03</v>
      </c>
      <c r="AV487" s="1" t="s">
        <v>52</v>
      </c>
      <c r="AW487" s="1" t="s">
        <v>1494</v>
      </c>
      <c r="AX487" s="1" t="s">
        <v>52</v>
      </c>
      <c r="AY487" s="1" t="s">
        <v>52</v>
      </c>
      <c r="AZ487" s="1" t="s">
        <v>52</v>
      </c>
    </row>
    <row r="488" spans="1:52" ht="30" customHeight="1" x14ac:dyDescent="0.3">
      <c r="A488" s="20" t="s">
        <v>927</v>
      </c>
      <c r="B488" s="20" t="s">
        <v>52</v>
      </c>
      <c r="C488" s="20" t="s">
        <v>52</v>
      </c>
      <c r="D488" s="21"/>
      <c r="E488" s="23"/>
      <c r="F488" s="26">
        <f>H488+J488+L488</f>
        <v>8989</v>
      </c>
      <c r="G488" s="23"/>
      <c r="H488" s="26">
        <f>TRUNC(SUMIF(N486:N487, N485, H486:H487),0)</f>
        <v>261</v>
      </c>
      <c r="I488" s="23"/>
      <c r="J488" s="26">
        <f>TRUNC(SUMIF(N486:N487, N485, J486:J487),0)</f>
        <v>8728</v>
      </c>
      <c r="K488" s="23"/>
      <c r="L488" s="26">
        <f>TRUNC(SUMIF(N486:N487, N485, L486:L487),0)</f>
        <v>0</v>
      </c>
      <c r="M488" s="20" t="s">
        <v>52</v>
      </c>
      <c r="N488" s="1" t="s">
        <v>152</v>
      </c>
      <c r="O488" s="1" t="s">
        <v>152</v>
      </c>
      <c r="P488" s="1" t="s">
        <v>52</v>
      </c>
      <c r="Q488" s="1" t="s">
        <v>52</v>
      </c>
      <c r="R488" s="1" t="s">
        <v>52</v>
      </c>
      <c r="AV488" s="1" t="s">
        <v>52</v>
      </c>
      <c r="AW488" s="1" t="s">
        <v>52</v>
      </c>
      <c r="AX488" s="1" t="s">
        <v>52</v>
      </c>
      <c r="AY488" s="1" t="s">
        <v>52</v>
      </c>
      <c r="AZ488" s="1" t="s">
        <v>52</v>
      </c>
    </row>
    <row r="489" spans="1:52" ht="30" customHeight="1" x14ac:dyDescent="0.3">
      <c r="A489" s="21"/>
      <c r="B489" s="21"/>
      <c r="C489" s="21"/>
      <c r="D489" s="21"/>
      <c r="E489" s="23"/>
      <c r="F489" s="26"/>
      <c r="G489" s="23"/>
      <c r="H489" s="26"/>
      <c r="I489" s="23"/>
      <c r="J489" s="26"/>
      <c r="K489" s="23"/>
      <c r="L489" s="26"/>
      <c r="M489" s="21"/>
    </row>
    <row r="490" spans="1:52" ht="30" customHeight="1" x14ac:dyDescent="0.3">
      <c r="A490" s="17" t="s">
        <v>1495</v>
      </c>
      <c r="B490" s="18"/>
      <c r="C490" s="18"/>
      <c r="D490" s="18"/>
      <c r="E490" s="22"/>
      <c r="F490" s="25"/>
      <c r="G490" s="22"/>
      <c r="H490" s="25"/>
      <c r="I490" s="22"/>
      <c r="J490" s="25"/>
      <c r="K490" s="22"/>
      <c r="L490" s="25"/>
      <c r="M490" s="19"/>
      <c r="N490" s="1" t="s">
        <v>431</v>
      </c>
    </row>
    <row r="491" spans="1:52" ht="30" customHeight="1" x14ac:dyDescent="0.3">
      <c r="A491" s="20" t="s">
        <v>919</v>
      </c>
      <c r="B491" s="20" t="s">
        <v>920</v>
      </c>
      <c r="C491" s="20" t="s">
        <v>921</v>
      </c>
      <c r="D491" s="21">
        <v>8.2500000000000004E-3</v>
      </c>
      <c r="E491" s="23">
        <f>TRUNC(G491+I491+K491,1)</f>
        <v>276108</v>
      </c>
      <c r="F491" s="26">
        <f>TRUNC(H491+J491+L491,1)</f>
        <v>2277.8000000000002</v>
      </c>
      <c r="G491" s="23">
        <f>단가대비표!O149</f>
        <v>0</v>
      </c>
      <c r="H491" s="26">
        <f>TRUNC(G491*D491,1)</f>
        <v>0</v>
      </c>
      <c r="I491" s="23">
        <f>단가대비표!P149</f>
        <v>276108</v>
      </c>
      <c r="J491" s="26">
        <f>TRUNC(I491*D491,1)</f>
        <v>2277.8000000000002</v>
      </c>
      <c r="K491" s="23">
        <f>단가대비표!V149</f>
        <v>0</v>
      </c>
      <c r="L491" s="26">
        <f>TRUNC(K491*D491,1)</f>
        <v>0</v>
      </c>
      <c r="M491" s="20" t="s">
        <v>1496</v>
      </c>
      <c r="N491" s="1" t="s">
        <v>431</v>
      </c>
      <c r="O491" s="1" t="s">
        <v>922</v>
      </c>
      <c r="P491" s="1" t="s">
        <v>69</v>
      </c>
      <c r="Q491" s="1" t="s">
        <v>69</v>
      </c>
      <c r="R491" s="1" t="s">
        <v>68</v>
      </c>
      <c r="V491">
        <v>1</v>
      </c>
      <c r="AV491" s="1" t="s">
        <v>52</v>
      </c>
      <c r="AW491" s="1" t="s">
        <v>1497</v>
      </c>
      <c r="AX491" s="1" t="s">
        <v>52</v>
      </c>
      <c r="AY491" s="1" t="s">
        <v>52</v>
      </c>
      <c r="AZ491" s="1" t="s">
        <v>52</v>
      </c>
    </row>
    <row r="492" spans="1:52" ht="30" customHeight="1" x14ac:dyDescent="0.3">
      <c r="A492" s="20" t="s">
        <v>924</v>
      </c>
      <c r="B492" s="20" t="s">
        <v>925</v>
      </c>
      <c r="C492" s="20" t="s">
        <v>147</v>
      </c>
      <c r="D492" s="21">
        <v>1</v>
      </c>
      <c r="E492" s="23">
        <f>TRUNC(G492+I492+K492,1)</f>
        <v>68.3</v>
      </c>
      <c r="F492" s="26">
        <f>TRUNC(H492+J492+L492,1)</f>
        <v>68.3</v>
      </c>
      <c r="G492" s="23">
        <f>TRUNC(SUMIF(V491:V492, RIGHTB(O492, 1), J491:J492)*U492, 2)</f>
        <v>68.33</v>
      </c>
      <c r="H492" s="26">
        <f>TRUNC(G492*D492,1)</f>
        <v>68.3</v>
      </c>
      <c r="I492" s="23">
        <v>0</v>
      </c>
      <c r="J492" s="26">
        <f>TRUNC(I492*D492,1)</f>
        <v>0</v>
      </c>
      <c r="K492" s="23">
        <v>0</v>
      </c>
      <c r="L492" s="26">
        <f>TRUNC(K492*D492,1)</f>
        <v>0</v>
      </c>
      <c r="M492" s="20" t="s">
        <v>52</v>
      </c>
      <c r="N492" s="1" t="s">
        <v>431</v>
      </c>
      <c r="O492" s="1" t="s">
        <v>766</v>
      </c>
      <c r="P492" s="1" t="s">
        <v>69</v>
      </c>
      <c r="Q492" s="1" t="s">
        <v>69</v>
      </c>
      <c r="R492" s="1" t="s">
        <v>69</v>
      </c>
      <c r="S492">
        <v>1</v>
      </c>
      <c r="T492">
        <v>0</v>
      </c>
      <c r="U492">
        <v>0.03</v>
      </c>
      <c r="AV492" s="1" t="s">
        <v>52</v>
      </c>
      <c r="AW492" s="1" t="s">
        <v>1498</v>
      </c>
      <c r="AX492" s="1" t="s">
        <v>52</v>
      </c>
      <c r="AY492" s="1" t="s">
        <v>52</v>
      </c>
      <c r="AZ492" s="1" t="s">
        <v>52</v>
      </c>
    </row>
    <row r="493" spans="1:52" ht="30" customHeight="1" x14ac:dyDescent="0.3">
      <c r="A493" s="20" t="s">
        <v>927</v>
      </c>
      <c r="B493" s="20" t="s">
        <v>52</v>
      </c>
      <c r="C493" s="20" t="s">
        <v>52</v>
      </c>
      <c r="D493" s="21"/>
      <c r="E493" s="23"/>
      <c r="F493" s="26">
        <f>H493+J493+L493</f>
        <v>2345</v>
      </c>
      <c r="G493" s="23"/>
      <c r="H493" s="26">
        <f>TRUNC(SUMIF(N491:N492, N490, H491:H492),0)</f>
        <v>68</v>
      </c>
      <c r="I493" s="23"/>
      <c r="J493" s="26">
        <f>TRUNC(SUMIF(N491:N492, N490, J491:J492),0)</f>
        <v>2277</v>
      </c>
      <c r="K493" s="23"/>
      <c r="L493" s="26">
        <f>TRUNC(SUMIF(N491:N492, N490, L491:L492),0)</f>
        <v>0</v>
      </c>
      <c r="M493" s="20" t="s">
        <v>52</v>
      </c>
      <c r="N493" s="1" t="s">
        <v>152</v>
      </c>
      <c r="O493" s="1" t="s">
        <v>152</v>
      </c>
      <c r="P493" s="1" t="s">
        <v>52</v>
      </c>
      <c r="Q493" s="1" t="s">
        <v>52</v>
      </c>
      <c r="R493" s="1" t="s">
        <v>52</v>
      </c>
      <c r="AV493" s="1" t="s">
        <v>52</v>
      </c>
      <c r="AW493" s="1" t="s">
        <v>52</v>
      </c>
      <c r="AX493" s="1" t="s">
        <v>52</v>
      </c>
      <c r="AY493" s="1" t="s">
        <v>52</v>
      </c>
      <c r="AZ493" s="1" t="s">
        <v>52</v>
      </c>
    </row>
    <row r="494" spans="1:52" ht="30" customHeight="1" x14ac:dyDescent="0.3">
      <c r="A494" s="21"/>
      <c r="B494" s="21"/>
      <c r="C494" s="21"/>
      <c r="D494" s="21"/>
      <c r="E494" s="23"/>
      <c r="F494" s="26"/>
      <c r="G494" s="23"/>
      <c r="H494" s="26"/>
      <c r="I494" s="23"/>
      <c r="J494" s="26"/>
      <c r="K494" s="23"/>
      <c r="L494" s="26"/>
      <c r="M494" s="21"/>
    </row>
    <row r="495" spans="1:52" ht="30" customHeight="1" x14ac:dyDescent="0.3">
      <c r="A495" s="17" t="s">
        <v>1499</v>
      </c>
      <c r="B495" s="18"/>
      <c r="C495" s="18"/>
      <c r="D495" s="18"/>
      <c r="E495" s="22"/>
      <c r="F495" s="25"/>
      <c r="G495" s="22"/>
      <c r="H495" s="25"/>
      <c r="I495" s="22"/>
      <c r="J495" s="25"/>
      <c r="K495" s="22"/>
      <c r="L495" s="25"/>
      <c r="M495" s="19"/>
      <c r="N495" s="1" t="s">
        <v>434</v>
      </c>
    </row>
    <row r="496" spans="1:52" ht="30" customHeight="1" x14ac:dyDescent="0.3">
      <c r="A496" s="20" t="s">
        <v>919</v>
      </c>
      <c r="B496" s="20" t="s">
        <v>920</v>
      </c>
      <c r="C496" s="20" t="s">
        <v>921</v>
      </c>
      <c r="D496" s="21">
        <v>5.2500000000000003E-3</v>
      </c>
      <c r="E496" s="23">
        <f>TRUNC(G496+I496+K496,1)</f>
        <v>276108</v>
      </c>
      <c r="F496" s="26">
        <f>TRUNC(H496+J496+L496,1)</f>
        <v>1449.5</v>
      </c>
      <c r="G496" s="23">
        <f>단가대비표!O149</f>
        <v>0</v>
      </c>
      <c r="H496" s="26">
        <f>TRUNC(G496*D496,1)</f>
        <v>0</v>
      </c>
      <c r="I496" s="23">
        <f>단가대비표!P149</f>
        <v>276108</v>
      </c>
      <c r="J496" s="26">
        <f>TRUNC(I496*D496,1)</f>
        <v>1449.5</v>
      </c>
      <c r="K496" s="23">
        <f>단가대비표!V149</f>
        <v>0</v>
      </c>
      <c r="L496" s="26">
        <f>TRUNC(K496*D496,1)</f>
        <v>0</v>
      </c>
      <c r="M496" s="20" t="s">
        <v>1108</v>
      </c>
      <c r="N496" s="1" t="s">
        <v>434</v>
      </c>
      <c r="O496" s="1" t="s">
        <v>922</v>
      </c>
      <c r="P496" s="1" t="s">
        <v>69</v>
      </c>
      <c r="Q496" s="1" t="s">
        <v>69</v>
      </c>
      <c r="R496" s="1" t="s">
        <v>68</v>
      </c>
      <c r="V496">
        <v>1</v>
      </c>
      <c r="AV496" s="1" t="s">
        <v>52</v>
      </c>
      <c r="AW496" s="1" t="s">
        <v>1500</v>
      </c>
      <c r="AX496" s="1" t="s">
        <v>52</v>
      </c>
      <c r="AY496" s="1" t="s">
        <v>52</v>
      </c>
      <c r="AZ496" s="1" t="s">
        <v>52</v>
      </c>
    </row>
    <row r="497" spans="1:52" ht="30" customHeight="1" x14ac:dyDescent="0.3">
      <c r="A497" s="20" t="s">
        <v>924</v>
      </c>
      <c r="B497" s="20" t="s">
        <v>925</v>
      </c>
      <c r="C497" s="20" t="s">
        <v>147</v>
      </c>
      <c r="D497" s="21">
        <v>1</v>
      </c>
      <c r="E497" s="23">
        <f>TRUNC(G497+I497+K497,1)</f>
        <v>43.4</v>
      </c>
      <c r="F497" s="26">
        <f>TRUNC(H497+J497+L497,1)</f>
        <v>43.4</v>
      </c>
      <c r="G497" s="23">
        <f>TRUNC(SUMIF(V496:V497, RIGHTB(O497, 1), J496:J497)*U497, 2)</f>
        <v>43.48</v>
      </c>
      <c r="H497" s="26">
        <f>TRUNC(G497*D497,1)</f>
        <v>43.4</v>
      </c>
      <c r="I497" s="23">
        <v>0</v>
      </c>
      <c r="J497" s="26">
        <f>TRUNC(I497*D497,1)</f>
        <v>0</v>
      </c>
      <c r="K497" s="23">
        <v>0</v>
      </c>
      <c r="L497" s="26">
        <f>TRUNC(K497*D497,1)</f>
        <v>0</v>
      </c>
      <c r="M497" s="20" t="s">
        <v>52</v>
      </c>
      <c r="N497" s="1" t="s">
        <v>434</v>
      </c>
      <c r="O497" s="1" t="s">
        <v>766</v>
      </c>
      <c r="P497" s="1" t="s">
        <v>69</v>
      </c>
      <c r="Q497" s="1" t="s">
        <v>69</v>
      </c>
      <c r="R497" s="1" t="s">
        <v>69</v>
      </c>
      <c r="S497">
        <v>1</v>
      </c>
      <c r="T497">
        <v>0</v>
      </c>
      <c r="U497">
        <v>0.03</v>
      </c>
      <c r="AV497" s="1" t="s">
        <v>52</v>
      </c>
      <c r="AW497" s="1" t="s">
        <v>1501</v>
      </c>
      <c r="AX497" s="1" t="s">
        <v>52</v>
      </c>
      <c r="AY497" s="1" t="s">
        <v>52</v>
      </c>
      <c r="AZ497" s="1" t="s">
        <v>52</v>
      </c>
    </row>
    <row r="498" spans="1:52" ht="30" customHeight="1" x14ac:dyDescent="0.3">
      <c r="A498" s="20" t="s">
        <v>927</v>
      </c>
      <c r="B498" s="20" t="s">
        <v>52</v>
      </c>
      <c r="C498" s="20" t="s">
        <v>52</v>
      </c>
      <c r="D498" s="21"/>
      <c r="E498" s="23"/>
      <c r="F498" s="26">
        <f>H498+J498+L498</f>
        <v>1492</v>
      </c>
      <c r="G498" s="23"/>
      <c r="H498" s="26">
        <f>TRUNC(SUMIF(N496:N497, N495, H496:H497),0)</f>
        <v>43</v>
      </c>
      <c r="I498" s="23"/>
      <c r="J498" s="26">
        <f>TRUNC(SUMIF(N496:N497, N495, J496:J497),0)</f>
        <v>1449</v>
      </c>
      <c r="K498" s="23"/>
      <c r="L498" s="26">
        <f>TRUNC(SUMIF(N496:N497, N495, L496:L497),0)</f>
        <v>0</v>
      </c>
      <c r="M498" s="20" t="s">
        <v>52</v>
      </c>
      <c r="N498" s="1" t="s">
        <v>152</v>
      </c>
      <c r="O498" s="1" t="s">
        <v>152</v>
      </c>
      <c r="P498" s="1" t="s">
        <v>52</v>
      </c>
      <c r="Q498" s="1" t="s">
        <v>52</v>
      </c>
      <c r="R498" s="1" t="s">
        <v>52</v>
      </c>
      <c r="AV498" s="1" t="s">
        <v>52</v>
      </c>
      <c r="AW498" s="1" t="s">
        <v>52</v>
      </c>
      <c r="AX498" s="1" t="s">
        <v>52</v>
      </c>
      <c r="AY498" s="1" t="s">
        <v>52</v>
      </c>
      <c r="AZ498" s="1" t="s">
        <v>52</v>
      </c>
    </row>
    <row r="499" spans="1:52" ht="30" customHeight="1" x14ac:dyDescent="0.3">
      <c r="A499" s="21"/>
      <c r="B499" s="21"/>
      <c r="C499" s="21"/>
      <c r="D499" s="21"/>
      <c r="E499" s="23"/>
      <c r="F499" s="26"/>
      <c r="G499" s="23"/>
      <c r="H499" s="26"/>
      <c r="I499" s="23"/>
      <c r="J499" s="26"/>
      <c r="K499" s="23"/>
      <c r="L499" s="26"/>
      <c r="M499" s="21"/>
    </row>
    <row r="500" spans="1:52" ht="30" customHeight="1" x14ac:dyDescent="0.3">
      <c r="A500" s="17" t="s">
        <v>1502</v>
      </c>
      <c r="B500" s="18"/>
      <c r="C500" s="18"/>
      <c r="D500" s="18"/>
      <c r="E500" s="22"/>
      <c r="F500" s="25"/>
      <c r="G500" s="22"/>
      <c r="H500" s="25"/>
      <c r="I500" s="22"/>
      <c r="J500" s="25"/>
      <c r="K500" s="22"/>
      <c r="L500" s="25"/>
      <c r="M500" s="19"/>
      <c r="N500" s="1" t="s">
        <v>440</v>
      </c>
    </row>
    <row r="501" spans="1:52" ht="30" customHeight="1" x14ac:dyDescent="0.3">
      <c r="A501" s="20" t="s">
        <v>919</v>
      </c>
      <c r="B501" s="20" t="s">
        <v>920</v>
      </c>
      <c r="C501" s="20" t="s">
        <v>921</v>
      </c>
      <c r="D501" s="21">
        <v>0.23760000000000001</v>
      </c>
      <c r="E501" s="23">
        <f>TRUNC(G501+I501+K501,1)</f>
        <v>276108</v>
      </c>
      <c r="F501" s="26">
        <f>TRUNC(H501+J501+L501,1)</f>
        <v>65603.199999999997</v>
      </c>
      <c r="G501" s="23">
        <f>단가대비표!O149</f>
        <v>0</v>
      </c>
      <c r="H501" s="26">
        <f>TRUNC(G501*D501,1)</f>
        <v>0</v>
      </c>
      <c r="I501" s="23">
        <f>단가대비표!P149</f>
        <v>276108</v>
      </c>
      <c r="J501" s="26">
        <f>TRUNC(I501*D501,1)</f>
        <v>65603.199999999997</v>
      </c>
      <c r="K501" s="23">
        <f>단가대비표!V149</f>
        <v>0</v>
      </c>
      <c r="L501" s="26">
        <f>TRUNC(K501*D501,1)</f>
        <v>0</v>
      </c>
      <c r="M501" s="20" t="s">
        <v>1503</v>
      </c>
      <c r="N501" s="1" t="s">
        <v>440</v>
      </c>
      <c r="O501" s="1" t="s">
        <v>922</v>
      </c>
      <c r="P501" s="1" t="s">
        <v>69</v>
      </c>
      <c r="Q501" s="1" t="s">
        <v>69</v>
      </c>
      <c r="R501" s="1" t="s">
        <v>68</v>
      </c>
      <c r="V501">
        <v>1</v>
      </c>
      <c r="AV501" s="1" t="s">
        <v>52</v>
      </c>
      <c r="AW501" s="1" t="s">
        <v>1504</v>
      </c>
      <c r="AX501" s="1" t="s">
        <v>52</v>
      </c>
      <c r="AY501" s="1" t="s">
        <v>52</v>
      </c>
      <c r="AZ501" s="1" t="s">
        <v>52</v>
      </c>
    </row>
    <row r="502" spans="1:52" ht="30" customHeight="1" x14ac:dyDescent="0.3">
      <c r="A502" s="20" t="s">
        <v>924</v>
      </c>
      <c r="B502" s="20" t="s">
        <v>925</v>
      </c>
      <c r="C502" s="20" t="s">
        <v>147</v>
      </c>
      <c r="D502" s="21">
        <v>1</v>
      </c>
      <c r="E502" s="23">
        <f>TRUNC(G502+I502+K502,1)</f>
        <v>1968</v>
      </c>
      <c r="F502" s="26">
        <f>TRUNC(H502+J502+L502,1)</f>
        <v>1968</v>
      </c>
      <c r="G502" s="23">
        <f>TRUNC(SUMIF(V501:V502, RIGHTB(O502, 1), J501:J502)*U502, 2)</f>
        <v>1968.09</v>
      </c>
      <c r="H502" s="26">
        <f>TRUNC(G502*D502,1)</f>
        <v>1968</v>
      </c>
      <c r="I502" s="23">
        <v>0</v>
      </c>
      <c r="J502" s="26">
        <f>TRUNC(I502*D502,1)</f>
        <v>0</v>
      </c>
      <c r="K502" s="23">
        <v>0</v>
      </c>
      <c r="L502" s="26">
        <f>TRUNC(K502*D502,1)</f>
        <v>0</v>
      </c>
      <c r="M502" s="20" t="s">
        <v>52</v>
      </c>
      <c r="N502" s="1" t="s">
        <v>440</v>
      </c>
      <c r="O502" s="1" t="s">
        <v>766</v>
      </c>
      <c r="P502" s="1" t="s">
        <v>69</v>
      </c>
      <c r="Q502" s="1" t="s">
        <v>69</v>
      </c>
      <c r="R502" s="1" t="s">
        <v>69</v>
      </c>
      <c r="S502">
        <v>1</v>
      </c>
      <c r="T502">
        <v>0</v>
      </c>
      <c r="U502">
        <v>0.03</v>
      </c>
      <c r="AV502" s="1" t="s">
        <v>52</v>
      </c>
      <c r="AW502" s="1" t="s">
        <v>1505</v>
      </c>
      <c r="AX502" s="1" t="s">
        <v>52</v>
      </c>
      <c r="AY502" s="1" t="s">
        <v>52</v>
      </c>
      <c r="AZ502" s="1" t="s">
        <v>52</v>
      </c>
    </row>
    <row r="503" spans="1:52" ht="30" customHeight="1" x14ac:dyDescent="0.3">
      <c r="A503" s="20" t="s">
        <v>927</v>
      </c>
      <c r="B503" s="20" t="s">
        <v>52</v>
      </c>
      <c r="C503" s="20" t="s">
        <v>52</v>
      </c>
      <c r="D503" s="21"/>
      <c r="E503" s="23"/>
      <c r="F503" s="26">
        <f>H503+J503+L503</f>
        <v>67571</v>
      </c>
      <c r="G503" s="23"/>
      <c r="H503" s="26">
        <f>TRUNC(SUMIF(N501:N502, N500, H501:H502),0)</f>
        <v>1968</v>
      </c>
      <c r="I503" s="23"/>
      <c r="J503" s="26">
        <f>TRUNC(SUMIF(N501:N502, N500, J501:J502),0)</f>
        <v>65603</v>
      </c>
      <c r="K503" s="23"/>
      <c r="L503" s="26">
        <f>TRUNC(SUMIF(N501:N502, N500, L501:L502),0)</f>
        <v>0</v>
      </c>
      <c r="M503" s="20" t="s">
        <v>52</v>
      </c>
      <c r="N503" s="1" t="s">
        <v>152</v>
      </c>
      <c r="O503" s="1" t="s">
        <v>152</v>
      </c>
      <c r="P503" s="1" t="s">
        <v>52</v>
      </c>
      <c r="Q503" s="1" t="s">
        <v>52</v>
      </c>
      <c r="R503" s="1" t="s">
        <v>52</v>
      </c>
      <c r="AV503" s="1" t="s">
        <v>52</v>
      </c>
      <c r="AW503" s="1" t="s">
        <v>52</v>
      </c>
      <c r="AX503" s="1" t="s">
        <v>52</v>
      </c>
      <c r="AY503" s="1" t="s">
        <v>52</v>
      </c>
      <c r="AZ503" s="1" t="s">
        <v>52</v>
      </c>
    </row>
    <row r="504" spans="1:52" ht="30" customHeight="1" x14ac:dyDescent="0.3">
      <c r="A504" s="21"/>
      <c r="B504" s="21"/>
      <c r="C504" s="21"/>
      <c r="D504" s="21"/>
      <c r="E504" s="23"/>
      <c r="F504" s="26"/>
      <c r="G504" s="23"/>
      <c r="H504" s="26"/>
      <c r="I504" s="23"/>
      <c r="J504" s="26"/>
      <c r="K504" s="23"/>
      <c r="L504" s="26"/>
      <c r="M504" s="21"/>
    </row>
    <row r="505" spans="1:52" ht="30" customHeight="1" x14ac:dyDescent="0.3">
      <c r="A505" s="17" t="s">
        <v>1506</v>
      </c>
      <c r="B505" s="18"/>
      <c r="C505" s="18"/>
      <c r="D505" s="18"/>
      <c r="E505" s="22"/>
      <c r="F505" s="25"/>
      <c r="G505" s="22"/>
      <c r="H505" s="25"/>
      <c r="I505" s="22"/>
      <c r="J505" s="25"/>
      <c r="K505" s="22"/>
      <c r="L505" s="25"/>
      <c r="M505" s="19"/>
      <c r="N505" s="1" t="s">
        <v>446</v>
      </c>
    </row>
    <row r="506" spans="1:52" ht="30" customHeight="1" x14ac:dyDescent="0.3">
      <c r="A506" s="20" t="s">
        <v>1120</v>
      </c>
      <c r="B506" s="20" t="s">
        <v>1507</v>
      </c>
      <c r="C506" s="20" t="s">
        <v>65</v>
      </c>
      <c r="D506" s="21">
        <v>1.03</v>
      </c>
      <c r="E506" s="23">
        <f t="shared" ref="E506:F511" si="65">TRUNC(G506+I506+K506,1)</f>
        <v>1784</v>
      </c>
      <c r="F506" s="26">
        <f t="shared" si="65"/>
        <v>1837.5</v>
      </c>
      <c r="G506" s="23">
        <f>단가대비표!O87</f>
        <v>1784</v>
      </c>
      <c r="H506" s="26">
        <f t="shared" ref="H506:H511" si="66">TRUNC(G506*D506,1)</f>
        <v>1837.5</v>
      </c>
      <c r="I506" s="23">
        <f>단가대비표!P87</f>
        <v>0</v>
      </c>
      <c r="J506" s="26">
        <f t="shared" ref="J506:J511" si="67">TRUNC(I506*D506,1)</f>
        <v>0</v>
      </c>
      <c r="K506" s="23">
        <f>단가대비표!V87</f>
        <v>0</v>
      </c>
      <c r="L506" s="26">
        <f t="shared" ref="L506:L511" si="68">TRUNC(K506*D506,1)</f>
        <v>0</v>
      </c>
      <c r="M506" s="20" t="s">
        <v>52</v>
      </c>
      <c r="N506" s="1" t="s">
        <v>446</v>
      </c>
      <c r="O506" s="1" t="s">
        <v>1508</v>
      </c>
      <c r="P506" s="1" t="s">
        <v>69</v>
      </c>
      <c r="Q506" s="1" t="s">
        <v>69</v>
      </c>
      <c r="R506" s="1" t="s">
        <v>68</v>
      </c>
      <c r="V506">
        <v>1</v>
      </c>
      <c r="W506">
        <v>2</v>
      </c>
      <c r="AV506" s="1" t="s">
        <v>52</v>
      </c>
      <c r="AW506" s="1" t="s">
        <v>1509</v>
      </c>
      <c r="AX506" s="1" t="s">
        <v>52</v>
      </c>
      <c r="AY506" s="1" t="s">
        <v>52</v>
      </c>
      <c r="AZ506" s="1" t="s">
        <v>52</v>
      </c>
    </row>
    <row r="507" spans="1:52" ht="30" customHeight="1" x14ac:dyDescent="0.3">
      <c r="A507" s="20" t="s">
        <v>1124</v>
      </c>
      <c r="B507" s="20" t="s">
        <v>1125</v>
      </c>
      <c r="C507" s="20" t="s">
        <v>147</v>
      </c>
      <c r="D507" s="21">
        <v>1</v>
      </c>
      <c r="E507" s="23">
        <f t="shared" si="65"/>
        <v>275.60000000000002</v>
      </c>
      <c r="F507" s="26">
        <f t="shared" si="65"/>
        <v>275.60000000000002</v>
      </c>
      <c r="G507" s="23">
        <f>TRUNC(SUMIF(V506:V511, RIGHTB(O507, 1), H506:H511)*U507, 2)</f>
        <v>275.62</v>
      </c>
      <c r="H507" s="26">
        <f t="shared" si="66"/>
        <v>275.60000000000002</v>
      </c>
      <c r="I507" s="23">
        <v>0</v>
      </c>
      <c r="J507" s="26">
        <f t="shared" si="67"/>
        <v>0</v>
      </c>
      <c r="K507" s="23">
        <v>0</v>
      </c>
      <c r="L507" s="26">
        <f t="shared" si="68"/>
        <v>0</v>
      </c>
      <c r="M507" s="20" t="s">
        <v>52</v>
      </c>
      <c r="N507" s="1" t="s">
        <v>446</v>
      </c>
      <c r="O507" s="1" t="s">
        <v>766</v>
      </c>
      <c r="P507" s="1" t="s">
        <v>69</v>
      </c>
      <c r="Q507" s="1" t="s">
        <v>69</v>
      </c>
      <c r="R507" s="1" t="s">
        <v>69</v>
      </c>
      <c r="S507">
        <v>0</v>
      </c>
      <c r="T507">
        <v>0</v>
      </c>
      <c r="U507">
        <v>0.15</v>
      </c>
      <c r="AV507" s="1" t="s">
        <v>52</v>
      </c>
      <c r="AW507" s="1" t="s">
        <v>1510</v>
      </c>
      <c r="AX507" s="1" t="s">
        <v>52</v>
      </c>
      <c r="AY507" s="1" t="s">
        <v>52</v>
      </c>
      <c r="AZ507" s="1" t="s">
        <v>52</v>
      </c>
    </row>
    <row r="508" spans="1:52" ht="30" customHeight="1" x14ac:dyDescent="0.3">
      <c r="A508" s="20" t="s">
        <v>916</v>
      </c>
      <c r="B508" s="20" t="s">
        <v>917</v>
      </c>
      <c r="C508" s="20" t="s">
        <v>147</v>
      </c>
      <c r="D508" s="21">
        <v>1</v>
      </c>
      <c r="E508" s="23">
        <f t="shared" si="65"/>
        <v>36.700000000000003</v>
      </c>
      <c r="F508" s="26">
        <f t="shared" si="65"/>
        <v>36.700000000000003</v>
      </c>
      <c r="G508" s="23">
        <f>TRUNC(SUMIF(W506:W511, RIGHTB(O508, 1), H506:H511)*U508, 2)</f>
        <v>36.75</v>
      </c>
      <c r="H508" s="26">
        <f t="shared" si="66"/>
        <v>36.700000000000003</v>
      </c>
      <c r="I508" s="23">
        <v>0</v>
      </c>
      <c r="J508" s="26">
        <f t="shared" si="67"/>
        <v>0</v>
      </c>
      <c r="K508" s="23">
        <v>0</v>
      </c>
      <c r="L508" s="26">
        <f t="shared" si="68"/>
        <v>0</v>
      </c>
      <c r="M508" s="20" t="s">
        <v>52</v>
      </c>
      <c r="N508" s="1" t="s">
        <v>446</v>
      </c>
      <c r="O508" s="1" t="s">
        <v>804</v>
      </c>
      <c r="P508" s="1" t="s">
        <v>69</v>
      </c>
      <c r="Q508" s="1" t="s">
        <v>69</v>
      </c>
      <c r="R508" s="1" t="s">
        <v>69</v>
      </c>
      <c r="S508">
        <v>0</v>
      </c>
      <c r="T508">
        <v>0</v>
      </c>
      <c r="U508">
        <v>0.02</v>
      </c>
      <c r="AV508" s="1" t="s">
        <v>52</v>
      </c>
      <c r="AW508" s="1" t="s">
        <v>1511</v>
      </c>
      <c r="AX508" s="1" t="s">
        <v>52</v>
      </c>
      <c r="AY508" s="1" t="s">
        <v>52</v>
      </c>
      <c r="AZ508" s="1" t="s">
        <v>52</v>
      </c>
    </row>
    <row r="509" spans="1:52" ht="30" customHeight="1" x14ac:dyDescent="0.3">
      <c r="A509" s="20" t="s">
        <v>1128</v>
      </c>
      <c r="B509" s="20" t="s">
        <v>920</v>
      </c>
      <c r="C509" s="20" t="s">
        <v>921</v>
      </c>
      <c r="D509" s="21">
        <v>6.0000000000000001E-3</v>
      </c>
      <c r="E509" s="23">
        <f t="shared" si="65"/>
        <v>420978</v>
      </c>
      <c r="F509" s="26">
        <f t="shared" si="65"/>
        <v>2525.8000000000002</v>
      </c>
      <c r="G509" s="23">
        <f>단가대비표!O151</f>
        <v>0</v>
      </c>
      <c r="H509" s="26">
        <f t="shared" si="66"/>
        <v>0</v>
      </c>
      <c r="I509" s="23">
        <f>단가대비표!P151</f>
        <v>420978</v>
      </c>
      <c r="J509" s="26">
        <f t="shared" si="67"/>
        <v>2525.8000000000002</v>
      </c>
      <c r="K509" s="23">
        <f>단가대비표!V151</f>
        <v>0</v>
      </c>
      <c r="L509" s="26">
        <f t="shared" si="68"/>
        <v>0</v>
      </c>
      <c r="M509" s="20" t="s">
        <v>1512</v>
      </c>
      <c r="N509" s="1" t="s">
        <v>446</v>
      </c>
      <c r="O509" s="1" t="s">
        <v>1130</v>
      </c>
      <c r="P509" s="1" t="s">
        <v>69</v>
      </c>
      <c r="Q509" s="1" t="s">
        <v>69</v>
      </c>
      <c r="R509" s="1" t="s">
        <v>68</v>
      </c>
      <c r="X509">
        <v>3</v>
      </c>
      <c r="AV509" s="1" t="s">
        <v>52</v>
      </c>
      <c r="AW509" s="1" t="s">
        <v>1513</v>
      </c>
      <c r="AX509" s="1" t="s">
        <v>52</v>
      </c>
      <c r="AY509" s="1" t="s">
        <v>52</v>
      </c>
      <c r="AZ509" s="1" t="s">
        <v>52</v>
      </c>
    </row>
    <row r="510" spans="1:52" ht="30" customHeight="1" x14ac:dyDescent="0.3">
      <c r="A510" s="20" t="s">
        <v>960</v>
      </c>
      <c r="B510" s="20" t="s">
        <v>920</v>
      </c>
      <c r="C510" s="20" t="s">
        <v>921</v>
      </c>
      <c r="D510" s="21">
        <v>1.7999999999999999E-2</v>
      </c>
      <c r="E510" s="23">
        <f t="shared" si="65"/>
        <v>172698</v>
      </c>
      <c r="F510" s="26">
        <f t="shared" si="65"/>
        <v>3108.5</v>
      </c>
      <c r="G510" s="23">
        <f>단가대비표!O144</f>
        <v>0</v>
      </c>
      <c r="H510" s="26">
        <f t="shared" si="66"/>
        <v>0</v>
      </c>
      <c r="I510" s="23">
        <f>단가대비표!P144</f>
        <v>172698</v>
      </c>
      <c r="J510" s="26">
        <f t="shared" si="67"/>
        <v>3108.5</v>
      </c>
      <c r="K510" s="23">
        <f>단가대비표!V144</f>
        <v>0</v>
      </c>
      <c r="L510" s="26">
        <f t="shared" si="68"/>
        <v>0</v>
      </c>
      <c r="M510" s="20" t="s">
        <v>1514</v>
      </c>
      <c r="N510" s="1" t="s">
        <v>446</v>
      </c>
      <c r="O510" s="1" t="s">
        <v>962</v>
      </c>
      <c r="P510" s="1" t="s">
        <v>69</v>
      </c>
      <c r="Q510" s="1" t="s">
        <v>69</v>
      </c>
      <c r="R510" s="1" t="s">
        <v>68</v>
      </c>
      <c r="X510">
        <v>3</v>
      </c>
      <c r="AV510" s="1" t="s">
        <v>52</v>
      </c>
      <c r="AW510" s="1" t="s">
        <v>1515</v>
      </c>
      <c r="AX510" s="1" t="s">
        <v>52</v>
      </c>
      <c r="AY510" s="1" t="s">
        <v>52</v>
      </c>
      <c r="AZ510" s="1" t="s">
        <v>52</v>
      </c>
    </row>
    <row r="511" spans="1:52" ht="30" customHeight="1" x14ac:dyDescent="0.3">
      <c r="A511" s="20" t="s">
        <v>924</v>
      </c>
      <c r="B511" s="20" t="s">
        <v>925</v>
      </c>
      <c r="C511" s="20" t="s">
        <v>147</v>
      </c>
      <c r="D511" s="21">
        <v>1</v>
      </c>
      <c r="E511" s="23">
        <f t="shared" si="65"/>
        <v>169</v>
      </c>
      <c r="F511" s="26">
        <f t="shared" si="65"/>
        <v>169</v>
      </c>
      <c r="G511" s="23">
        <f>TRUNC(SUMIF(X506:X511, RIGHTB(O511, 1), J506:J511)*U511, 2)</f>
        <v>169.02</v>
      </c>
      <c r="H511" s="26">
        <f t="shared" si="66"/>
        <v>169</v>
      </c>
      <c r="I511" s="23">
        <v>0</v>
      </c>
      <c r="J511" s="26">
        <f t="shared" si="67"/>
        <v>0</v>
      </c>
      <c r="K511" s="23">
        <v>0</v>
      </c>
      <c r="L511" s="26">
        <f t="shared" si="68"/>
        <v>0</v>
      </c>
      <c r="M511" s="20" t="s">
        <v>52</v>
      </c>
      <c r="N511" s="1" t="s">
        <v>446</v>
      </c>
      <c r="O511" s="1" t="s">
        <v>1134</v>
      </c>
      <c r="P511" s="1" t="s">
        <v>69</v>
      </c>
      <c r="Q511" s="1" t="s">
        <v>69</v>
      </c>
      <c r="R511" s="1" t="s">
        <v>69</v>
      </c>
      <c r="S511">
        <v>1</v>
      </c>
      <c r="T511">
        <v>0</v>
      </c>
      <c r="U511">
        <v>0.03</v>
      </c>
      <c r="AV511" s="1" t="s">
        <v>52</v>
      </c>
      <c r="AW511" s="1" t="s">
        <v>1516</v>
      </c>
      <c r="AX511" s="1" t="s">
        <v>52</v>
      </c>
      <c r="AY511" s="1" t="s">
        <v>52</v>
      </c>
      <c r="AZ511" s="1" t="s">
        <v>52</v>
      </c>
    </row>
    <row r="512" spans="1:52" ht="30" customHeight="1" x14ac:dyDescent="0.3">
      <c r="A512" s="20" t="s">
        <v>927</v>
      </c>
      <c r="B512" s="20" t="s">
        <v>52</v>
      </c>
      <c r="C512" s="20" t="s">
        <v>52</v>
      </c>
      <c r="D512" s="21"/>
      <c r="E512" s="23"/>
      <c r="F512" s="26">
        <f>H512+J512+L512</f>
        <v>7952</v>
      </c>
      <c r="G512" s="23"/>
      <c r="H512" s="26">
        <f>TRUNC(SUMIF(N506:N511, N505, H506:H511),0)</f>
        <v>2318</v>
      </c>
      <c r="I512" s="23"/>
      <c r="J512" s="26">
        <f>TRUNC(SUMIF(N506:N511, N505, J506:J511),0)</f>
        <v>5634</v>
      </c>
      <c r="K512" s="23"/>
      <c r="L512" s="26">
        <f>TRUNC(SUMIF(N506:N511, N505, L506:L511),0)</f>
        <v>0</v>
      </c>
      <c r="M512" s="20" t="s">
        <v>52</v>
      </c>
      <c r="N512" s="1" t="s">
        <v>152</v>
      </c>
      <c r="O512" s="1" t="s">
        <v>152</v>
      </c>
      <c r="P512" s="1" t="s">
        <v>52</v>
      </c>
      <c r="Q512" s="1" t="s">
        <v>52</v>
      </c>
      <c r="R512" s="1" t="s">
        <v>52</v>
      </c>
      <c r="AV512" s="1" t="s">
        <v>52</v>
      </c>
      <c r="AW512" s="1" t="s">
        <v>52</v>
      </c>
      <c r="AX512" s="1" t="s">
        <v>52</v>
      </c>
      <c r="AY512" s="1" t="s">
        <v>52</v>
      </c>
      <c r="AZ512" s="1" t="s">
        <v>52</v>
      </c>
    </row>
    <row r="513" spans="1:52" ht="30" customHeight="1" x14ac:dyDescent="0.3">
      <c r="A513" s="21"/>
      <c r="B513" s="21"/>
      <c r="C513" s="21"/>
      <c r="D513" s="21"/>
      <c r="E513" s="23"/>
      <c r="F513" s="26"/>
      <c r="G513" s="23"/>
      <c r="H513" s="26"/>
      <c r="I513" s="23"/>
      <c r="J513" s="26"/>
      <c r="K513" s="23"/>
      <c r="L513" s="26"/>
      <c r="M513" s="21"/>
    </row>
    <row r="514" spans="1:52" ht="30" customHeight="1" x14ac:dyDescent="0.3">
      <c r="A514" s="17" t="s">
        <v>1517</v>
      </c>
      <c r="B514" s="18"/>
      <c r="C514" s="18"/>
      <c r="D514" s="18"/>
      <c r="E514" s="22"/>
      <c r="F514" s="25"/>
      <c r="G514" s="22"/>
      <c r="H514" s="25"/>
      <c r="I514" s="22"/>
      <c r="J514" s="25"/>
      <c r="K514" s="22"/>
      <c r="L514" s="25"/>
      <c r="M514" s="19"/>
      <c r="N514" s="1" t="s">
        <v>450</v>
      </c>
    </row>
    <row r="515" spans="1:52" ht="30" customHeight="1" x14ac:dyDescent="0.3">
      <c r="A515" s="20" t="s">
        <v>944</v>
      </c>
      <c r="B515" s="20" t="s">
        <v>1518</v>
      </c>
      <c r="C515" s="20" t="s">
        <v>65</v>
      </c>
      <c r="D515" s="21">
        <v>1.03</v>
      </c>
      <c r="E515" s="23">
        <f t="shared" ref="E515:F518" si="69">TRUNC(G515+I515+K515,1)</f>
        <v>31664</v>
      </c>
      <c r="F515" s="26">
        <f t="shared" si="69"/>
        <v>32613.9</v>
      </c>
      <c r="G515" s="23">
        <f>단가대비표!O32</f>
        <v>31664</v>
      </c>
      <c r="H515" s="26">
        <f>TRUNC(G515*D515,1)</f>
        <v>32613.9</v>
      </c>
      <c r="I515" s="23">
        <f>단가대비표!P32</f>
        <v>0</v>
      </c>
      <c r="J515" s="26">
        <f>TRUNC(I515*D515,1)</f>
        <v>0</v>
      </c>
      <c r="K515" s="23">
        <f>단가대비표!V32</f>
        <v>0</v>
      </c>
      <c r="L515" s="26">
        <f>TRUNC(K515*D515,1)</f>
        <v>0</v>
      </c>
      <c r="M515" s="20" t="s">
        <v>52</v>
      </c>
      <c r="N515" s="1" t="s">
        <v>450</v>
      </c>
      <c r="O515" s="1" t="s">
        <v>1519</v>
      </c>
      <c r="P515" s="1" t="s">
        <v>69</v>
      </c>
      <c r="Q515" s="1" t="s">
        <v>69</v>
      </c>
      <c r="R515" s="1" t="s">
        <v>68</v>
      </c>
      <c r="V515">
        <v>1</v>
      </c>
      <c r="AV515" s="1" t="s">
        <v>52</v>
      </c>
      <c r="AW515" s="1" t="s">
        <v>1520</v>
      </c>
      <c r="AX515" s="1" t="s">
        <v>52</v>
      </c>
      <c r="AY515" s="1" t="s">
        <v>52</v>
      </c>
      <c r="AZ515" s="1" t="s">
        <v>52</v>
      </c>
    </row>
    <row r="516" spans="1:52" ht="30" customHeight="1" x14ac:dyDescent="0.3">
      <c r="A516" s="20" t="s">
        <v>916</v>
      </c>
      <c r="B516" s="20" t="s">
        <v>917</v>
      </c>
      <c r="C516" s="20" t="s">
        <v>147</v>
      </c>
      <c r="D516" s="21">
        <v>1</v>
      </c>
      <c r="E516" s="23">
        <f t="shared" si="69"/>
        <v>652.20000000000005</v>
      </c>
      <c r="F516" s="26">
        <f t="shared" si="69"/>
        <v>652.20000000000005</v>
      </c>
      <c r="G516" s="23">
        <f>TRUNC(SUMIF(V515:V518, RIGHTB(O516, 1), H515:H518)*U516, 2)</f>
        <v>652.27</v>
      </c>
      <c r="H516" s="26">
        <f>TRUNC(G516*D516,1)</f>
        <v>652.20000000000005</v>
      </c>
      <c r="I516" s="23">
        <v>0</v>
      </c>
      <c r="J516" s="26">
        <f>TRUNC(I516*D516,1)</f>
        <v>0</v>
      </c>
      <c r="K516" s="23">
        <v>0</v>
      </c>
      <c r="L516" s="26">
        <f>TRUNC(K516*D516,1)</f>
        <v>0</v>
      </c>
      <c r="M516" s="20" t="s">
        <v>52</v>
      </c>
      <c r="N516" s="1" t="s">
        <v>450</v>
      </c>
      <c r="O516" s="1" t="s">
        <v>766</v>
      </c>
      <c r="P516" s="1" t="s">
        <v>69</v>
      </c>
      <c r="Q516" s="1" t="s">
        <v>69</v>
      </c>
      <c r="R516" s="1" t="s">
        <v>69</v>
      </c>
      <c r="S516">
        <v>0</v>
      </c>
      <c r="T516">
        <v>0</v>
      </c>
      <c r="U516">
        <v>0.02</v>
      </c>
      <c r="AV516" s="1" t="s">
        <v>52</v>
      </c>
      <c r="AW516" s="1" t="s">
        <v>1521</v>
      </c>
      <c r="AX516" s="1" t="s">
        <v>52</v>
      </c>
      <c r="AY516" s="1" t="s">
        <v>52</v>
      </c>
      <c r="AZ516" s="1" t="s">
        <v>52</v>
      </c>
    </row>
    <row r="517" spans="1:52" ht="30" customHeight="1" x14ac:dyDescent="0.3">
      <c r="A517" s="20" t="s">
        <v>949</v>
      </c>
      <c r="B517" s="20" t="s">
        <v>920</v>
      </c>
      <c r="C517" s="20" t="s">
        <v>921</v>
      </c>
      <c r="D517" s="21">
        <v>4.5900000000000003E-2</v>
      </c>
      <c r="E517" s="23">
        <f t="shared" si="69"/>
        <v>306274</v>
      </c>
      <c r="F517" s="26">
        <f t="shared" si="69"/>
        <v>14057.9</v>
      </c>
      <c r="G517" s="23">
        <f>단가대비표!O150</f>
        <v>0</v>
      </c>
      <c r="H517" s="26">
        <f>TRUNC(G517*D517,1)</f>
        <v>0</v>
      </c>
      <c r="I517" s="23">
        <f>단가대비표!P150</f>
        <v>306274</v>
      </c>
      <c r="J517" s="26">
        <f>TRUNC(I517*D517,1)</f>
        <v>14057.9</v>
      </c>
      <c r="K517" s="23">
        <f>단가대비표!V150</f>
        <v>0</v>
      </c>
      <c r="L517" s="26">
        <f>TRUNC(K517*D517,1)</f>
        <v>0</v>
      </c>
      <c r="M517" s="20" t="s">
        <v>1522</v>
      </c>
      <c r="N517" s="1" t="s">
        <v>450</v>
      </c>
      <c r="O517" s="1" t="s">
        <v>950</v>
      </c>
      <c r="P517" s="1" t="s">
        <v>69</v>
      </c>
      <c r="Q517" s="1" t="s">
        <v>69</v>
      </c>
      <c r="R517" s="1" t="s">
        <v>68</v>
      </c>
      <c r="W517">
        <v>2</v>
      </c>
      <c r="AV517" s="1" t="s">
        <v>52</v>
      </c>
      <c r="AW517" s="1" t="s">
        <v>1523</v>
      </c>
      <c r="AX517" s="1" t="s">
        <v>52</v>
      </c>
      <c r="AY517" s="1" t="s">
        <v>52</v>
      </c>
      <c r="AZ517" s="1" t="s">
        <v>52</v>
      </c>
    </row>
    <row r="518" spans="1:52" ht="30" customHeight="1" x14ac:dyDescent="0.3">
      <c r="A518" s="20" t="s">
        <v>924</v>
      </c>
      <c r="B518" s="20" t="s">
        <v>925</v>
      </c>
      <c r="C518" s="20" t="s">
        <v>147</v>
      </c>
      <c r="D518" s="21">
        <v>1</v>
      </c>
      <c r="E518" s="23">
        <f t="shared" si="69"/>
        <v>421.7</v>
      </c>
      <c r="F518" s="26">
        <f t="shared" si="69"/>
        <v>421.7</v>
      </c>
      <c r="G518" s="23">
        <f>TRUNC(SUMIF(W515:W518, RIGHTB(O518, 1), J515:J518)*U518, 2)</f>
        <v>421.73</v>
      </c>
      <c r="H518" s="26">
        <f>TRUNC(G518*D518,1)</f>
        <v>421.7</v>
      </c>
      <c r="I518" s="23">
        <v>0</v>
      </c>
      <c r="J518" s="26">
        <f>TRUNC(I518*D518,1)</f>
        <v>0</v>
      </c>
      <c r="K518" s="23">
        <v>0</v>
      </c>
      <c r="L518" s="26">
        <f>TRUNC(K518*D518,1)</f>
        <v>0</v>
      </c>
      <c r="M518" s="20" t="s">
        <v>52</v>
      </c>
      <c r="N518" s="1" t="s">
        <v>450</v>
      </c>
      <c r="O518" s="1" t="s">
        <v>804</v>
      </c>
      <c r="P518" s="1" t="s">
        <v>69</v>
      </c>
      <c r="Q518" s="1" t="s">
        <v>69</v>
      </c>
      <c r="R518" s="1" t="s">
        <v>69</v>
      </c>
      <c r="S518">
        <v>1</v>
      </c>
      <c r="T518">
        <v>0</v>
      </c>
      <c r="U518">
        <v>0.03</v>
      </c>
      <c r="AV518" s="1" t="s">
        <v>52</v>
      </c>
      <c r="AW518" s="1" t="s">
        <v>1524</v>
      </c>
      <c r="AX518" s="1" t="s">
        <v>52</v>
      </c>
      <c r="AY518" s="1" t="s">
        <v>52</v>
      </c>
      <c r="AZ518" s="1" t="s">
        <v>52</v>
      </c>
    </row>
    <row r="519" spans="1:52" ht="30" customHeight="1" x14ac:dyDescent="0.3">
      <c r="A519" s="20" t="s">
        <v>927</v>
      </c>
      <c r="B519" s="20" t="s">
        <v>52</v>
      </c>
      <c r="C519" s="20" t="s">
        <v>52</v>
      </c>
      <c r="D519" s="21"/>
      <c r="E519" s="23"/>
      <c r="F519" s="26">
        <f>H519+J519+L519</f>
        <v>47744</v>
      </c>
      <c r="G519" s="23"/>
      <c r="H519" s="26">
        <f>TRUNC(SUMIF(N515:N518, N514, H515:H518),0)</f>
        <v>33687</v>
      </c>
      <c r="I519" s="23"/>
      <c r="J519" s="26">
        <f>TRUNC(SUMIF(N515:N518, N514, J515:J518),0)</f>
        <v>14057</v>
      </c>
      <c r="K519" s="23"/>
      <c r="L519" s="26">
        <f>TRUNC(SUMIF(N515:N518, N514, L515:L518),0)</f>
        <v>0</v>
      </c>
      <c r="M519" s="20" t="s">
        <v>52</v>
      </c>
      <c r="N519" s="1" t="s">
        <v>152</v>
      </c>
      <c r="O519" s="1" t="s">
        <v>152</v>
      </c>
      <c r="P519" s="1" t="s">
        <v>52</v>
      </c>
      <c r="Q519" s="1" t="s">
        <v>52</v>
      </c>
      <c r="R519" s="1" t="s">
        <v>52</v>
      </c>
      <c r="AV519" s="1" t="s">
        <v>52</v>
      </c>
      <c r="AW519" s="1" t="s">
        <v>52</v>
      </c>
      <c r="AX519" s="1" t="s">
        <v>52</v>
      </c>
      <c r="AY519" s="1" t="s">
        <v>52</v>
      </c>
      <c r="AZ519" s="1" t="s">
        <v>52</v>
      </c>
    </row>
    <row r="520" spans="1:52" ht="30" customHeight="1" x14ac:dyDescent="0.3">
      <c r="A520" s="21"/>
      <c r="B520" s="21"/>
      <c r="C520" s="21"/>
      <c r="D520" s="21"/>
      <c r="E520" s="23"/>
      <c r="F520" s="26"/>
      <c r="G520" s="23"/>
      <c r="H520" s="26"/>
      <c r="I520" s="23"/>
      <c r="J520" s="26"/>
      <c r="K520" s="23"/>
      <c r="L520" s="26"/>
      <c r="M520" s="21"/>
    </row>
    <row r="521" spans="1:52" ht="30" customHeight="1" x14ac:dyDescent="0.3">
      <c r="A521" s="17" t="s">
        <v>1525</v>
      </c>
      <c r="B521" s="18"/>
      <c r="C521" s="18"/>
      <c r="D521" s="18"/>
      <c r="E521" s="22"/>
      <c r="F521" s="25"/>
      <c r="G521" s="22"/>
      <c r="H521" s="25"/>
      <c r="I521" s="22"/>
      <c r="J521" s="25"/>
      <c r="K521" s="22"/>
      <c r="L521" s="25"/>
      <c r="M521" s="19"/>
      <c r="N521" s="1" t="s">
        <v>454</v>
      </c>
    </row>
    <row r="522" spans="1:52" ht="30" customHeight="1" x14ac:dyDescent="0.3">
      <c r="A522" s="20" t="s">
        <v>1012</v>
      </c>
      <c r="B522" s="20" t="s">
        <v>1526</v>
      </c>
      <c r="C522" s="20" t="s">
        <v>65</v>
      </c>
      <c r="D522" s="21">
        <v>1.05</v>
      </c>
      <c r="E522" s="23">
        <f t="shared" ref="E522:F525" si="70">TRUNC(G522+I522+K522,1)</f>
        <v>14231</v>
      </c>
      <c r="F522" s="26">
        <f t="shared" si="70"/>
        <v>14942.5</v>
      </c>
      <c r="G522" s="23">
        <f>단가대비표!O21</f>
        <v>14231</v>
      </c>
      <c r="H522" s="26">
        <f>TRUNC(G522*D522,1)</f>
        <v>14942.5</v>
      </c>
      <c r="I522" s="23">
        <f>단가대비표!P21</f>
        <v>0</v>
      </c>
      <c r="J522" s="26">
        <f>TRUNC(I522*D522,1)</f>
        <v>0</v>
      </c>
      <c r="K522" s="23">
        <f>단가대비표!V21</f>
        <v>0</v>
      </c>
      <c r="L522" s="26">
        <f>TRUNC(K522*D522,1)</f>
        <v>0</v>
      </c>
      <c r="M522" s="20" t="s">
        <v>52</v>
      </c>
      <c r="N522" s="1" t="s">
        <v>454</v>
      </c>
      <c r="O522" s="1" t="s">
        <v>1527</v>
      </c>
      <c r="P522" s="1" t="s">
        <v>69</v>
      </c>
      <c r="Q522" s="1" t="s">
        <v>69</v>
      </c>
      <c r="R522" s="1" t="s">
        <v>68</v>
      </c>
      <c r="V522">
        <v>1</v>
      </c>
      <c r="AV522" s="1" t="s">
        <v>52</v>
      </c>
      <c r="AW522" s="1" t="s">
        <v>1528</v>
      </c>
      <c r="AX522" s="1" t="s">
        <v>52</v>
      </c>
      <c r="AY522" s="1" t="s">
        <v>52</v>
      </c>
      <c r="AZ522" s="1" t="s">
        <v>52</v>
      </c>
    </row>
    <row r="523" spans="1:52" ht="30" customHeight="1" x14ac:dyDescent="0.3">
      <c r="A523" s="20" t="s">
        <v>916</v>
      </c>
      <c r="B523" s="20" t="s">
        <v>917</v>
      </c>
      <c r="C523" s="20" t="s">
        <v>147</v>
      </c>
      <c r="D523" s="21">
        <v>1</v>
      </c>
      <c r="E523" s="23">
        <f t="shared" si="70"/>
        <v>298.8</v>
      </c>
      <c r="F523" s="26">
        <f t="shared" si="70"/>
        <v>298.8</v>
      </c>
      <c r="G523" s="23">
        <f>TRUNC(SUMIF(V522:V525, RIGHTB(O523, 1), H522:H525)*U523, 2)</f>
        <v>298.85000000000002</v>
      </c>
      <c r="H523" s="26">
        <f>TRUNC(G523*D523,1)</f>
        <v>298.8</v>
      </c>
      <c r="I523" s="23">
        <v>0</v>
      </c>
      <c r="J523" s="26">
        <f>TRUNC(I523*D523,1)</f>
        <v>0</v>
      </c>
      <c r="K523" s="23">
        <v>0</v>
      </c>
      <c r="L523" s="26">
        <f>TRUNC(K523*D523,1)</f>
        <v>0</v>
      </c>
      <c r="M523" s="20" t="s">
        <v>52</v>
      </c>
      <c r="N523" s="1" t="s">
        <v>454</v>
      </c>
      <c r="O523" s="1" t="s">
        <v>766</v>
      </c>
      <c r="P523" s="1" t="s">
        <v>69</v>
      </c>
      <c r="Q523" s="1" t="s">
        <v>69</v>
      </c>
      <c r="R523" s="1" t="s">
        <v>69</v>
      </c>
      <c r="S523">
        <v>0</v>
      </c>
      <c r="T523">
        <v>0</v>
      </c>
      <c r="U523">
        <v>0.02</v>
      </c>
      <c r="AV523" s="1" t="s">
        <v>52</v>
      </c>
      <c r="AW523" s="1" t="s">
        <v>1529</v>
      </c>
      <c r="AX523" s="1" t="s">
        <v>52</v>
      </c>
      <c r="AY523" s="1" t="s">
        <v>52</v>
      </c>
      <c r="AZ523" s="1" t="s">
        <v>52</v>
      </c>
    </row>
    <row r="524" spans="1:52" ht="30" customHeight="1" x14ac:dyDescent="0.3">
      <c r="A524" s="20" t="s">
        <v>919</v>
      </c>
      <c r="B524" s="20" t="s">
        <v>920</v>
      </c>
      <c r="C524" s="20" t="s">
        <v>921</v>
      </c>
      <c r="D524" s="21">
        <v>4.0000000000000001E-3</v>
      </c>
      <c r="E524" s="23">
        <f t="shared" si="70"/>
        <v>276108</v>
      </c>
      <c r="F524" s="26">
        <f t="shared" si="70"/>
        <v>1104.4000000000001</v>
      </c>
      <c r="G524" s="23">
        <f>단가대비표!O149</f>
        <v>0</v>
      </c>
      <c r="H524" s="26">
        <f>TRUNC(G524*D524,1)</f>
        <v>0</v>
      </c>
      <c r="I524" s="23">
        <f>단가대비표!P149</f>
        <v>276108</v>
      </c>
      <c r="J524" s="26">
        <f>TRUNC(I524*D524,1)</f>
        <v>1104.4000000000001</v>
      </c>
      <c r="K524" s="23">
        <f>단가대비표!V149</f>
        <v>0</v>
      </c>
      <c r="L524" s="26">
        <f>TRUNC(K524*D524,1)</f>
        <v>0</v>
      </c>
      <c r="M524" s="20" t="s">
        <v>1530</v>
      </c>
      <c r="N524" s="1" t="s">
        <v>454</v>
      </c>
      <c r="O524" s="1" t="s">
        <v>922</v>
      </c>
      <c r="P524" s="1" t="s">
        <v>69</v>
      </c>
      <c r="Q524" s="1" t="s">
        <v>69</v>
      </c>
      <c r="R524" s="1" t="s">
        <v>68</v>
      </c>
      <c r="W524">
        <v>2</v>
      </c>
      <c r="AV524" s="1" t="s">
        <v>52</v>
      </c>
      <c r="AW524" s="1" t="s">
        <v>1531</v>
      </c>
      <c r="AX524" s="1" t="s">
        <v>52</v>
      </c>
      <c r="AY524" s="1" t="s">
        <v>52</v>
      </c>
      <c r="AZ524" s="1" t="s">
        <v>52</v>
      </c>
    </row>
    <row r="525" spans="1:52" ht="30" customHeight="1" x14ac:dyDescent="0.3">
      <c r="A525" s="20" t="s">
        <v>924</v>
      </c>
      <c r="B525" s="20" t="s">
        <v>925</v>
      </c>
      <c r="C525" s="20" t="s">
        <v>147</v>
      </c>
      <c r="D525" s="21">
        <v>1</v>
      </c>
      <c r="E525" s="23">
        <f t="shared" si="70"/>
        <v>33.1</v>
      </c>
      <c r="F525" s="26">
        <f t="shared" si="70"/>
        <v>33.1</v>
      </c>
      <c r="G525" s="23">
        <f>TRUNC(SUMIF(W522:W525, RIGHTB(O525, 1), J522:J525)*U525, 2)</f>
        <v>33.130000000000003</v>
      </c>
      <c r="H525" s="26">
        <f>TRUNC(G525*D525,1)</f>
        <v>33.1</v>
      </c>
      <c r="I525" s="23">
        <v>0</v>
      </c>
      <c r="J525" s="26">
        <f>TRUNC(I525*D525,1)</f>
        <v>0</v>
      </c>
      <c r="K525" s="23">
        <v>0</v>
      </c>
      <c r="L525" s="26">
        <f>TRUNC(K525*D525,1)</f>
        <v>0</v>
      </c>
      <c r="M525" s="20" t="s">
        <v>52</v>
      </c>
      <c r="N525" s="1" t="s">
        <v>454</v>
      </c>
      <c r="O525" s="1" t="s">
        <v>804</v>
      </c>
      <c r="P525" s="1" t="s">
        <v>69</v>
      </c>
      <c r="Q525" s="1" t="s">
        <v>69</v>
      </c>
      <c r="R525" s="1" t="s">
        <v>69</v>
      </c>
      <c r="S525">
        <v>1</v>
      </c>
      <c r="T525">
        <v>0</v>
      </c>
      <c r="U525">
        <v>0.03</v>
      </c>
      <c r="AV525" s="1" t="s">
        <v>52</v>
      </c>
      <c r="AW525" s="1" t="s">
        <v>1532</v>
      </c>
      <c r="AX525" s="1" t="s">
        <v>52</v>
      </c>
      <c r="AY525" s="1" t="s">
        <v>52</v>
      </c>
      <c r="AZ525" s="1" t="s">
        <v>52</v>
      </c>
    </row>
    <row r="526" spans="1:52" ht="30" customHeight="1" x14ac:dyDescent="0.3">
      <c r="A526" s="20" t="s">
        <v>927</v>
      </c>
      <c r="B526" s="20" t="s">
        <v>52</v>
      </c>
      <c r="C526" s="20" t="s">
        <v>52</v>
      </c>
      <c r="D526" s="21"/>
      <c r="E526" s="23"/>
      <c r="F526" s="26">
        <f>H526+J526+L526</f>
        <v>16378</v>
      </c>
      <c r="G526" s="23"/>
      <c r="H526" s="26">
        <f>TRUNC(SUMIF(N522:N525, N521, H522:H525),0)</f>
        <v>15274</v>
      </c>
      <c r="I526" s="23"/>
      <c r="J526" s="26">
        <f>TRUNC(SUMIF(N522:N525, N521, J522:J525),0)</f>
        <v>1104</v>
      </c>
      <c r="K526" s="23"/>
      <c r="L526" s="26">
        <f>TRUNC(SUMIF(N522:N525, N521, L522:L525),0)</f>
        <v>0</v>
      </c>
      <c r="M526" s="20" t="s">
        <v>52</v>
      </c>
      <c r="N526" s="1" t="s">
        <v>152</v>
      </c>
      <c r="O526" s="1" t="s">
        <v>152</v>
      </c>
      <c r="P526" s="1" t="s">
        <v>52</v>
      </c>
      <c r="Q526" s="1" t="s">
        <v>52</v>
      </c>
      <c r="R526" s="1" t="s">
        <v>52</v>
      </c>
      <c r="AV526" s="1" t="s">
        <v>52</v>
      </c>
      <c r="AW526" s="1" t="s">
        <v>52</v>
      </c>
      <c r="AX526" s="1" t="s">
        <v>52</v>
      </c>
      <c r="AY526" s="1" t="s">
        <v>52</v>
      </c>
      <c r="AZ526" s="1" t="s">
        <v>52</v>
      </c>
    </row>
    <row r="527" spans="1:52" ht="30" customHeight="1" x14ac:dyDescent="0.3">
      <c r="A527" s="21"/>
      <c r="B527" s="21"/>
      <c r="C527" s="21"/>
      <c r="D527" s="21"/>
      <c r="E527" s="23"/>
      <c r="F527" s="26"/>
      <c r="G527" s="23"/>
      <c r="H527" s="26"/>
      <c r="I527" s="23"/>
      <c r="J527" s="26"/>
      <c r="K527" s="23"/>
      <c r="L527" s="26"/>
      <c r="M527" s="21"/>
    </row>
    <row r="528" spans="1:52" ht="30" customHeight="1" x14ac:dyDescent="0.3">
      <c r="A528" s="17" t="s">
        <v>1533</v>
      </c>
      <c r="B528" s="18"/>
      <c r="C528" s="18"/>
      <c r="D528" s="18"/>
      <c r="E528" s="22"/>
      <c r="F528" s="25"/>
      <c r="G528" s="22"/>
      <c r="H528" s="25"/>
      <c r="I528" s="22"/>
      <c r="J528" s="25"/>
      <c r="K528" s="22"/>
      <c r="L528" s="25"/>
      <c r="M528" s="19"/>
      <c r="N528" s="1" t="s">
        <v>458</v>
      </c>
    </row>
    <row r="529" spans="1:52" ht="30" customHeight="1" x14ac:dyDescent="0.3">
      <c r="A529" s="20" t="s">
        <v>1289</v>
      </c>
      <c r="B529" s="20" t="s">
        <v>1534</v>
      </c>
      <c r="C529" s="20" t="s">
        <v>81</v>
      </c>
      <c r="D529" s="21">
        <v>1</v>
      </c>
      <c r="E529" s="23">
        <f t="shared" ref="E529:F531" si="71">TRUNC(G529+I529+K529,1)</f>
        <v>6620</v>
      </c>
      <c r="F529" s="26">
        <f t="shared" si="71"/>
        <v>6620</v>
      </c>
      <c r="G529" s="23">
        <f>단가대비표!O65</f>
        <v>6620</v>
      </c>
      <c r="H529" s="26">
        <f>TRUNC(G529*D529,1)</f>
        <v>6620</v>
      </c>
      <c r="I529" s="23">
        <f>단가대비표!P65</f>
        <v>0</v>
      </c>
      <c r="J529" s="26">
        <f>TRUNC(I529*D529,1)</f>
        <v>0</v>
      </c>
      <c r="K529" s="23">
        <f>단가대비표!V65</f>
        <v>0</v>
      </c>
      <c r="L529" s="26">
        <f>TRUNC(K529*D529,1)</f>
        <v>0</v>
      </c>
      <c r="M529" s="20" t="s">
        <v>52</v>
      </c>
      <c r="N529" s="1" t="s">
        <v>458</v>
      </c>
      <c r="O529" s="1" t="s">
        <v>1535</v>
      </c>
      <c r="P529" s="1" t="s">
        <v>69</v>
      </c>
      <c r="Q529" s="1" t="s">
        <v>69</v>
      </c>
      <c r="R529" s="1" t="s">
        <v>68</v>
      </c>
      <c r="AV529" s="1" t="s">
        <v>52</v>
      </c>
      <c r="AW529" s="1" t="s">
        <v>1536</v>
      </c>
      <c r="AX529" s="1" t="s">
        <v>52</v>
      </c>
      <c r="AY529" s="1" t="s">
        <v>52</v>
      </c>
      <c r="AZ529" s="1" t="s">
        <v>52</v>
      </c>
    </row>
    <row r="530" spans="1:52" ht="30" customHeight="1" x14ac:dyDescent="0.3">
      <c r="A530" s="20" t="s">
        <v>949</v>
      </c>
      <c r="B530" s="20" t="s">
        <v>920</v>
      </c>
      <c r="C530" s="20" t="s">
        <v>921</v>
      </c>
      <c r="D530" s="21">
        <v>0.20399999999999999</v>
      </c>
      <c r="E530" s="23">
        <f t="shared" si="71"/>
        <v>306274</v>
      </c>
      <c r="F530" s="26">
        <f t="shared" si="71"/>
        <v>62479.8</v>
      </c>
      <c r="G530" s="23">
        <f>단가대비표!O150</f>
        <v>0</v>
      </c>
      <c r="H530" s="26">
        <f>TRUNC(G530*D530,1)</f>
        <v>0</v>
      </c>
      <c r="I530" s="23">
        <f>단가대비표!P150</f>
        <v>306274</v>
      </c>
      <c r="J530" s="26">
        <f>TRUNC(I530*D530,1)</f>
        <v>62479.8</v>
      </c>
      <c r="K530" s="23">
        <f>단가대비표!V150</f>
        <v>0</v>
      </c>
      <c r="L530" s="26">
        <f>TRUNC(K530*D530,1)</f>
        <v>0</v>
      </c>
      <c r="M530" s="20" t="s">
        <v>1537</v>
      </c>
      <c r="N530" s="1" t="s">
        <v>458</v>
      </c>
      <c r="O530" s="1" t="s">
        <v>950</v>
      </c>
      <c r="P530" s="1" t="s">
        <v>69</v>
      </c>
      <c r="Q530" s="1" t="s">
        <v>69</v>
      </c>
      <c r="R530" s="1" t="s">
        <v>68</v>
      </c>
      <c r="V530">
        <v>1</v>
      </c>
      <c r="AV530" s="1" t="s">
        <v>52</v>
      </c>
      <c r="AW530" s="1" t="s">
        <v>1538</v>
      </c>
      <c r="AX530" s="1" t="s">
        <v>52</v>
      </c>
      <c r="AY530" s="1" t="s">
        <v>52</v>
      </c>
      <c r="AZ530" s="1" t="s">
        <v>52</v>
      </c>
    </row>
    <row r="531" spans="1:52" ht="30" customHeight="1" x14ac:dyDescent="0.3">
      <c r="A531" s="20" t="s">
        <v>924</v>
      </c>
      <c r="B531" s="20" t="s">
        <v>925</v>
      </c>
      <c r="C531" s="20" t="s">
        <v>147</v>
      </c>
      <c r="D531" s="21">
        <v>1</v>
      </c>
      <c r="E531" s="23">
        <f t="shared" si="71"/>
        <v>1874.3</v>
      </c>
      <c r="F531" s="26">
        <f t="shared" si="71"/>
        <v>1874.3</v>
      </c>
      <c r="G531" s="23">
        <f>TRUNC(SUMIF(V529:V531, RIGHTB(O531, 1), J529:J531)*U531, 2)</f>
        <v>1874.39</v>
      </c>
      <c r="H531" s="26">
        <f>TRUNC(G531*D531,1)</f>
        <v>1874.3</v>
      </c>
      <c r="I531" s="23">
        <v>0</v>
      </c>
      <c r="J531" s="26">
        <f>TRUNC(I531*D531,1)</f>
        <v>0</v>
      </c>
      <c r="K531" s="23">
        <v>0</v>
      </c>
      <c r="L531" s="26">
        <f>TRUNC(K531*D531,1)</f>
        <v>0</v>
      </c>
      <c r="M531" s="20" t="s">
        <v>52</v>
      </c>
      <c r="N531" s="1" t="s">
        <v>458</v>
      </c>
      <c r="O531" s="1" t="s">
        <v>766</v>
      </c>
      <c r="P531" s="1" t="s">
        <v>69</v>
      </c>
      <c r="Q531" s="1" t="s">
        <v>69</v>
      </c>
      <c r="R531" s="1" t="s">
        <v>69</v>
      </c>
      <c r="S531">
        <v>1</v>
      </c>
      <c r="T531">
        <v>0</v>
      </c>
      <c r="U531">
        <v>0.03</v>
      </c>
      <c r="AV531" s="1" t="s">
        <v>52</v>
      </c>
      <c r="AW531" s="1" t="s">
        <v>1539</v>
      </c>
      <c r="AX531" s="1" t="s">
        <v>52</v>
      </c>
      <c r="AY531" s="1" t="s">
        <v>52</v>
      </c>
      <c r="AZ531" s="1" t="s">
        <v>52</v>
      </c>
    </row>
    <row r="532" spans="1:52" ht="30" customHeight="1" x14ac:dyDescent="0.3">
      <c r="A532" s="20" t="s">
        <v>927</v>
      </c>
      <c r="B532" s="20" t="s">
        <v>52</v>
      </c>
      <c r="C532" s="20" t="s">
        <v>52</v>
      </c>
      <c r="D532" s="21"/>
      <c r="E532" s="23"/>
      <c r="F532" s="26">
        <f>H532+J532+L532</f>
        <v>70973</v>
      </c>
      <c r="G532" s="23"/>
      <c r="H532" s="26">
        <f>TRUNC(SUMIF(N529:N531, N528, H529:H531),0)</f>
        <v>8494</v>
      </c>
      <c r="I532" s="23"/>
      <c r="J532" s="26">
        <f>TRUNC(SUMIF(N529:N531, N528, J529:J531),0)</f>
        <v>62479</v>
      </c>
      <c r="K532" s="23"/>
      <c r="L532" s="26">
        <f>TRUNC(SUMIF(N529:N531, N528, L529:L531),0)</f>
        <v>0</v>
      </c>
      <c r="M532" s="20" t="s">
        <v>52</v>
      </c>
      <c r="N532" s="1" t="s">
        <v>152</v>
      </c>
      <c r="O532" s="1" t="s">
        <v>152</v>
      </c>
      <c r="P532" s="1" t="s">
        <v>52</v>
      </c>
      <c r="Q532" s="1" t="s">
        <v>52</v>
      </c>
      <c r="R532" s="1" t="s">
        <v>52</v>
      </c>
      <c r="AV532" s="1" t="s">
        <v>52</v>
      </c>
      <c r="AW532" s="1" t="s">
        <v>52</v>
      </c>
      <c r="AX532" s="1" t="s">
        <v>52</v>
      </c>
      <c r="AY532" s="1" t="s">
        <v>52</v>
      </c>
      <c r="AZ532" s="1" t="s">
        <v>52</v>
      </c>
    </row>
    <row r="533" spans="1:52" ht="30" customHeight="1" x14ac:dyDescent="0.3">
      <c r="A533" s="21"/>
      <c r="B533" s="21"/>
      <c r="C533" s="21"/>
      <c r="D533" s="21"/>
      <c r="E533" s="23"/>
      <c r="F533" s="26"/>
      <c r="G533" s="23"/>
      <c r="H533" s="26"/>
      <c r="I533" s="23"/>
      <c r="J533" s="26"/>
      <c r="K533" s="23"/>
      <c r="L533" s="26"/>
      <c r="M533" s="21"/>
    </row>
    <row r="534" spans="1:52" ht="30" customHeight="1" x14ac:dyDescent="0.3">
      <c r="A534" s="17" t="s">
        <v>1540</v>
      </c>
      <c r="B534" s="18"/>
      <c r="C534" s="18"/>
      <c r="D534" s="18"/>
      <c r="E534" s="22"/>
      <c r="F534" s="25"/>
      <c r="G534" s="22"/>
      <c r="H534" s="25"/>
      <c r="I534" s="22"/>
      <c r="J534" s="25"/>
      <c r="K534" s="22"/>
      <c r="L534" s="25"/>
      <c r="M534" s="19"/>
      <c r="N534" s="1" t="s">
        <v>462</v>
      </c>
    </row>
    <row r="535" spans="1:52" ht="30" customHeight="1" x14ac:dyDescent="0.3">
      <c r="A535" s="20" t="s">
        <v>1289</v>
      </c>
      <c r="B535" s="20" t="s">
        <v>1541</v>
      </c>
      <c r="C535" s="20" t="s">
        <v>81</v>
      </c>
      <c r="D535" s="21">
        <v>1</v>
      </c>
      <c r="E535" s="23">
        <f t="shared" ref="E535:F537" si="72">TRUNC(G535+I535+K535,1)</f>
        <v>3367</v>
      </c>
      <c r="F535" s="26">
        <f t="shared" si="72"/>
        <v>3367</v>
      </c>
      <c r="G535" s="23">
        <f>단가대비표!O63</f>
        <v>3367</v>
      </c>
      <c r="H535" s="26">
        <f>TRUNC(G535*D535,1)</f>
        <v>3367</v>
      </c>
      <c r="I535" s="23">
        <f>단가대비표!P63</f>
        <v>0</v>
      </c>
      <c r="J535" s="26">
        <f>TRUNC(I535*D535,1)</f>
        <v>0</v>
      </c>
      <c r="K535" s="23">
        <f>단가대비표!V63</f>
        <v>0</v>
      </c>
      <c r="L535" s="26">
        <f>TRUNC(K535*D535,1)</f>
        <v>0</v>
      </c>
      <c r="M535" s="20" t="s">
        <v>52</v>
      </c>
      <c r="N535" s="1" t="s">
        <v>462</v>
      </c>
      <c r="O535" s="1" t="s">
        <v>1542</v>
      </c>
      <c r="P535" s="1" t="s">
        <v>69</v>
      </c>
      <c r="Q535" s="1" t="s">
        <v>69</v>
      </c>
      <c r="R535" s="1" t="s">
        <v>68</v>
      </c>
      <c r="AV535" s="1" t="s">
        <v>52</v>
      </c>
      <c r="AW535" s="1" t="s">
        <v>1543</v>
      </c>
      <c r="AX535" s="1" t="s">
        <v>52</v>
      </c>
      <c r="AY535" s="1" t="s">
        <v>52</v>
      </c>
      <c r="AZ535" s="1" t="s">
        <v>52</v>
      </c>
    </row>
    <row r="536" spans="1:52" ht="30" customHeight="1" x14ac:dyDescent="0.3">
      <c r="A536" s="20" t="s">
        <v>949</v>
      </c>
      <c r="B536" s="20" t="s">
        <v>920</v>
      </c>
      <c r="C536" s="20" t="s">
        <v>921</v>
      </c>
      <c r="D536" s="21">
        <v>0.15</v>
      </c>
      <c r="E536" s="23">
        <f t="shared" si="72"/>
        <v>306274</v>
      </c>
      <c r="F536" s="26">
        <f t="shared" si="72"/>
        <v>45941.1</v>
      </c>
      <c r="G536" s="23">
        <f>단가대비표!O150</f>
        <v>0</v>
      </c>
      <c r="H536" s="26">
        <f>TRUNC(G536*D536,1)</f>
        <v>0</v>
      </c>
      <c r="I536" s="23">
        <f>단가대비표!P150</f>
        <v>306274</v>
      </c>
      <c r="J536" s="26">
        <f>TRUNC(I536*D536,1)</f>
        <v>45941.1</v>
      </c>
      <c r="K536" s="23">
        <f>단가대비표!V150</f>
        <v>0</v>
      </c>
      <c r="L536" s="26">
        <f>TRUNC(K536*D536,1)</f>
        <v>0</v>
      </c>
      <c r="M536" s="20" t="s">
        <v>1544</v>
      </c>
      <c r="N536" s="1" t="s">
        <v>462</v>
      </c>
      <c r="O536" s="1" t="s">
        <v>950</v>
      </c>
      <c r="P536" s="1" t="s">
        <v>69</v>
      </c>
      <c r="Q536" s="1" t="s">
        <v>69</v>
      </c>
      <c r="R536" s="1" t="s">
        <v>68</v>
      </c>
      <c r="V536">
        <v>1</v>
      </c>
      <c r="AV536" s="1" t="s">
        <v>52</v>
      </c>
      <c r="AW536" s="1" t="s">
        <v>1545</v>
      </c>
      <c r="AX536" s="1" t="s">
        <v>52</v>
      </c>
      <c r="AY536" s="1" t="s">
        <v>52</v>
      </c>
      <c r="AZ536" s="1" t="s">
        <v>52</v>
      </c>
    </row>
    <row r="537" spans="1:52" ht="30" customHeight="1" x14ac:dyDescent="0.3">
      <c r="A537" s="20" t="s">
        <v>924</v>
      </c>
      <c r="B537" s="20" t="s">
        <v>925</v>
      </c>
      <c r="C537" s="20" t="s">
        <v>147</v>
      </c>
      <c r="D537" s="21">
        <v>1</v>
      </c>
      <c r="E537" s="23">
        <f t="shared" si="72"/>
        <v>1378.2</v>
      </c>
      <c r="F537" s="26">
        <f t="shared" si="72"/>
        <v>1378.2</v>
      </c>
      <c r="G537" s="23">
        <f>TRUNC(SUMIF(V535:V537, RIGHTB(O537, 1), J535:J537)*U537, 2)</f>
        <v>1378.23</v>
      </c>
      <c r="H537" s="26">
        <f>TRUNC(G537*D537,1)</f>
        <v>1378.2</v>
      </c>
      <c r="I537" s="23">
        <v>0</v>
      </c>
      <c r="J537" s="26">
        <f>TRUNC(I537*D537,1)</f>
        <v>0</v>
      </c>
      <c r="K537" s="23">
        <v>0</v>
      </c>
      <c r="L537" s="26">
        <f>TRUNC(K537*D537,1)</f>
        <v>0</v>
      </c>
      <c r="M537" s="20" t="s">
        <v>52</v>
      </c>
      <c r="N537" s="1" t="s">
        <v>462</v>
      </c>
      <c r="O537" s="1" t="s">
        <v>766</v>
      </c>
      <c r="P537" s="1" t="s">
        <v>69</v>
      </c>
      <c r="Q537" s="1" t="s">
        <v>69</v>
      </c>
      <c r="R537" s="1" t="s">
        <v>69</v>
      </c>
      <c r="S537">
        <v>1</v>
      </c>
      <c r="T537">
        <v>0</v>
      </c>
      <c r="U537">
        <v>0.03</v>
      </c>
      <c r="AV537" s="1" t="s">
        <v>52</v>
      </c>
      <c r="AW537" s="1" t="s">
        <v>1546</v>
      </c>
      <c r="AX537" s="1" t="s">
        <v>52</v>
      </c>
      <c r="AY537" s="1" t="s">
        <v>52</v>
      </c>
      <c r="AZ537" s="1" t="s">
        <v>52</v>
      </c>
    </row>
    <row r="538" spans="1:52" ht="30" customHeight="1" x14ac:dyDescent="0.3">
      <c r="A538" s="20" t="s">
        <v>927</v>
      </c>
      <c r="B538" s="20" t="s">
        <v>52</v>
      </c>
      <c r="C538" s="20" t="s">
        <v>52</v>
      </c>
      <c r="D538" s="21"/>
      <c r="E538" s="23"/>
      <c r="F538" s="26">
        <f>H538+J538+L538</f>
        <v>50686</v>
      </c>
      <c r="G538" s="23"/>
      <c r="H538" s="26">
        <f>TRUNC(SUMIF(N535:N537, N534, H535:H537),0)</f>
        <v>4745</v>
      </c>
      <c r="I538" s="23"/>
      <c r="J538" s="26">
        <f>TRUNC(SUMIF(N535:N537, N534, J535:J537),0)</f>
        <v>45941</v>
      </c>
      <c r="K538" s="23"/>
      <c r="L538" s="26">
        <f>TRUNC(SUMIF(N535:N537, N534, L535:L537),0)</f>
        <v>0</v>
      </c>
      <c r="M538" s="20" t="s">
        <v>52</v>
      </c>
      <c r="N538" s="1" t="s">
        <v>152</v>
      </c>
      <c r="O538" s="1" t="s">
        <v>152</v>
      </c>
      <c r="P538" s="1" t="s">
        <v>52</v>
      </c>
      <c r="Q538" s="1" t="s">
        <v>52</v>
      </c>
      <c r="R538" s="1" t="s">
        <v>52</v>
      </c>
      <c r="AV538" s="1" t="s">
        <v>52</v>
      </c>
      <c r="AW538" s="1" t="s">
        <v>52</v>
      </c>
      <c r="AX538" s="1" t="s">
        <v>52</v>
      </c>
      <c r="AY538" s="1" t="s">
        <v>52</v>
      </c>
      <c r="AZ538" s="1" t="s">
        <v>52</v>
      </c>
    </row>
    <row r="539" spans="1:52" ht="30" customHeight="1" x14ac:dyDescent="0.3">
      <c r="A539" s="21"/>
      <c r="B539" s="21"/>
      <c r="C539" s="21"/>
      <c r="D539" s="21"/>
      <c r="E539" s="23"/>
      <c r="F539" s="26"/>
      <c r="G539" s="23"/>
      <c r="H539" s="26"/>
      <c r="I539" s="23"/>
      <c r="J539" s="26"/>
      <c r="K539" s="23"/>
      <c r="L539" s="26"/>
      <c r="M539" s="21"/>
    </row>
    <row r="540" spans="1:52" ht="30" customHeight="1" x14ac:dyDescent="0.3">
      <c r="A540" s="17" t="s">
        <v>1547</v>
      </c>
      <c r="B540" s="18"/>
      <c r="C540" s="18"/>
      <c r="D540" s="18"/>
      <c r="E540" s="22"/>
      <c r="F540" s="25"/>
      <c r="G540" s="22"/>
      <c r="H540" s="25"/>
      <c r="I540" s="22"/>
      <c r="J540" s="25"/>
      <c r="K540" s="22"/>
      <c r="L540" s="25"/>
      <c r="M540" s="19"/>
      <c r="N540" s="1" t="s">
        <v>472</v>
      </c>
    </row>
    <row r="541" spans="1:52" ht="30" customHeight="1" x14ac:dyDescent="0.3">
      <c r="A541" s="20" t="s">
        <v>1549</v>
      </c>
      <c r="B541" s="20" t="s">
        <v>1550</v>
      </c>
      <c r="C541" s="20" t="s">
        <v>65</v>
      </c>
      <c r="D541" s="21">
        <v>1.05</v>
      </c>
      <c r="E541" s="23">
        <f t="shared" ref="E541:F543" si="73">TRUNC(G541+I541+K541,1)</f>
        <v>15650</v>
      </c>
      <c r="F541" s="26">
        <f t="shared" si="73"/>
        <v>16432.5</v>
      </c>
      <c r="G541" s="23">
        <f>단가대비표!O69</f>
        <v>15650</v>
      </c>
      <c r="H541" s="26">
        <f>TRUNC(G541*D541,1)</f>
        <v>16432.5</v>
      </c>
      <c r="I541" s="23">
        <f>단가대비표!P69</f>
        <v>0</v>
      </c>
      <c r="J541" s="26">
        <f>TRUNC(I541*D541,1)</f>
        <v>0</v>
      </c>
      <c r="K541" s="23">
        <f>단가대비표!V69</f>
        <v>0</v>
      </c>
      <c r="L541" s="26">
        <f>TRUNC(K541*D541,1)</f>
        <v>0</v>
      </c>
      <c r="M541" s="20" t="s">
        <v>52</v>
      </c>
      <c r="N541" s="1" t="s">
        <v>472</v>
      </c>
      <c r="O541" s="1" t="s">
        <v>1551</v>
      </c>
      <c r="P541" s="1" t="s">
        <v>69</v>
      </c>
      <c r="Q541" s="1" t="s">
        <v>69</v>
      </c>
      <c r="R541" s="1" t="s">
        <v>68</v>
      </c>
      <c r="AV541" s="1" t="s">
        <v>52</v>
      </c>
      <c r="AW541" s="1" t="s">
        <v>1552</v>
      </c>
      <c r="AX541" s="1" t="s">
        <v>52</v>
      </c>
      <c r="AY541" s="1" t="s">
        <v>52</v>
      </c>
      <c r="AZ541" s="1" t="s">
        <v>52</v>
      </c>
    </row>
    <row r="542" spans="1:52" ht="30" customHeight="1" x14ac:dyDescent="0.3">
      <c r="A542" s="20" t="s">
        <v>919</v>
      </c>
      <c r="B542" s="20" t="s">
        <v>920</v>
      </c>
      <c r="C542" s="20" t="s">
        <v>921</v>
      </c>
      <c r="D542" s="21">
        <v>0.36</v>
      </c>
      <c r="E542" s="23">
        <f t="shared" si="73"/>
        <v>276108</v>
      </c>
      <c r="F542" s="26">
        <f t="shared" si="73"/>
        <v>99398.8</v>
      </c>
      <c r="G542" s="23">
        <f>단가대비표!O149</f>
        <v>0</v>
      </c>
      <c r="H542" s="26">
        <f>TRUNC(G542*D542,1)</f>
        <v>0</v>
      </c>
      <c r="I542" s="23">
        <f>단가대비표!P149</f>
        <v>276108</v>
      </c>
      <c r="J542" s="26">
        <f>TRUNC(I542*D542,1)</f>
        <v>99398.8</v>
      </c>
      <c r="K542" s="23">
        <f>단가대비표!V149</f>
        <v>0</v>
      </c>
      <c r="L542" s="26">
        <f>TRUNC(K542*D542,1)</f>
        <v>0</v>
      </c>
      <c r="M542" s="20" t="s">
        <v>52</v>
      </c>
      <c r="N542" s="1" t="s">
        <v>472</v>
      </c>
      <c r="O542" s="1" t="s">
        <v>922</v>
      </c>
      <c r="P542" s="1" t="s">
        <v>69</v>
      </c>
      <c r="Q542" s="1" t="s">
        <v>69</v>
      </c>
      <c r="R542" s="1" t="s">
        <v>68</v>
      </c>
      <c r="V542">
        <v>1</v>
      </c>
      <c r="AV542" s="1" t="s">
        <v>52</v>
      </c>
      <c r="AW542" s="1" t="s">
        <v>1553</v>
      </c>
      <c r="AX542" s="1" t="s">
        <v>52</v>
      </c>
      <c r="AY542" s="1" t="s">
        <v>52</v>
      </c>
      <c r="AZ542" s="1" t="s">
        <v>52</v>
      </c>
    </row>
    <row r="543" spans="1:52" ht="30" customHeight="1" x14ac:dyDescent="0.3">
      <c r="A543" s="20" t="s">
        <v>924</v>
      </c>
      <c r="B543" s="20" t="s">
        <v>925</v>
      </c>
      <c r="C543" s="20" t="s">
        <v>147</v>
      </c>
      <c r="D543" s="21">
        <v>1</v>
      </c>
      <c r="E543" s="23">
        <f t="shared" si="73"/>
        <v>2981.9</v>
      </c>
      <c r="F543" s="26">
        <f t="shared" si="73"/>
        <v>2981.9</v>
      </c>
      <c r="G543" s="23">
        <f>TRUNC(SUMIF(V541:V543, RIGHTB(O543, 1), J541:J543)*U543, 2)</f>
        <v>2981.96</v>
      </c>
      <c r="H543" s="26">
        <f>TRUNC(G543*D543,1)</f>
        <v>2981.9</v>
      </c>
      <c r="I543" s="23">
        <v>0</v>
      </c>
      <c r="J543" s="26">
        <f>TRUNC(I543*D543,1)</f>
        <v>0</v>
      </c>
      <c r="K543" s="23">
        <v>0</v>
      </c>
      <c r="L543" s="26">
        <f>TRUNC(K543*D543,1)</f>
        <v>0</v>
      </c>
      <c r="M543" s="20" t="s">
        <v>52</v>
      </c>
      <c r="N543" s="1" t="s">
        <v>472</v>
      </c>
      <c r="O543" s="1" t="s">
        <v>766</v>
      </c>
      <c r="P543" s="1" t="s">
        <v>69</v>
      </c>
      <c r="Q543" s="1" t="s">
        <v>69</v>
      </c>
      <c r="R543" s="1" t="s">
        <v>69</v>
      </c>
      <c r="S543">
        <v>1</v>
      </c>
      <c r="T543">
        <v>0</v>
      </c>
      <c r="U543">
        <v>0.03</v>
      </c>
      <c r="AV543" s="1" t="s">
        <v>52</v>
      </c>
      <c r="AW543" s="1" t="s">
        <v>1554</v>
      </c>
      <c r="AX543" s="1" t="s">
        <v>52</v>
      </c>
      <c r="AY543" s="1" t="s">
        <v>52</v>
      </c>
      <c r="AZ543" s="1" t="s">
        <v>52</v>
      </c>
    </row>
    <row r="544" spans="1:52" ht="30" customHeight="1" x14ac:dyDescent="0.3">
      <c r="A544" s="20" t="s">
        <v>927</v>
      </c>
      <c r="B544" s="20" t="s">
        <v>52</v>
      </c>
      <c r="C544" s="20" t="s">
        <v>52</v>
      </c>
      <c r="D544" s="21"/>
      <c r="E544" s="23"/>
      <c r="F544" s="26">
        <f>H544+J544+L544</f>
        <v>118812</v>
      </c>
      <c r="G544" s="23"/>
      <c r="H544" s="26">
        <f>TRUNC(SUMIF(N541:N543, N540, H541:H543),0)</f>
        <v>19414</v>
      </c>
      <c r="I544" s="23"/>
      <c r="J544" s="26">
        <f>TRUNC(SUMIF(N541:N543, N540, J541:J543),0)</f>
        <v>99398</v>
      </c>
      <c r="K544" s="23"/>
      <c r="L544" s="26">
        <f>TRUNC(SUMIF(N541:N543, N540, L541:L543),0)</f>
        <v>0</v>
      </c>
      <c r="M544" s="20" t="s">
        <v>52</v>
      </c>
      <c r="N544" s="1" t="s">
        <v>152</v>
      </c>
      <c r="O544" s="1" t="s">
        <v>152</v>
      </c>
      <c r="P544" s="1" t="s">
        <v>52</v>
      </c>
      <c r="Q544" s="1" t="s">
        <v>52</v>
      </c>
      <c r="R544" s="1" t="s">
        <v>52</v>
      </c>
      <c r="AV544" s="1" t="s">
        <v>52</v>
      </c>
      <c r="AW544" s="1" t="s">
        <v>52</v>
      </c>
      <c r="AX544" s="1" t="s">
        <v>52</v>
      </c>
      <c r="AY544" s="1" t="s">
        <v>52</v>
      </c>
      <c r="AZ544" s="1" t="s">
        <v>52</v>
      </c>
    </row>
    <row r="545" spans="1:52" ht="30" customHeight="1" x14ac:dyDescent="0.3">
      <c r="A545" s="21"/>
      <c r="B545" s="21"/>
      <c r="C545" s="21"/>
      <c r="D545" s="21"/>
      <c r="E545" s="23"/>
      <c r="F545" s="26"/>
      <c r="G545" s="23"/>
      <c r="H545" s="26"/>
      <c r="I545" s="23"/>
      <c r="J545" s="26"/>
      <c r="K545" s="23"/>
      <c r="L545" s="26"/>
      <c r="M545" s="21"/>
    </row>
    <row r="546" spans="1:52" ht="30" customHeight="1" x14ac:dyDescent="0.3">
      <c r="A546" s="17" t="s">
        <v>1555</v>
      </c>
      <c r="B546" s="18"/>
      <c r="C546" s="18"/>
      <c r="D546" s="18"/>
      <c r="E546" s="22"/>
      <c r="F546" s="25"/>
      <c r="G546" s="22"/>
      <c r="H546" s="25"/>
      <c r="I546" s="22"/>
      <c r="J546" s="25"/>
      <c r="K546" s="22"/>
      <c r="L546" s="25"/>
      <c r="M546" s="19"/>
      <c r="N546" s="1" t="s">
        <v>476</v>
      </c>
    </row>
    <row r="547" spans="1:52" ht="30" customHeight="1" x14ac:dyDescent="0.3">
      <c r="A547" s="20" t="s">
        <v>1549</v>
      </c>
      <c r="B547" s="20" t="s">
        <v>1550</v>
      </c>
      <c r="C547" s="20" t="s">
        <v>65</v>
      </c>
      <c r="D547" s="21">
        <v>1.05</v>
      </c>
      <c r="E547" s="23">
        <f t="shared" ref="E547:F549" si="74">TRUNC(G547+I547+K547,1)</f>
        <v>15650</v>
      </c>
      <c r="F547" s="26">
        <f t="shared" si="74"/>
        <v>16432.5</v>
      </c>
      <c r="G547" s="23">
        <f>단가대비표!O69</f>
        <v>15650</v>
      </c>
      <c r="H547" s="26">
        <f>TRUNC(G547*D547,1)</f>
        <v>16432.5</v>
      </c>
      <c r="I547" s="23">
        <f>단가대비표!P69</f>
        <v>0</v>
      </c>
      <c r="J547" s="26">
        <f>TRUNC(I547*D547,1)</f>
        <v>0</v>
      </c>
      <c r="K547" s="23">
        <f>단가대비표!V69</f>
        <v>0</v>
      </c>
      <c r="L547" s="26">
        <f>TRUNC(K547*D547,1)</f>
        <v>0</v>
      </c>
      <c r="M547" s="20" t="s">
        <v>52</v>
      </c>
      <c r="N547" s="1" t="s">
        <v>476</v>
      </c>
      <c r="O547" s="1" t="s">
        <v>1551</v>
      </c>
      <c r="P547" s="1" t="s">
        <v>69</v>
      </c>
      <c r="Q547" s="1" t="s">
        <v>69</v>
      </c>
      <c r="R547" s="1" t="s">
        <v>68</v>
      </c>
      <c r="AV547" s="1" t="s">
        <v>52</v>
      </c>
      <c r="AW547" s="1" t="s">
        <v>1556</v>
      </c>
      <c r="AX547" s="1" t="s">
        <v>52</v>
      </c>
      <c r="AY547" s="1" t="s">
        <v>52</v>
      </c>
      <c r="AZ547" s="1" t="s">
        <v>52</v>
      </c>
    </row>
    <row r="548" spans="1:52" ht="30" customHeight="1" x14ac:dyDescent="0.3">
      <c r="A548" s="20" t="s">
        <v>919</v>
      </c>
      <c r="B548" s="20" t="s">
        <v>920</v>
      </c>
      <c r="C548" s="20" t="s">
        <v>921</v>
      </c>
      <c r="D548" s="21">
        <v>0.432</v>
      </c>
      <c r="E548" s="23">
        <f t="shared" si="74"/>
        <v>276108</v>
      </c>
      <c r="F548" s="26">
        <f t="shared" si="74"/>
        <v>119278.6</v>
      </c>
      <c r="G548" s="23">
        <f>단가대비표!O149</f>
        <v>0</v>
      </c>
      <c r="H548" s="26">
        <f>TRUNC(G548*D548,1)</f>
        <v>0</v>
      </c>
      <c r="I548" s="23">
        <f>단가대비표!P149</f>
        <v>276108</v>
      </c>
      <c r="J548" s="26">
        <f>TRUNC(I548*D548,1)</f>
        <v>119278.6</v>
      </c>
      <c r="K548" s="23">
        <f>단가대비표!V149</f>
        <v>0</v>
      </c>
      <c r="L548" s="26">
        <f>TRUNC(K548*D548,1)</f>
        <v>0</v>
      </c>
      <c r="M548" s="20" t="s">
        <v>1557</v>
      </c>
      <c r="N548" s="1" t="s">
        <v>476</v>
      </c>
      <c r="O548" s="1" t="s">
        <v>922</v>
      </c>
      <c r="P548" s="1" t="s">
        <v>69</v>
      </c>
      <c r="Q548" s="1" t="s">
        <v>69</v>
      </c>
      <c r="R548" s="1" t="s">
        <v>68</v>
      </c>
      <c r="V548">
        <v>1</v>
      </c>
      <c r="AV548" s="1" t="s">
        <v>52</v>
      </c>
      <c r="AW548" s="1" t="s">
        <v>1558</v>
      </c>
      <c r="AX548" s="1" t="s">
        <v>52</v>
      </c>
      <c r="AY548" s="1" t="s">
        <v>52</v>
      </c>
      <c r="AZ548" s="1" t="s">
        <v>52</v>
      </c>
    </row>
    <row r="549" spans="1:52" ht="30" customHeight="1" x14ac:dyDescent="0.3">
      <c r="A549" s="20" t="s">
        <v>924</v>
      </c>
      <c r="B549" s="20" t="s">
        <v>925</v>
      </c>
      <c r="C549" s="20" t="s">
        <v>147</v>
      </c>
      <c r="D549" s="21">
        <v>1</v>
      </c>
      <c r="E549" s="23">
        <f t="shared" si="74"/>
        <v>3578.3</v>
      </c>
      <c r="F549" s="26">
        <f t="shared" si="74"/>
        <v>3578.3</v>
      </c>
      <c r="G549" s="23">
        <f>TRUNC(SUMIF(V547:V549, RIGHTB(O549, 1), J547:J549)*U549, 2)</f>
        <v>3578.35</v>
      </c>
      <c r="H549" s="26">
        <f>TRUNC(G549*D549,1)</f>
        <v>3578.3</v>
      </c>
      <c r="I549" s="23">
        <v>0</v>
      </c>
      <c r="J549" s="26">
        <f>TRUNC(I549*D549,1)</f>
        <v>0</v>
      </c>
      <c r="K549" s="23">
        <v>0</v>
      </c>
      <c r="L549" s="26">
        <f>TRUNC(K549*D549,1)</f>
        <v>0</v>
      </c>
      <c r="M549" s="20" t="s">
        <v>52</v>
      </c>
      <c r="N549" s="1" t="s">
        <v>476</v>
      </c>
      <c r="O549" s="1" t="s">
        <v>766</v>
      </c>
      <c r="P549" s="1" t="s">
        <v>69</v>
      </c>
      <c r="Q549" s="1" t="s">
        <v>69</v>
      </c>
      <c r="R549" s="1" t="s">
        <v>69</v>
      </c>
      <c r="S549">
        <v>1</v>
      </c>
      <c r="T549">
        <v>0</v>
      </c>
      <c r="U549">
        <v>0.03</v>
      </c>
      <c r="AV549" s="1" t="s">
        <v>52</v>
      </c>
      <c r="AW549" s="1" t="s">
        <v>1559</v>
      </c>
      <c r="AX549" s="1" t="s">
        <v>52</v>
      </c>
      <c r="AY549" s="1" t="s">
        <v>52</v>
      </c>
      <c r="AZ549" s="1" t="s">
        <v>52</v>
      </c>
    </row>
    <row r="550" spans="1:52" ht="30" customHeight="1" x14ac:dyDescent="0.3">
      <c r="A550" s="20" t="s">
        <v>927</v>
      </c>
      <c r="B550" s="20" t="s">
        <v>52</v>
      </c>
      <c r="C550" s="20" t="s">
        <v>52</v>
      </c>
      <c r="D550" s="21"/>
      <c r="E550" s="23"/>
      <c r="F550" s="26">
        <f>H550+J550+L550</f>
        <v>139288</v>
      </c>
      <c r="G550" s="23"/>
      <c r="H550" s="26">
        <f>TRUNC(SUMIF(N547:N549, N546, H547:H549),0)</f>
        <v>20010</v>
      </c>
      <c r="I550" s="23"/>
      <c r="J550" s="26">
        <f>TRUNC(SUMIF(N547:N549, N546, J547:J549),0)</f>
        <v>119278</v>
      </c>
      <c r="K550" s="23"/>
      <c r="L550" s="26">
        <f>TRUNC(SUMIF(N547:N549, N546, L547:L549),0)</f>
        <v>0</v>
      </c>
      <c r="M550" s="20" t="s">
        <v>52</v>
      </c>
      <c r="N550" s="1" t="s">
        <v>152</v>
      </c>
      <c r="O550" s="1" t="s">
        <v>152</v>
      </c>
      <c r="P550" s="1" t="s">
        <v>52</v>
      </c>
      <c r="Q550" s="1" t="s">
        <v>52</v>
      </c>
      <c r="R550" s="1" t="s">
        <v>52</v>
      </c>
      <c r="AV550" s="1" t="s">
        <v>52</v>
      </c>
      <c r="AW550" s="1" t="s">
        <v>52</v>
      </c>
      <c r="AX550" s="1" t="s">
        <v>52</v>
      </c>
      <c r="AY550" s="1" t="s">
        <v>52</v>
      </c>
      <c r="AZ550" s="1" t="s">
        <v>52</v>
      </c>
    </row>
    <row r="551" spans="1:52" ht="30" customHeight="1" x14ac:dyDescent="0.3">
      <c r="A551" s="21"/>
      <c r="B551" s="21"/>
      <c r="C551" s="21"/>
      <c r="D551" s="21"/>
      <c r="E551" s="23"/>
      <c r="F551" s="26"/>
      <c r="G551" s="23"/>
      <c r="H551" s="26"/>
      <c r="I551" s="23"/>
      <c r="J551" s="26"/>
      <c r="K551" s="23"/>
      <c r="L551" s="26"/>
      <c r="M551" s="21"/>
    </row>
    <row r="552" spans="1:52" ht="30" customHeight="1" x14ac:dyDescent="0.3">
      <c r="A552" s="17" t="s">
        <v>1560</v>
      </c>
      <c r="B552" s="18"/>
      <c r="C552" s="18"/>
      <c r="D552" s="18"/>
      <c r="E552" s="22"/>
      <c r="F552" s="25"/>
      <c r="G552" s="22"/>
      <c r="H552" s="25"/>
      <c r="I552" s="22"/>
      <c r="J552" s="25"/>
      <c r="K552" s="22"/>
      <c r="L552" s="25"/>
      <c r="M552" s="19"/>
      <c r="N552" s="1" t="s">
        <v>481</v>
      </c>
    </row>
    <row r="553" spans="1:52" ht="30" customHeight="1" x14ac:dyDescent="0.3">
      <c r="A553" s="20" t="s">
        <v>1561</v>
      </c>
      <c r="B553" s="20" t="s">
        <v>1562</v>
      </c>
      <c r="C553" s="20" t="s">
        <v>65</v>
      </c>
      <c r="D553" s="21">
        <v>1.05</v>
      </c>
      <c r="E553" s="23">
        <f t="shared" ref="E553:F555" si="75">TRUNC(G553+I553+K553,1)</f>
        <v>48860</v>
      </c>
      <c r="F553" s="26">
        <f t="shared" si="75"/>
        <v>51303</v>
      </c>
      <c r="G553" s="23">
        <f>단가대비표!O70</f>
        <v>48860</v>
      </c>
      <c r="H553" s="26">
        <f>TRUNC(G553*D553,1)</f>
        <v>51303</v>
      </c>
      <c r="I553" s="23">
        <f>단가대비표!P70</f>
        <v>0</v>
      </c>
      <c r="J553" s="26">
        <f>TRUNC(I553*D553,1)</f>
        <v>0</v>
      </c>
      <c r="K553" s="23">
        <f>단가대비표!V70</f>
        <v>0</v>
      </c>
      <c r="L553" s="26">
        <f>TRUNC(K553*D553,1)</f>
        <v>0</v>
      </c>
      <c r="M553" s="20" t="s">
        <v>52</v>
      </c>
      <c r="N553" s="1" t="s">
        <v>481</v>
      </c>
      <c r="O553" s="1" t="s">
        <v>1563</v>
      </c>
      <c r="P553" s="1" t="s">
        <v>69</v>
      </c>
      <c r="Q553" s="1" t="s">
        <v>69</v>
      </c>
      <c r="R553" s="1" t="s">
        <v>68</v>
      </c>
      <c r="AV553" s="1" t="s">
        <v>52</v>
      </c>
      <c r="AW553" s="1" t="s">
        <v>1564</v>
      </c>
      <c r="AX553" s="1" t="s">
        <v>52</v>
      </c>
      <c r="AY553" s="1" t="s">
        <v>52</v>
      </c>
      <c r="AZ553" s="1" t="s">
        <v>52</v>
      </c>
    </row>
    <row r="554" spans="1:52" ht="30" customHeight="1" x14ac:dyDescent="0.3">
      <c r="A554" s="20" t="s">
        <v>919</v>
      </c>
      <c r="B554" s="20" t="s">
        <v>920</v>
      </c>
      <c r="C554" s="20" t="s">
        <v>921</v>
      </c>
      <c r="D554" s="21">
        <v>7.1999999999999995E-2</v>
      </c>
      <c r="E554" s="23">
        <f t="shared" si="75"/>
        <v>276108</v>
      </c>
      <c r="F554" s="26">
        <f t="shared" si="75"/>
        <v>19879.7</v>
      </c>
      <c r="G554" s="23">
        <f>단가대비표!O149</f>
        <v>0</v>
      </c>
      <c r="H554" s="26">
        <f>TRUNC(G554*D554,1)</f>
        <v>0</v>
      </c>
      <c r="I554" s="23">
        <f>단가대비표!P149</f>
        <v>276108</v>
      </c>
      <c r="J554" s="26">
        <f>TRUNC(I554*D554,1)</f>
        <v>19879.7</v>
      </c>
      <c r="K554" s="23">
        <f>단가대비표!V149</f>
        <v>0</v>
      </c>
      <c r="L554" s="26">
        <f>TRUNC(K554*D554,1)</f>
        <v>0</v>
      </c>
      <c r="M554" s="20" t="s">
        <v>1565</v>
      </c>
      <c r="N554" s="1" t="s">
        <v>481</v>
      </c>
      <c r="O554" s="1" t="s">
        <v>922</v>
      </c>
      <c r="P554" s="1" t="s">
        <v>69</v>
      </c>
      <c r="Q554" s="1" t="s">
        <v>69</v>
      </c>
      <c r="R554" s="1" t="s">
        <v>68</v>
      </c>
      <c r="V554">
        <v>1</v>
      </c>
      <c r="AV554" s="1" t="s">
        <v>52</v>
      </c>
      <c r="AW554" s="1" t="s">
        <v>1566</v>
      </c>
      <c r="AX554" s="1" t="s">
        <v>52</v>
      </c>
      <c r="AY554" s="1" t="s">
        <v>52</v>
      </c>
      <c r="AZ554" s="1" t="s">
        <v>52</v>
      </c>
    </row>
    <row r="555" spans="1:52" ht="30" customHeight="1" x14ac:dyDescent="0.3">
      <c r="A555" s="20" t="s">
        <v>924</v>
      </c>
      <c r="B555" s="20" t="s">
        <v>925</v>
      </c>
      <c r="C555" s="20" t="s">
        <v>147</v>
      </c>
      <c r="D555" s="21">
        <v>1</v>
      </c>
      <c r="E555" s="23">
        <f t="shared" si="75"/>
        <v>596.29999999999995</v>
      </c>
      <c r="F555" s="26">
        <f t="shared" si="75"/>
        <v>596.29999999999995</v>
      </c>
      <c r="G555" s="23">
        <f>TRUNC(SUMIF(V553:V555, RIGHTB(O555, 1), J553:J555)*U555, 2)</f>
        <v>596.39</v>
      </c>
      <c r="H555" s="26">
        <f>TRUNC(G555*D555,1)</f>
        <v>596.29999999999995</v>
      </c>
      <c r="I555" s="23">
        <v>0</v>
      </c>
      <c r="J555" s="26">
        <f>TRUNC(I555*D555,1)</f>
        <v>0</v>
      </c>
      <c r="K555" s="23">
        <v>0</v>
      </c>
      <c r="L555" s="26">
        <f>TRUNC(K555*D555,1)</f>
        <v>0</v>
      </c>
      <c r="M555" s="20" t="s">
        <v>52</v>
      </c>
      <c r="N555" s="1" t="s">
        <v>481</v>
      </c>
      <c r="O555" s="1" t="s">
        <v>766</v>
      </c>
      <c r="P555" s="1" t="s">
        <v>69</v>
      </c>
      <c r="Q555" s="1" t="s">
        <v>69</v>
      </c>
      <c r="R555" s="1" t="s">
        <v>69</v>
      </c>
      <c r="S555">
        <v>1</v>
      </c>
      <c r="T555">
        <v>0</v>
      </c>
      <c r="U555">
        <v>0.03</v>
      </c>
      <c r="AV555" s="1" t="s">
        <v>52</v>
      </c>
      <c r="AW555" s="1" t="s">
        <v>1567</v>
      </c>
      <c r="AX555" s="1" t="s">
        <v>52</v>
      </c>
      <c r="AY555" s="1" t="s">
        <v>52</v>
      </c>
      <c r="AZ555" s="1" t="s">
        <v>52</v>
      </c>
    </row>
    <row r="556" spans="1:52" ht="30" customHeight="1" x14ac:dyDescent="0.3">
      <c r="A556" s="20" t="s">
        <v>927</v>
      </c>
      <c r="B556" s="20" t="s">
        <v>52</v>
      </c>
      <c r="C556" s="20" t="s">
        <v>52</v>
      </c>
      <c r="D556" s="21"/>
      <c r="E556" s="23"/>
      <c r="F556" s="26">
        <f>H556+J556+L556</f>
        <v>71778</v>
      </c>
      <c r="G556" s="23"/>
      <c r="H556" s="26">
        <f>TRUNC(SUMIF(N553:N555, N552, H553:H555),0)</f>
        <v>51899</v>
      </c>
      <c r="I556" s="23"/>
      <c r="J556" s="26">
        <f>TRUNC(SUMIF(N553:N555, N552, J553:J555),0)</f>
        <v>19879</v>
      </c>
      <c r="K556" s="23"/>
      <c r="L556" s="26">
        <f>TRUNC(SUMIF(N553:N555, N552, L553:L555),0)</f>
        <v>0</v>
      </c>
      <c r="M556" s="20" t="s">
        <v>52</v>
      </c>
      <c r="N556" s="1" t="s">
        <v>152</v>
      </c>
      <c r="O556" s="1" t="s">
        <v>152</v>
      </c>
      <c r="P556" s="1" t="s">
        <v>52</v>
      </c>
      <c r="Q556" s="1" t="s">
        <v>52</v>
      </c>
      <c r="R556" s="1" t="s">
        <v>52</v>
      </c>
      <c r="AV556" s="1" t="s">
        <v>52</v>
      </c>
      <c r="AW556" s="1" t="s">
        <v>52</v>
      </c>
      <c r="AX556" s="1" t="s">
        <v>52</v>
      </c>
      <c r="AY556" s="1" t="s">
        <v>52</v>
      </c>
      <c r="AZ556" s="1" t="s">
        <v>52</v>
      </c>
    </row>
    <row r="557" spans="1:52" ht="30" customHeight="1" x14ac:dyDescent="0.3">
      <c r="A557" s="21"/>
      <c r="B557" s="21"/>
      <c r="C557" s="21"/>
      <c r="D557" s="21"/>
      <c r="E557" s="23"/>
      <c r="F557" s="26"/>
      <c r="G557" s="23"/>
      <c r="H557" s="26"/>
      <c r="I557" s="23"/>
      <c r="J557" s="26"/>
      <c r="K557" s="23"/>
      <c r="L557" s="26"/>
      <c r="M557" s="21"/>
    </row>
    <row r="558" spans="1:52" ht="30" customHeight="1" x14ac:dyDescent="0.3">
      <c r="A558" s="17" t="s">
        <v>1568</v>
      </c>
      <c r="B558" s="18"/>
      <c r="C558" s="18"/>
      <c r="D558" s="18"/>
      <c r="E558" s="22"/>
      <c r="F558" s="25"/>
      <c r="G558" s="22"/>
      <c r="H558" s="25"/>
      <c r="I558" s="22"/>
      <c r="J558" s="25"/>
      <c r="K558" s="22"/>
      <c r="L558" s="25"/>
      <c r="M558" s="19"/>
      <c r="N558" s="1" t="s">
        <v>485</v>
      </c>
    </row>
    <row r="559" spans="1:52" ht="30" customHeight="1" x14ac:dyDescent="0.3">
      <c r="A559" s="20" t="s">
        <v>497</v>
      </c>
      <c r="B559" s="20" t="s">
        <v>1569</v>
      </c>
      <c r="C559" s="20" t="s">
        <v>81</v>
      </c>
      <c r="D559" s="21">
        <v>1.05</v>
      </c>
      <c r="E559" s="23">
        <f t="shared" ref="E559:F561" si="76">TRUNC(G559+I559+K559,1)</f>
        <v>24017</v>
      </c>
      <c r="F559" s="26">
        <f t="shared" si="76"/>
        <v>25217.8</v>
      </c>
      <c r="G559" s="23">
        <f>단가대비표!O71</f>
        <v>24017</v>
      </c>
      <c r="H559" s="26">
        <f>TRUNC(G559*D559,1)</f>
        <v>25217.8</v>
      </c>
      <c r="I559" s="23">
        <f>단가대비표!P71</f>
        <v>0</v>
      </c>
      <c r="J559" s="26">
        <f>TRUNC(I559*D559,1)</f>
        <v>0</v>
      </c>
      <c r="K559" s="23">
        <f>단가대비표!V71</f>
        <v>0</v>
      </c>
      <c r="L559" s="26">
        <f>TRUNC(K559*D559,1)</f>
        <v>0</v>
      </c>
      <c r="M559" s="20" t="s">
        <v>52</v>
      </c>
      <c r="N559" s="1" t="s">
        <v>485</v>
      </c>
      <c r="O559" s="1" t="s">
        <v>1570</v>
      </c>
      <c r="P559" s="1" t="s">
        <v>69</v>
      </c>
      <c r="Q559" s="1" t="s">
        <v>69</v>
      </c>
      <c r="R559" s="1" t="s">
        <v>68</v>
      </c>
      <c r="AV559" s="1" t="s">
        <v>52</v>
      </c>
      <c r="AW559" s="1" t="s">
        <v>1571</v>
      </c>
      <c r="AX559" s="1" t="s">
        <v>52</v>
      </c>
      <c r="AY559" s="1" t="s">
        <v>52</v>
      </c>
      <c r="AZ559" s="1" t="s">
        <v>52</v>
      </c>
    </row>
    <row r="560" spans="1:52" ht="30" customHeight="1" x14ac:dyDescent="0.3">
      <c r="A560" s="20" t="s">
        <v>919</v>
      </c>
      <c r="B560" s="20" t="s">
        <v>920</v>
      </c>
      <c r="C560" s="20" t="s">
        <v>921</v>
      </c>
      <c r="D560" s="21">
        <v>0.36</v>
      </c>
      <c r="E560" s="23">
        <f t="shared" si="76"/>
        <v>276108</v>
      </c>
      <c r="F560" s="26">
        <f t="shared" si="76"/>
        <v>99398.8</v>
      </c>
      <c r="G560" s="23">
        <f>단가대비표!O149</f>
        <v>0</v>
      </c>
      <c r="H560" s="26">
        <f>TRUNC(G560*D560,1)</f>
        <v>0</v>
      </c>
      <c r="I560" s="23">
        <f>단가대비표!P149</f>
        <v>276108</v>
      </c>
      <c r="J560" s="26">
        <f>TRUNC(I560*D560,1)</f>
        <v>99398.8</v>
      </c>
      <c r="K560" s="23">
        <f>단가대비표!V149</f>
        <v>0</v>
      </c>
      <c r="L560" s="26">
        <f>TRUNC(K560*D560,1)</f>
        <v>0</v>
      </c>
      <c r="M560" s="20" t="s">
        <v>1565</v>
      </c>
      <c r="N560" s="1" t="s">
        <v>485</v>
      </c>
      <c r="O560" s="1" t="s">
        <v>922</v>
      </c>
      <c r="P560" s="1" t="s">
        <v>69</v>
      </c>
      <c r="Q560" s="1" t="s">
        <v>69</v>
      </c>
      <c r="R560" s="1" t="s">
        <v>68</v>
      </c>
      <c r="V560">
        <v>1</v>
      </c>
      <c r="AV560" s="1" t="s">
        <v>52</v>
      </c>
      <c r="AW560" s="1" t="s">
        <v>1572</v>
      </c>
      <c r="AX560" s="1" t="s">
        <v>52</v>
      </c>
      <c r="AY560" s="1" t="s">
        <v>52</v>
      </c>
      <c r="AZ560" s="1" t="s">
        <v>52</v>
      </c>
    </row>
    <row r="561" spans="1:52" ht="30" customHeight="1" x14ac:dyDescent="0.3">
      <c r="A561" s="20" t="s">
        <v>924</v>
      </c>
      <c r="B561" s="20" t="s">
        <v>925</v>
      </c>
      <c r="C561" s="20" t="s">
        <v>147</v>
      </c>
      <c r="D561" s="21">
        <v>1</v>
      </c>
      <c r="E561" s="23">
        <f t="shared" si="76"/>
        <v>2981.9</v>
      </c>
      <c r="F561" s="26">
        <f t="shared" si="76"/>
        <v>2981.9</v>
      </c>
      <c r="G561" s="23">
        <f>TRUNC(SUMIF(V559:V561, RIGHTB(O561, 1), J559:J561)*U561, 2)</f>
        <v>2981.96</v>
      </c>
      <c r="H561" s="26">
        <f>TRUNC(G561*D561,1)</f>
        <v>2981.9</v>
      </c>
      <c r="I561" s="23">
        <v>0</v>
      </c>
      <c r="J561" s="26">
        <f>TRUNC(I561*D561,1)</f>
        <v>0</v>
      </c>
      <c r="K561" s="23">
        <v>0</v>
      </c>
      <c r="L561" s="26">
        <f>TRUNC(K561*D561,1)</f>
        <v>0</v>
      </c>
      <c r="M561" s="20" t="s">
        <v>52</v>
      </c>
      <c r="N561" s="1" t="s">
        <v>485</v>
      </c>
      <c r="O561" s="1" t="s">
        <v>766</v>
      </c>
      <c r="P561" s="1" t="s">
        <v>69</v>
      </c>
      <c r="Q561" s="1" t="s">
        <v>69</v>
      </c>
      <c r="R561" s="1" t="s">
        <v>69</v>
      </c>
      <c r="S561">
        <v>1</v>
      </c>
      <c r="T561">
        <v>0</v>
      </c>
      <c r="U561">
        <v>0.03</v>
      </c>
      <c r="AV561" s="1" t="s">
        <v>52</v>
      </c>
      <c r="AW561" s="1" t="s">
        <v>1573</v>
      </c>
      <c r="AX561" s="1" t="s">
        <v>52</v>
      </c>
      <c r="AY561" s="1" t="s">
        <v>52</v>
      </c>
      <c r="AZ561" s="1" t="s">
        <v>52</v>
      </c>
    </row>
    <row r="562" spans="1:52" ht="30" customHeight="1" x14ac:dyDescent="0.3">
      <c r="A562" s="20" t="s">
        <v>927</v>
      </c>
      <c r="B562" s="20" t="s">
        <v>52</v>
      </c>
      <c r="C562" s="20" t="s">
        <v>52</v>
      </c>
      <c r="D562" s="21"/>
      <c r="E562" s="23"/>
      <c r="F562" s="26">
        <f>H562+J562+L562</f>
        <v>127597</v>
      </c>
      <c r="G562" s="23"/>
      <c r="H562" s="26">
        <f>TRUNC(SUMIF(N559:N561, N558, H559:H561),0)</f>
        <v>28199</v>
      </c>
      <c r="I562" s="23"/>
      <c r="J562" s="26">
        <f>TRUNC(SUMIF(N559:N561, N558, J559:J561),0)</f>
        <v>99398</v>
      </c>
      <c r="K562" s="23"/>
      <c r="L562" s="26">
        <f>TRUNC(SUMIF(N559:N561, N558, L559:L561),0)</f>
        <v>0</v>
      </c>
      <c r="M562" s="20" t="s">
        <v>52</v>
      </c>
      <c r="N562" s="1" t="s">
        <v>152</v>
      </c>
      <c r="O562" s="1" t="s">
        <v>152</v>
      </c>
      <c r="P562" s="1" t="s">
        <v>52</v>
      </c>
      <c r="Q562" s="1" t="s">
        <v>52</v>
      </c>
      <c r="R562" s="1" t="s">
        <v>52</v>
      </c>
      <c r="AV562" s="1" t="s">
        <v>52</v>
      </c>
      <c r="AW562" s="1" t="s">
        <v>52</v>
      </c>
      <c r="AX562" s="1" t="s">
        <v>52</v>
      </c>
      <c r="AY562" s="1" t="s">
        <v>52</v>
      </c>
      <c r="AZ562" s="1" t="s">
        <v>52</v>
      </c>
    </row>
    <row r="563" spans="1:52" ht="30" customHeight="1" x14ac:dyDescent="0.3">
      <c r="A563" s="21"/>
      <c r="B563" s="21"/>
      <c r="C563" s="21"/>
      <c r="D563" s="21"/>
      <c r="E563" s="23"/>
      <c r="F563" s="26"/>
      <c r="G563" s="23"/>
      <c r="H563" s="26"/>
      <c r="I563" s="23"/>
      <c r="J563" s="26"/>
      <c r="K563" s="23"/>
      <c r="L563" s="26"/>
      <c r="M563" s="21"/>
    </row>
    <row r="564" spans="1:52" ht="30" customHeight="1" x14ac:dyDescent="0.3">
      <c r="A564" s="17" t="s">
        <v>1574</v>
      </c>
      <c r="B564" s="18"/>
      <c r="C564" s="18"/>
      <c r="D564" s="18"/>
      <c r="E564" s="22"/>
      <c r="F564" s="25"/>
      <c r="G564" s="22"/>
      <c r="H564" s="25"/>
      <c r="I564" s="22"/>
      <c r="J564" s="25"/>
      <c r="K564" s="22"/>
      <c r="L564" s="25"/>
      <c r="M564" s="19"/>
      <c r="N564" s="1" t="s">
        <v>489</v>
      </c>
    </row>
    <row r="565" spans="1:52" ht="30" customHeight="1" x14ac:dyDescent="0.3">
      <c r="A565" s="20" t="s">
        <v>1575</v>
      </c>
      <c r="B565" s="20" t="s">
        <v>1576</v>
      </c>
      <c r="C565" s="20" t="s">
        <v>81</v>
      </c>
      <c r="D565" s="21">
        <v>1.05</v>
      </c>
      <c r="E565" s="23">
        <f t="shared" ref="E565:F567" si="77">TRUNC(G565+I565+K565,1)</f>
        <v>73150</v>
      </c>
      <c r="F565" s="26">
        <f t="shared" si="77"/>
        <v>76807.5</v>
      </c>
      <c r="G565" s="23">
        <f>단가대비표!O77</f>
        <v>73150</v>
      </c>
      <c r="H565" s="26">
        <f>TRUNC(G565*D565,1)</f>
        <v>76807.5</v>
      </c>
      <c r="I565" s="23">
        <f>단가대비표!P77</f>
        <v>0</v>
      </c>
      <c r="J565" s="26">
        <f>TRUNC(I565*D565,1)</f>
        <v>0</v>
      </c>
      <c r="K565" s="23">
        <f>단가대비표!V77</f>
        <v>0</v>
      </c>
      <c r="L565" s="26">
        <f>TRUNC(K565*D565,1)</f>
        <v>0</v>
      </c>
      <c r="M565" s="20" t="s">
        <v>52</v>
      </c>
      <c r="N565" s="1" t="s">
        <v>489</v>
      </c>
      <c r="O565" s="1" t="s">
        <v>1577</v>
      </c>
      <c r="P565" s="1" t="s">
        <v>69</v>
      </c>
      <c r="Q565" s="1" t="s">
        <v>69</v>
      </c>
      <c r="R565" s="1" t="s">
        <v>68</v>
      </c>
      <c r="AV565" s="1" t="s">
        <v>52</v>
      </c>
      <c r="AW565" s="1" t="s">
        <v>1578</v>
      </c>
      <c r="AX565" s="1" t="s">
        <v>52</v>
      </c>
      <c r="AY565" s="1" t="s">
        <v>52</v>
      </c>
      <c r="AZ565" s="1" t="s">
        <v>52</v>
      </c>
    </row>
    <row r="566" spans="1:52" ht="30" customHeight="1" x14ac:dyDescent="0.3">
      <c r="A566" s="20" t="s">
        <v>919</v>
      </c>
      <c r="B566" s="20" t="s">
        <v>920</v>
      </c>
      <c r="C566" s="20" t="s">
        <v>921</v>
      </c>
      <c r="D566" s="21">
        <v>7.1999999999999995E-2</v>
      </c>
      <c r="E566" s="23">
        <f t="shared" si="77"/>
        <v>276108</v>
      </c>
      <c r="F566" s="26">
        <f t="shared" si="77"/>
        <v>19879.7</v>
      </c>
      <c r="G566" s="23">
        <f>단가대비표!O149</f>
        <v>0</v>
      </c>
      <c r="H566" s="26">
        <f>TRUNC(G566*D566,1)</f>
        <v>0</v>
      </c>
      <c r="I566" s="23">
        <f>단가대비표!P149</f>
        <v>276108</v>
      </c>
      <c r="J566" s="26">
        <f>TRUNC(I566*D566,1)</f>
        <v>19879.7</v>
      </c>
      <c r="K566" s="23">
        <f>단가대비표!V149</f>
        <v>0</v>
      </c>
      <c r="L566" s="26">
        <f>TRUNC(K566*D566,1)</f>
        <v>0</v>
      </c>
      <c r="M566" s="20" t="s">
        <v>1565</v>
      </c>
      <c r="N566" s="1" t="s">
        <v>489</v>
      </c>
      <c r="O566" s="1" t="s">
        <v>922</v>
      </c>
      <c r="P566" s="1" t="s">
        <v>69</v>
      </c>
      <c r="Q566" s="1" t="s">
        <v>69</v>
      </c>
      <c r="R566" s="1" t="s">
        <v>68</v>
      </c>
      <c r="V566">
        <v>1</v>
      </c>
      <c r="AV566" s="1" t="s">
        <v>52</v>
      </c>
      <c r="AW566" s="1" t="s">
        <v>1579</v>
      </c>
      <c r="AX566" s="1" t="s">
        <v>52</v>
      </c>
      <c r="AY566" s="1" t="s">
        <v>52</v>
      </c>
      <c r="AZ566" s="1" t="s">
        <v>52</v>
      </c>
    </row>
    <row r="567" spans="1:52" ht="30" customHeight="1" x14ac:dyDescent="0.3">
      <c r="A567" s="20" t="s">
        <v>924</v>
      </c>
      <c r="B567" s="20" t="s">
        <v>925</v>
      </c>
      <c r="C567" s="20" t="s">
        <v>147</v>
      </c>
      <c r="D567" s="21">
        <v>1</v>
      </c>
      <c r="E567" s="23">
        <f t="shared" si="77"/>
        <v>596.29999999999995</v>
      </c>
      <c r="F567" s="26">
        <f t="shared" si="77"/>
        <v>596.29999999999995</v>
      </c>
      <c r="G567" s="23">
        <f>TRUNC(SUMIF(V565:V567, RIGHTB(O567, 1), J565:J567)*U567, 2)</f>
        <v>596.39</v>
      </c>
      <c r="H567" s="26">
        <f>TRUNC(G567*D567,1)</f>
        <v>596.29999999999995</v>
      </c>
      <c r="I567" s="23">
        <v>0</v>
      </c>
      <c r="J567" s="26">
        <f>TRUNC(I567*D567,1)</f>
        <v>0</v>
      </c>
      <c r="K567" s="23">
        <v>0</v>
      </c>
      <c r="L567" s="26">
        <f>TRUNC(K567*D567,1)</f>
        <v>0</v>
      </c>
      <c r="M567" s="20" t="s">
        <v>52</v>
      </c>
      <c r="N567" s="1" t="s">
        <v>489</v>
      </c>
      <c r="O567" s="1" t="s">
        <v>766</v>
      </c>
      <c r="P567" s="1" t="s">
        <v>69</v>
      </c>
      <c r="Q567" s="1" t="s">
        <v>69</v>
      </c>
      <c r="R567" s="1" t="s">
        <v>69</v>
      </c>
      <c r="S567">
        <v>1</v>
      </c>
      <c r="T567">
        <v>0</v>
      </c>
      <c r="U567">
        <v>0.03</v>
      </c>
      <c r="AV567" s="1" t="s">
        <v>52</v>
      </c>
      <c r="AW567" s="1" t="s">
        <v>1580</v>
      </c>
      <c r="AX567" s="1" t="s">
        <v>52</v>
      </c>
      <c r="AY567" s="1" t="s">
        <v>52</v>
      </c>
      <c r="AZ567" s="1" t="s">
        <v>52</v>
      </c>
    </row>
    <row r="568" spans="1:52" ht="30" customHeight="1" x14ac:dyDescent="0.3">
      <c r="A568" s="20" t="s">
        <v>927</v>
      </c>
      <c r="B568" s="20" t="s">
        <v>52</v>
      </c>
      <c r="C568" s="20" t="s">
        <v>52</v>
      </c>
      <c r="D568" s="21"/>
      <c r="E568" s="23"/>
      <c r="F568" s="26">
        <f>H568+J568+L568</f>
        <v>97282</v>
      </c>
      <c r="G568" s="23"/>
      <c r="H568" s="26">
        <f>TRUNC(SUMIF(N565:N567, N564, H565:H567),0)</f>
        <v>77403</v>
      </c>
      <c r="I568" s="23"/>
      <c r="J568" s="26">
        <f>TRUNC(SUMIF(N565:N567, N564, J565:J567),0)</f>
        <v>19879</v>
      </c>
      <c r="K568" s="23"/>
      <c r="L568" s="26">
        <f>TRUNC(SUMIF(N565:N567, N564, L565:L567),0)</f>
        <v>0</v>
      </c>
      <c r="M568" s="20" t="s">
        <v>52</v>
      </c>
      <c r="N568" s="1" t="s">
        <v>152</v>
      </c>
      <c r="O568" s="1" t="s">
        <v>152</v>
      </c>
      <c r="P568" s="1" t="s">
        <v>52</v>
      </c>
      <c r="Q568" s="1" t="s">
        <v>52</v>
      </c>
      <c r="R568" s="1" t="s">
        <v>52</v>
      </c>
      <c r="AV568" s="1" t="s">
        <v>52</v>
      </c>
      <c r="AW568" s="1" t="s">
        <v>52</v>
      </c>
      <c r="AX568" s="1" t="s">
        <v>52</v>
      </c>
      <c r="AY568" s="1" t="s">
        <v>52</v>
      </c>
      <c r="AZ568" s="1" t="s">
        <v>52</v>
      </c>
    </row>
    <row r="569" spans="1:52" ht="30" customHeight="1" x14ac:dyDescent="0.3">
      <c r="A569" s="21"/>
      <c r="B569" s="21"/>
      <c r="C569" s="21"/>
      <c r="D569" s="21"/>
      <c r="E569" s="23"/>
      <c r="F569" s="26"/>
      <c r="G569" s="23"/>
      <c r="H569" s="26"/>
      <c r="I569" s="23"/>
      <c r="J569" s="26"/>
      <c r="K569" s="23"/>
      <c r="L569" s="26"/>
      <c r="M569" s="21"/>
    </row>
    <row r="570" spans="1:52" ht="30" customHeight="1" x14ac:dyDescent="0.3">
      <c r="A570" s="17" t="s">
        <v>1581</v>
      </c>
      <c r="B570" s="18"/>
      <c r="C570" s="18"/>
      <c r="D570" s="18"/>
      <c r="E570" s="22"/>
      <c r="F570" s="25"/>
      <c r="G570" s="22"/>
      <c r="H570" s="25"/>
      <c r="I570" s="22"/>
      <c r="J570" s="25"/>
      <c r="K570" s="22"/>
      <c r="L570" s="25"/>
      <c r="M570" s="19"/>
      <c r="N570" s="1" t="s">
        <v>494</v>
      </c>
    </row>
    <row r="571" spans="1:52" ht="30" customHeight="1" x14ac:dyDescent="0.3">
      <c r="A571" s="20" t="s">
        <v>497</v>
      </c>
      <c r="B571" s="20" t="s">
        <v>1186</v>
      </c>
      <c r="C571" s="20" t="s">
        <v>65</v>
      </c>
      <c r="D571" s="21">
        <v>0.7</v>
      </c>
      <c r="E571" s="23">
        <f t="shared" ref="E571:F576" si="78">TRUNC(G571+I571+K571,1)</f>
        <v>6176</v>
      </c>
      <c r="F571" s="26">
        <f t="shared" si="78"/>
        <v>4323.2</v>
      </c>
      <c r="G571" s="23">
        <f>단가대비표!O76</f>
        <v>6176</v>
      </c>
      <c r="H571" s="26">
        <f t="shared" ref="H571:H576" si="79">TRUNC(G571*D571,1)</f>
        <v>4323.2</v>
      </c>
      <c r="I571" s="23">
        <f>단가대비표!P76</f>
        <v>0</v>
      </c>
      <c r="J571" s="26">
        <f t="shared" ref="J571:J576" si="80">TRUNC(I571*D571,1)</f>
        <v>0</v>
      </c>
      <c r="K571" s="23">
        <f>단가대비표!V76</f>
        <v>0</v>
      </c>
      <c r="L571" s="26">
        <f t="shared" ref="L571:L576" si="81">TRUNC(K571*D571,1)</f>
        <v>0</v>
      </c>
      <c r="M571" s="20" t="s">
        <v>52</v>
      </c>
      <c r="N571" s="1" t="s">
        <v>494</v>
      </c>
      <c r="O571" s="1" t="s">
        <v>1187</v>
      </c>
      <c r="P571" s="1" t="s">
        <v>69</v>
      </c>
      <c r="Q571" s="1" t="s">
        <v>69</v>
      </c>
      <c r="R571" s="1" t="s">
        <v>68</v>
      </c>
      <c r="AV571" s="1" t="s">
        <v>52</v>
      </c>
      <c r="AW571" s="1" t="s">
        <v>1583</v>
      </c>
      <c r="AX571" s="1" t="s">
        <v>52</v>
      </c>
      <c r="AY571" s="1" t="s">
        <v>52</v>
      </c>
      <c r="AZ571" s="1" t="s">
        <v>52</v>
      </c>
    </row>
    <row r="572" spans="1:52" ht="30" customHeight="1" x14ac:dyDescent="0.3">
      <c r="A572" s="20" t="s">
        <v>1189</v>
      </c>
      <c r="B572" s="20" t="s">
        <v>1190</v>
      </c>
      <c r="C572" s="20" t="s">
        <v>81</v>
      </c>
      <c r="D572" s="21">
        <v>2</v>
      </c>
      <c r="E572" s="23">
        <f t="shared" si="78"/>
        <v>160</v>
      </c>
      <c r="F572" s="26">
        <f t="shared" si="78"/>
        <v>320</v>
      </c>
      <c r="G572" s="23">
        <f>단가대비표!O48</f>
        <v>160</v>
      </c>
      <c r="H572" s="26">
        <f t="shared" si="79"/>
        <v>320</v>
      </c>
      <c r="I572" s="23">
        <f>단가대비표!P48</f>
        <v>0</v>
      </c>
      <c r="J572" s="26">
        <f t="shared" si="80"/>
        <v>0</v>
      </c>
      <c r="K572" s="23">
        <f>단가대비표!V48</f>
        <v>0</v>
      </c>
      <c r="L572" s="26">
        <f t="shared" si="81"/>
        <v>0</v>
      </c>
      <c r="M572" s="20" t="s">
        <v>52</v>
      </c>
      <c r="N572" s="1" t="s">
        <v>494</v>
      </c>
      <c r="O572" s="1" t="s">
        <v>1191</v>
      </c>
      <c r="P572" s="1" t="s">
        <v>69</v>
      </c>
      <c r="Q572" s="1" t="s">
        <v>69</v>
      </c>
      <c r="R572" s="1" t="s">
        <v>68</v>
      </c>
      <c r="AV572" s="1" t="s">
        <v>52</v>
      </c>
      <c r="AW572" s="1" t="s">
        <v>1584</v>
      </c>
      <c r="AX572" s="1" t="s">
        <v>52</v>
      </c>
      <c r="AY572" s="1" t="s">
        <v>52</v>
      </c>
      <c r="AZ572" s="1" t="s">
        <v>52</v>
      </c>
    </row>
    <row r="573" spans="1:52" ht="30" customHeight="1" x14ac:dyDescent="0.3">
      <c r="A573" s="20" t="s">
        <v>1193</v>
      </c>
      <c r="B573" s="20" t="s">
        <v>1194</v>
      </c>
      <c r="C573" s="20" t="s">
        <v>81</v>
      </c>
      <c r="D573" s="21">
        <v>2</v>
      </c>
      <c r="E573" s="23">
        <f t="shared" si="78"/>
        <v>21.3</v>
      </c>
      <c r="F573" s="26">
        <f t="shared" si="78"/>
        <v>42.6</v>
      </c>
      <c r="G573" s="23">
        <f>단가대비표!O46</f>
        <v>21.3</v>
      </c>
      <c r="H573" s="26">
        <f t="shared" si="79"/>
        <v>42.6</v>
      </c>
      <c r="I573" s="23">
        <f>단가대비표!P46</f>
        <v>0</v>
      </c>
      <c r="J573" s="26">
        <f t="shared" si="80"/>
        <v>0</v>
      </c>
      <c r="K573" s="23">
        <f>단가대비표!V46</f>
        <v>0</v>
      </c>
      <c r="L573" s="26">
        <f t="shared" si="81"/>
        <v>0</v>
      </c>
      <c r="M573" s="20" t="s">
        <v>52</v>
      </c>
      <c r="N573" s="1" t="s">
        <v>494</v>
      </c>
      <c r="O573" s="1" t="s">
        <v>1195</v>
      </c>
      <c r="P573" s="1" t="s">
        <v>69</v>
      </c>
      <c r="Q573" s="1" t="s">
        <v>69</v>
      </c>
      <c r="R573" s="1" t="s">
        <v>68</v>
      </c>
      <c r="AV573" s="1" t="s">
        <v>52</v>
      </c>
      <c r="AW573" s="1" t="s">
        <v>1585</v>
      </c>
      <c r="AX573" s="1" t="s">
        <v>52</v>
      </c>
      <c r="AY573" s="1" t="s">
        <v>52</v>
      </c>
      <c r="AZ573" s="1" t="s">
        <v>52</v>
      </c>
    </row>
    <row r="574" spans="1:52" ht="30" customHeight="1" x14ac:dyDescent="0.3">
      <c r="A574" s="20" t="s">
        <v>1197</v>
      </c>
      <c r="B574" s="20" t="s">
        <v>1198</v>
      </c>
      <c r="C574" s="20" t="s">
        <v>81</v>
      </c>
      <c r="D574" s="21">
        <v>2</v>
      </c>
      <c r="E574" s="23">
        <f t="shared" si="78"/>
        <v>9.1999999999999993</v>
      </c>
      <c r="F574" s="26">
        <f t="shared" si="78"/>
        <v>18.399999999999999</v>
      </c>
      <c r="G574" s="23">
        <f>단가대비표!O47</f>
        <v>9.1999999999999993</v>
      </c>
      <c r="H574" s="26">
        <f t="shared" si="79"/>
        <v>18.399999999999999</v>
      </c>
      <c r="I574" s="23">
        <f>단가대비표!P47</f>
        <v>0</v>
      </c>
      <c r="J574" s="26">
        <f t="shared" si="80"/>
        <v>0</v>
      </c>
      <c r="K574" s="23">
        <f>단가대비표!V47</f>
        <v>0</v>
      </c>
      <c r="L574" s="26">
        <f t="shared" si="81"/>
        <v>0</v>
      </c>
      <c r="M574" s="20" t="s">
        <v>52</v>
      </c>
      <c r="N574" s="1" t="s">
        <v>494</v>
      </c>
      <c r="O574" s="1" t="s">
        <v>1199</v>
      </c>
      <c r="P574" s="1" t="s">
        <v>69</v>
      </c>
      <c r="Q574" s="1" t="s">
        <v>69</v>
      </c>
      <c r="R574" s="1" t="s">
        <v>68</v>
      </c>
      <c r="AV574" s="1" t="s">
        <v>52</v>
      </c>
      <c r="AW574" s="1" t="s">
        <v>1586</v>
      </c>
      <c r="AX574" s="1" t="s">
        <v>52</v>
      </c>
      <c r="AY574" s="1" t="s">
        <v>52</v>
      </c>
      <c r="AZ574" s="1" t="s">
        <v>52</v>
      </c>
    </row>
    <row r="575" spans="1:52" ht="30" customHeight="1" x14ac:dyDescent="0.3">
      <c r="A575" s="20" t="s">
        <v>919</v>
      </c>
      <c r="B575" s="20" t="s">
        <v>920</v>
      </c>
      <c r="C575" s="20" t="s">
        <v>921</v>
      </c>
      <c r="D575" s="21">
        <v>7.1999999999999995E-2</v>
      </c>
      <c r="E575" s="23">
        <f t="shared" si="78"/>
        <v>276108</v>
      </c>
      <c r="F575" s="26">
        <f t="shared" si="78"/>
        <v>19879.7</v>
      </c>
      <c r="G575" s="23">
        <f>단가대비표!O149</f>
        <v>0</v>
      </c>
      <c r="H575" s="26">
        <f t="shared" si="79"/>
        <v>0</v>
      </c>
      <c r="I575" s="23">
        <f>단가대비표!P149</f>
        <v>276108</v>
      </c>
      <c r="J575" s="26">
        <f t="shared" si="80"/>
        <v>19879.7</v>
      </c>
      <c r="K575" s="23">
        <f>단가대비표!V149</f>
        <v>0</v>
      </c>
      <c r="L575" s="26">
        <f t="shared" si="81"/>
        <v>0</v>
      </c>
      <c r="M575" s="20" t="s">
        <v>1204</v>
      </c>
      <c r="N575" s="1" t="s">
        <v>494</v>
      </c>
      <c r="O575" s="1" t="s">
        <v>922</v>
      </c>
      <c r="P575" s="1" t="s">
        <v>69</v>
      </c>
      <c r="Q575" s="1" t="s">
        <v>69</v>
      </c>
      <c r="R575" s="1" t="s">
        <v>68</v>
      </c>
      <c r="V575">
        <v>1</v>
      </c>
      <c r="AV575" s="1" t="s">
        <v>52</v>
      </c>
      <c r="AW575" s="1" t="s">
        <v>1587</v>
      </c>
      <c r="AX575" s="1" t="s">
        <v>52</v>
      </c>
      <c r="AY575" s="1" t="s">
        <v>52</v>
      </c>
      <c r="AZ575" s="1" t="s">
        <v>52</v>
      </c>
    </row>
    <row r="576" spans="1:52" ht="30" customHeight="1" x14ac:dyDescent="0.3">
      <c r="A576" s="20" t="s">
        <v>924</v>
      </c>
      <c r="B576" s="20" t="s">
        <v>925</v>
      </c>
      <c r="C576" s="20" t="s">
        <v>147</v>
      </c>
      <c r="D576" s="21">
        <v>1</v>
      </c>
      <c r="E576" s="23">
        <f t="shared" si="78"/>
        <v>596.29999999999995</v>
      </c>
      <c r="F576" s="26">
        <f t="shared" si="78"/>
        <v>596.29999999999995</v>
      </c>
      <c r="G576" s="23">
        <f>TRUNC(SUMIF(V571:V576, RIGHTB(O576, 1), J571:J576)*U576, 2)</f>
        <v>596.39</v>
      </c>
      <c r="H576" s="26">
        <f t="shared" si="79"/>
        <v>596.29999999999995</v>
      </c>
      <c r="I576" s="23">
        <v>0</v>
      </c>
      <c r="J576" s="26">
        <f t="shared" si="80"/>
        <v>0</v>
      </c>
      <c r="K576" s="23">
        <v>0</v>
      </c>
      <c r="L576" s="26">
        <f t="shared" si="81"/>
        <v>0</v>
      </c>
      <c r="M576" s="20" t="s">
        <v>52</v>
      </c>
      <c r="N576" s="1" t="s">
        <v>494</v>
      </c>
      <c r="O576" s="1" t="s">
        <v>766</v>
      </c>
      <c r="P576" s="1" t="s">
        <v>69</v>
      </c>
      <c r="Q576" s="1" t="s">
        <v>69</v>
      </c>
      <c r="R576" s="1" t="s">
        <v>69</v>
      </c>
      <c r="S576">
        <v>1</v>
      </c>
      <c r="T576">
        <v>0</v>
      </c>
      <c r="U576">
        <v>0.03</v>
      </c>
      <c r="AV576" s="1" t="s">
        <v>52</v>
      </c>
      <c r="AW576" s="1" t="s">
        <v>1588</v>
      </c>
      <c r="AX576" s="1" t="s">
        <v>52</v>
      </c>
      <c r="AY576" s="1" t="s">
        <v>52</v>
      </c>
      <c r="AZ576" s="1" t="s">
        <v>52</v>
      </c>
    </row>
    <row r="577" spans="1:52" ht="30" customHeight="1" x14ac:dyDescent="0.3">
      <c r="A577" s="20" t="s">
        <v>927</v>
      </c>
      <c r="B577" s="20" t="s">
        <v>52</v>
      </c>
      <c r="C577" s="20" t="s">
        <v>52</v>
      </c>
      <c r="D577" s="21"/>
      <c r="E577" s="23"/>
      <c r="F577" s="26">
        <f>H577+J577+L577</f>
        <v>25179</v>
      </c>
      <c r="G577" s="23"/>
      <c r="H577" s="26">
        <f>TRUNC(SUMIF(N571:N576, N570, H571:H576),0)</f>
        <v>5300</v>
      </c>
      <c r="I577" s="23"/>
      <c r="J577" s="26">
        <f>TRUNC(SUMIF(N571:N576, N570, J571:J576),0)</f>
        <v>19879</v>
      </c>
      <c r="K577" s="23"/>
      <c r="L577" s="26">
        <f>TRUNC(SUMIF(N571:N576, N570, L571:L576),0)</f>
        <v>0</v>
      </c>
      <c r="M577" s="20" t="s">
        <v>52</v>
      </c>
      <c r="N577" s="1" t="s">
        <v>152</v>
      </c>
      <c r="O577" s="1" t="s">
        <v>152</v>
      </c>
      <c r="P577" s="1" t="s">
        <v>52</v>
      </c>
      <c r="Q577" s="1" t="s">
        <v>52</v>
      </c>
      <c r="R577" s="1" t="s">
        <v>52</v>
      </c>
      <c r="AV577" s="1" t="s">
        <v>52</v>
      </c>
      <c r="AW577" s="1" t="s">
        <v>52</v>
      </c>
      <c r="AX577" s="1" t="s">
        <v>52</v>
      </c>
      <c r="AY577" s="1" t="s">
        <v>52</v>
      </c>
      <c r="AZ577" s="1" t="s">
        <v>52</v>
      </c>
    </row>
    <row r="578" spans="1:52" ht="30" customHeight="1" x14ac:dyDescent="0.3">
      <c r="A578" s="21"/>
      <c r="B578" s="21"/>
      <c r="C578" s="21"/>
      <c r="D578" s="21"/>
      <c r="E578" s="23"/>
      <c r="F578" s="26"/>
      <c r="G578" s="23"/>
      <c r="H578" s="26"/>
      <c r="I578" s="23"/>
      <c r="J578" s="26"/>
      <c r="K578" s="23"/>
      <c r="L578" s="26"/>
      <c r="M578" s="21"/>
    </row>
    <row r="579" spans="1:52" ht="30" customHeight="1" x14ac:dyDescent="0.3">
      <c r="A579" s="17" t="s">
        <v>1589</v>
      </c>
      <c r="B579" s="18"/>
      <c r="C579" s="18"/>
      <c r="D579" s="18"/>
      <c r="E579" s="22"/>
      <c r="F579" s="25"/>
      <c r="G579" s="22"/>
      <c r="H579" s="25"/>
      <c r="I579" s="22"/>
      <c r="J579" s="25"/>
      <c r="K579" s="22"/>
      <c r="L579" s="25"/>
      <c r="M579" s="19"/>
      <c r="N579" s="1" t="s">
        <v>519</v>
      </c>
    </row>
    <row r="580" spans="1:52" ht="30" customHeight="1" x14ac:dyDescent="0.3">
      <c r="A580" s="20" t="s">
        <v>919</v>
      </c>
      <c r="B580" s="20" t="s">
        <v>920</v>
      </c>
      <c r="C580" s="20" t="s">
        <v>921</v>
      </c>
      <c r="D580" s="21">
        <v>0.15</v>
      </c>
      <c r="E580" s="23">
        <f>TRUNC(G580+I580+K580,1)</f>
        <v>276108</v>
      </c>
      <c r="F580" s="26">
        <f>TRUNC(H580+J580+L580,1)</f>
        <v>41416.199999999997</v>
      </c>
      <c r="G580" s="23">
        <f>단가대비표!O149</f>
        <v>0</v>
      </c>
      <c r="H580" s="26">
        <f>TRUNC(G580*D580,1)</f>
        <v>0</v>
      </c>
      <c r="I580" s="23">
        <f>단가대비표!P149</f>
        <v>276108</v>
      </c>
      <c r="J580" s="26">
        <f>TRUNC(I580*D580,1)</f>
        <v>41416.199999999997</v>
      </c>
      <c r="K580" s="23">
        <f>단가대비표!V149</f>
        <v>0</v>
      </c>
      <c r="L580" s="26">
        <f>TRUNC(K580*D580,1)</f>
        <v>0</v>
      </c>
      <c r="M580" s="20" t="s">
        <v>1590</v>
      </c>
      <c r="N580" s="1" t="s">
        <v>519</v>
      </c>
      <c r="O580" s="1" t="s">
        <v>922</v>
      </c>
      <c r="P580" s="1" t="s">
        <v>69</v>
      </c>
      <c r="Q580" s="1" t="s">
        <v>69</v>
      </c>
      <c r="R580" s="1" t="s">
        <v>68</v>
      </c>
      <c r="V580">
        <v>1</v>
      </c>
      <c r="AV580" s="1" t="s">
        <v>52</v>
      </c>
      <c r="AW580" s="1" t="s">
        <v>1591</v>
      </c>
      <c r="AX580" s="1" t="s">
        <v>52</v>
      </c>
      <c r="AY580" s="1" t="s">
        <v>52</v>
      </c>
      <c r="AZ580" s="1" t="s">
        <v>52</v>
      </c>
    </row>
    <row r="581" spans="1:52" ht="30" customHeight="1" x14ac:dyDescent="0.3">
      <c r="A581" s="20" t="s">
        <v>924</v>
      </c>
      <c r="B581" s="20" t="s">
        <v>925</v>
      </c>
      <c r="C581" s="20" t="s">
        <v>147</v>
      </c>
      <c r="D581" s="21">
        <v>1</v>
      </c>
      <c r="E581" s="23">
        <f>TRUNC(G581+I581+K581,1)</f>
        <v>1242.4000000000001</v>
      </c>
      <c r="F581" s="26">
        <f>TRUNC(H581+J581+L581,1)</f>
        <v>1242.4000000000001</v>
      </c>
      <c r="G581" s="23">
        <f>TRUNC(SUMIF(V580:V581, RIGHTB(O581, 1), J580:J581)*U581, 2)</f>
        <v>1242.48</v>
      </c>
      <c r="H581" s="26">
        <f>TRUNC(G581*D581,1)</f>
        <v>1242.4000000000001</v>
      </c>
      <c r="I581" s="23">
        <v>0</v>
      </c>
      <c r="J581" s="26">
        <f>TRUNC(I581*D581,1)</f>
        <v>0</v>
      </c>
      <c r="K581" s="23">
        <v>0</v>
      </c>
      <c r="L581" s="26">
        <f>TRUNC(K581*D581,1)</f>
        <v>0</v>
      </c>
      <c r="M581" s="20" t="s">
        <v>52</v>
      </c>
      <c r="N581" s="1" t="s">
        <v>519</v>
      </c>
      <c r="O581" s="1" t="s">
        <v>766</v>
      </c>
      <c r="P581" s="1" t="s">
        <v>69</v>
      </c>
      <c r="Q581" s="1" t="s">
        <v>69</v>
      </c>
      <c r="R581" s="1" t="s">
        <v>69</v>
      </c>
      <c r="S581">
        <v>1</v>
      </c>
      <c r="T581">
        <v>0</v>
      </c>
      <c r="U581">
        <v>0.03</v>
      </c>
      <c r="AV581" s="1" t="s">
        <v>52</v>
      </c>
      <c r="AW581" s="1" t="s">
        <v>1592</v>
      </c>
      <c r="AX581" s="1" t="s">
        <v>52</v>
      </c>
      <c r="AY581" s="1" t="s">
        <v>52</v>
      </c>
      <c r="AZ581" s="1" t="s">
        <v>52</v>
      </c>
    </row>
    <row r="582" spans="1:52" ht="30" customHeight="1" x14ac:dyDescent="0.3">
      <c r="A582" s="20" t="s">
        <v>927</v>
      </c>
      <c r="B582" s="20" t="s">
        <v>52</v>
      </c>
      <c r="C582" s="20" t="s">
        <v>52</v>
      </c>
      <c r="D582" s="21"/>
      <c r="E582" s="23"/>
      <c r="F582" s="26">
        <f>H582+J582+L582</f>
        <v>42658</v>
      </c>
      <c r="G582" s="23"/>
      <c r="H582" s="26">
        <f>TRUNC(SUMIF(N580:N581, N579, H580:H581),0)</f>
        <v>1242</v>
      </c>
      <c r="I582" s="23"/>
      <c r="J582" s="26">
        <f>TRUNC(SUMIF(N580:N581, N579, J580:J581),0)</f>
        <v>41416</v>
      </c>
      <c r="K582" s="23"/>
      <c r="L582" s="26">
        <f>TRUNC(SUMIF(N580:N581, N579, L580:L581),0)</f>
        <v>0</v>
      </c>
      <c r="M582" s="20" t="s">
        <v>52</v>
      </c>
      <c r="N582" s="1" t="s">
        <v>152</v>
      </c>
      <c r="O582" s="1" t="s">
        <v>152</v>
      </c>
      <c r="P582" s="1" t="s">
        <v>52</v>
      </c>
      <c r="Q582" s="1" t="s">
        <v>52</v>
      </c>
      <c r="R582" s="1" t="s">
        <v>52</v>
      </c>
      <c r="AV582" s="1" t="s">
        <v>52</v>
      </c>
      <c r="AW582" s="1" t="s">
        <v>52</v>
      </c>
      <c r="AX582" s="1" t="s">
        <v>52</v>
      </c>
      <c r="AY582" s="1" t="s">
        <v>52</v>
      </c>
      <c r="AZ582" s="1" t="s">
        <v>52</v>
      </c>
    </row>
    <row r="583" spans="1:52" ht="30" customHeight="1" x14ac:dyDescent="0.3">
      <c r="A583" s="21"/>
      <c r="B583" s="21"/>
      <c r="C583" s="21"/>
      <c r="D583" s="21"/>
      <c r="E583" s="23"/>
      <c r="F583" s="26"/>
      <c r="G583" s="23"/>
      <c r="H583" s="26"/>
      <c r="I583" s="23"/>
      <c r="J583" s="26"/>
      <c r="K583" s="23"/>
      <c r="L583" s="26"/>
      <c r="M583" s="21"/>
    </row>
    <row r="584" spans="1:52" ht="30" customHeight="1" x14ac:dyDescent="0.3">
      <c r="A584" s="17" t="s">
        <v>1593</v>
      </c>
      <c r="B584" s="18"/>
      <c r="C584" s="18"/>
      <c r="D584" s="18"/>
      <c r="E584" s="22"/>
      <c r="F584" s="25"/>
      <c r="G584" s="22"/>
      <c r="H584" s="25"/>
      <c r="I584" s="22"/>
      <c r="J584" s="25"/>
      <c r="K584" s="22"/>
      <c r="L584" s="25"/>
      <c r="M584" s="19"/>
      <c r="N584" s="1" t="s">
        <v>523</v>
      </c>
    </row>
    <row r="585" spans="1:52" ht="30" customHeight="1" x14ac:dyDescent="0.3">
      <c r="A585" s="20" t="s">
        <v>919</v>
      </c>
      <c r="B585" s="20" t="s">
        <v>920</v>
      </c>
      <c r="C585" s="20" t="s">
        <v>921</v>
      </c>
      <c r="D585" s="21">
        <v>0.18</v>
      </c>
      <c r="E585" s="23">
        <f>TRUNC(G585+I585+K585,1)</f>
        <v>276108</v>
      </c>
      <c r="F585" s="26">
        <f>TRUNC(H585+J585+L585,1)</f>
        <v>49699.4</v>
      </c>
      <c r="G585" s="23">
        <f>단가대비표!O149</f>
        <v>0</v>
      </c>
      <c r="H585" s="26">
        <f>TRUNC(G585*D585,1)</f>
        <v>0</v>
      </c>
      <c r="I585" s="23">
        <f>단가대비표!P149</f>
        <v>276108</v>
      </c>
      <c r="J585" s="26">
        <f>TRUNC(I585*D585,1)</f>
        <v>49699.4</v>
      </c>
      <c r="K585" s="23">
        <f>단가대비표!V149</f>
        <v>0</v>
      </c>
      <c r="L585" s="26">
        <f>TRUNC(K585*D585,1)</f>
        <v>0</v>
      </c>
      <c r="M585" s="20" t="s">
        <v>1594</v>
      </c>
      <c r="N585" s="1" t="s">
        <v>523</v>
      </c>
      <c r="O585" s="1" t="s">
        <v>922</v>
      </c>
      <c r="P585" s="1" t="s">
        <v>69</v>
      </c>
      <c r="Q585" s="1" t="s">
        <v>69</v>
      </c>
      <c r="R585" s="1" t="s">
        <v>68</v>
      </c>
      <c r="V585">
        <v>1</v>
      </c>
      <c r="AV585" s="1" t="s">
        <v>52</v>
      </c>
      <c r="AW585" s="1" t="s">
        <v>1595</v>
      </c>
      <c r="AX585" s="1" t="s">
        <v>52</v>
      </c>
      <c r="AY585" s="1" t="s">
        <v>52</v>
      </c>
      <c r="AZ585" s="1" t="s">
        <v>52</v>
      </c>
    </row>
    <row r="586" spans="1:52" ht="30" customHeight="1" x14ac:dyDescent="0.3">
      <c r="A586" s="20" t="s">
        <v>924</v>
      </c>
      <c r="B586" s="20" t="s">
        <v>925</v>
      </c>
      <c r="C586" s="20" t="s">
        <v>147</v>
      </c>
      <c r="D586" s="21">
        <v>1</v>
      </c>
      <c r="E586" s="23">
        <f>TRUNC(G586+I586+K586,1)</f>
        <v>1490.9</v>
      </c>
      <c r="F586" s="26">
        <f>TRUNC(H586+J586+L586,1)</f>
        <v>1490.9</v>
      </c>
      <c r="G586" s="23">
        <f>TRUNC(SUMIF(V585:V586, RIGHTB(O586, 1), J585:J586)*U586, 2)</f>
        <v>1490.98</v>
      </c>
      <c r="H586" s="26">
        <f>TRUNC(G586*D586,1)</f>
        <v>1490.9</v>
      </c>
      <c r="I586" s="23">
        <v>0</v>
      </c>
      <c r="J586" s="26">
        <f>TRUNC(I586*D586,1)</f>
        <v>0</v>
      </c>
      <c r="K586" s="23">
        <v>0</v>
      </c>
      <c r="L586" s="26">
        <f>TRUNC(K586*D586,1)</f>
        <v>0</v>
      </c>
      <c r="M586" s="20" t="s">
        <v>52</v>
      </c>
      <c r="N586" s="1" t="s">
        <v>523</v>
      </c>
      <c r="O586" s="1" t="s">
        <v>766</v>
      </c>
      <c r="P586" s="1" t="s">
        <v>69</v>
      </c>
      <c r="Q586" s="1" t="s">
        <v>69</v>
      </c>
      <c r="R586" s="1" t="s">
        <v>69</v>
      </c>
      <c r="S586">
        <v>1</v>
      </c>
      <c r="T586">
        <v>0</v>
      </c>
      <c r="U586">
        <v>0.03</v>
      </c>
      <c r="AV586" s="1" t="s">
        <v>52</v>
      </c>
      <c r="AW586" s="1" t="s">
        <v>1596</v>
      </c>
      <c r="AX586" s="1" t="s">
        <v>52</v>
      </c>
      <c r="AY586" s="1" t="s">
        <v>52</v>
      </c>
      <c r="AZ586" s="1" t="s">
        <v>52</v>
      </c>
    </row>
    <row r="587" spans="1:52" ht="30" customHeight="1" x14ac:dyDescent="0.3">
      <c r="A587" s="20" t="s">
        <v>927</v>
      </c>
      <c r="B587" s="20" t="s">
        <v>52</v>
      </c>
      <c r="C587" s="20" t="s">
        <v>52</v>
      </c>
      <c r="D587" s="21"/>
      <c r="E587" s="23"/>
      <c r="F587" s="26">
        <f>H587+J587+L587</f>
        <v>51189</v>
      </c>
      <c r="G587" s="23"/>
      <c r="H587" s="26">
        <f>TRUNC(SUMIF(N585:N586, N584, H585:H586),0)</f>
        <v>1490</v>
      </c>
      <c r="I587" s="23"/>
      <c r="J587" s="26">
        <f>TRUNC(SUMIF(N585:N586, N584, J585:J586),0)</f>
        <v>49699</v>
      </c>
      <c r="K587" s="23"/>
      <c r="L587" s="26">
        <f>TRUNC(SUMIF(N585:N586, N584, L585:L586),0)</f>
        <v>0</v>
      </c>
      <c r="M587" s="20" t="s">
        <v>52</v>
      </c>
      <c r="N587" s="1" t="s">
        <v>152</v>
      </c>
      <c r="O587" s="1" t="s">
        <v>152</v>
      </c>
      <c r="P587" s="1" t="s">
        <v>52</v>
      </c>
      <c r="Q587" s="1" t="s">
        <v>52</v>
      </c>
      <c r="R587" s="1" t="s">
        <v>52</v>
      </c>
      <c r="AV587" s="1" t="s">
        <v>52</v>
      </c>
      <c r="AW587" s="1" t="s">
        <v>52</v>
      </c>
      <c r="AX587" s="1" t="s">
        <v>52</v>
      </c>
      <c r="AY587" s="1" t="s">
        <v>52</v>
      </c>
      <c r="AZ587" s="1" t="s">
        <v>52</v>
      </c>
    </row>
    <row r="588" spans="1:52" ht="30" customHeight="1" x14ac:dyDescent="0.3">
      <c r="A588" s="21"/>
      <c r="B588" s="21"/>
      <c r="C588" s="21"/>
      <c r="D588" s="21"/>
      <c r="E588" s="23"/>
      <c r="F588" s="26"/>
      <c r="G588" s="23"/>
      <c r="H588" s="26"/>
      <c r="I588" s="23"/>
      <c r="J588" s="26"/>
      <c r="K588" s="23"/>
      <c r="L588" s="26"/>
      <c r="M588" s="21"/>
    </row>
    <row r="589" spans="1:52" ht="30" customHeight="1" x14ac:dyDescent="0.3">
      <c r="A589" s="17" t="s">
        <v>1597</v>
      </c>
      <c r="B589" s="18"/>
      <c r="C589" s="18"/>
      <c r="D589" s="18"/>
      <c r="E589" s="22"/>
      <c r="F589" s="25"/>
      <c r="G589" s="22"/>
      <c r="H589" s="25"/>
      <c r="I589" s="22"/>
      <c r="J589" s="25"/>
      <c r="K589" s="22"/>
      <c r="L589" s="25"/>
      <c r="M589" s="19"/>
      <c r="N589" s="1" t="s">
        <v>528</v>
      </c>
    </row>
    <row r="590" spans="1:52" ht="30" customHeight="1" x14ac:dyDescent="0.3">
      <c r="A590" s="20" t="s">
        <v>919</v>
      </c>
      <c r="B590" s="20" t="s">
        <v>920</v>
      </c>
      <c r="C590" s="20" t="s">
        <v>921</v>
      </c>
      <c r="D590" s="21">
        <v>0.15</v>
      </c>
      <c r="E590" s="23">
        <f>TRUNC(G590+I590+K590,1)</f>
        <v>276108</v>
      </c>
      <c r="F590" s="26">
        <f>TRUNC(H590+J590+L590,1)</f>
        <v>41416.199999999997</v>
      </c>
      <c r="G590" s="23">
        <f>단가대비표!O149</f>
        <v>0</v>
      </c>
      <c r="H590" s="26">
        <f>TRUNC(G590*D590,1)</f>
        <v>0</v>
      </c>
      <c r="I590" s="23">
        <f>단가대비표!P149</f>
        <v>276108</v>
      </c>
      <c r="J590" s="26">
        <f>TRUNC(I590*D590,1)</f>
        <v>41416.199999999997</v>
      </c>
      <c r="K590" s="23">
        <f>단가대비표!V149</f>
        <v>0</v>
      </c>
      <c r="L590" s="26">
        <f>TRUNC(K590*D590,1)</f>
        <v>0</v>
      </c>
      <c r="M590" s="20" t="s">
        <v>1590</v>
      </c>
      <c r="N590" s="1" t="s">
        <v>528</v>
      </c>
      <c r="O590" s="1" t="s">
        <v>922</v>
      </c>
      <c r="P590" s="1" t="s">
        <v>69</v>
      </c>
      <c r="Q590" s="1" t="s">
        <v>69</v>
      </c>
      <c r="R590" s="1" t="s">
        <v>68</v>
      </c>
      <c r="V590">
        <v>1</v>
      </c>
      <c r="AV590" s="1" t="s">
        <v>52</v>
      </c>
      <c r="AW590" s="1" t="s">
        <v>1598</v>
      </c>
      <c r="AX590" s="1" t="s">
        <v>52</v>
      </c>
      <c r="AY590" s="1" t="s">
        <v>52</v>
      </c>
      <c r="AZ590" s="1" t="s">
        <v>52</v>
      </c>
    </row>
    <row r="591" spans="1:52" ht="30" customHeight="1" x14ac:dyDescent="0.3">
      <c r="A591" s="20" t="s">
        <v>924</v>
      </c>
      <c r="B591" s="20" t="s">
        <v>925</v>
      </c>
      <c r="C591" s="20" t="s">
        <v>147</v>
      </c>
      <c r="D591" s="21">
        <v>1</v>
      </c>
      <c r="E591" s="23">
        <f>TRUNC(G591+I591+K591,1)</f>
        <v>1242.4000000000001</v>
      </c>
      <c r="F591" s="26">
        <f>TRUNC(H591+J591+L591,1)</f>
        <v>1242.4000000000001</v>
      </c>
      <c r="G591" s="23">
        <f>TRUNC(SUMIF(V590:V591, RIGHTB(O591, 1), J590:J591)*U591, 2)</f>
        <v>1242.48</v>
      </c>
      <c r="H591" s="26">
        <f>TRUNC(G591*D591,1)</f>
        <v>1242.4000000000001</v>
      </c>
      <c r="I591" s="23">
        <v>0</v>
      </c>
      <c r="J591" s="26">
        <f>TRUNC(I591*D591,1)</f>
        <v>0</v>
      </c>
      <c r="K591" s="23">
        <v>0</v>
      </c>
      <c r="L591" s="26">
        <f>TRUNC(K591*D591,1)</f>
        <v>0</v>
      </c>
      <c r="M591" s="20" t="s">
        <v>52</v>
      </c>
      <c r="N591" s="1" t="s">
        <v>528</v>
      </c>
      <c r="O591" s="1" t="s">
        <v>766</v>
      </c>
      <c r="P591" s="1" t="s">
        <v>69</v>
      </c>
      <c r="Q591" s="1" t="s">
        <v>69</v>
      </c>
      <c r="R591" s="1" t="s">
        <v>69</v>
      </c>
      <c r="S591">
        <v>1</v>
      </c>
      <c r="T591">
        <v>0</v>
      </c>
      <c r="U591">
        <v>0.03</v>
      </c>
      <c r="AV591" s="1" t="s">
        <v>52</v>
      </c>
      <c r="AW591" s="1" t="s">
        <v>1599</v>
      </c>
      <c r="AX591" s="1" t="s">
        <v>52</v>
      </c>
      <c r="AY591" s="1" t="s">
        <v>52</v>
      </c>
      <c r="AZ591" s="1" t="s">
        <v>52</v>
      </c>
    </row>
    <row r="592" spans="1:52" ht="30" customHeight="1" x14ac:dyDescent="0.3">
      <c r="A592" s="20" t="s">
        <v>927</v>
      </c>
      <c r="B592" s="20" t="s">
        <v>52</v>
      </c>
      <c r="C592" s="20" t="s">
        <v>52</v>
      </c>
      <c r="D592" s="21"/>
      <c r="E592" s="23"/>
      <c r="F592" s="26">
        <f>H592+J592+L592</f>
        <v>42658</v>
      </c>
      <c r="G592" s="23"/>
      <c r="H592" s="26">
        <f>TRUNC(SUMIF(N590:N591, N589, H590:H591),0)</f>
        <v>1242</v>
      </c>
      <c r="I592" s="23"/>
      <c r="J592" s="26">
        <f>TRUNC(SUMIF(N590:N591, N589, J590:J591),0)</f>
        <v>41416</v>
      </c>
      <c r="K592" s="23"/>
      <c r="L592" s="26">
        <f>TRUNC(SUMIF(N590:N591, N589, L590:L591),0)</f>
        <v>0</v>
      </c>
      <c r="M592" s="20" t="s">
        <v>52</v>
      </c>
      <c r="N592" s="1" t="s">
        <v>152</v>
      </c>
      <c r="O592" s="1" t="s">
        <v>152</v>
      </c>
      <c r="P592" s="1" t="s">
        <v>52</v>
      </c>
      <c r="Q592" s="1" t="s">
        <v>52</v>
      </c>
      <c r="R592" s="1" t="s">
        <v>52</v>
      </c>
      <c r="AV592" s="1" t="s">
        <v>52</v>
      </c>
      <c r="AW592" s="1" t="s">
        <v>52</v>
      </c>
      <c r="AX592" s="1" t="s">
        <v>52</v>
      </c>
      <c r="AY592" s="1" t="s">
        <v>52</v>
      </c>
      <c r="AZ592" s="1" t="s">
        <v>52</v>
      </c>
    </row>
    <row r="593" spans="1:52" ht="30" customHeight="1" x14ac:dyDescent="0.3">
      <c r="A593" s="21"/>
      <c r="B593" s="21"/>
      <c r="C593" s="21"/>
      <c r="D593" s="21"/>
      <c r="E593" s="23"/>
      <c r="F593" s="26"/>
      <c r="G593" s="23"/>
      <c r="H593" s="26"/>
      <c r="I593" s="23"/>
      <c r="J593" s="26"/>
      <c r="K593" s="23"/>
      <c r="L593" s="26"/>
      <c r="M593" s="21"/>
    </row>
    <row r="594" spans="1:52" ht="30" customHeight="1" x14ac:dyDescent="0.3">
      <c r="A594" s="17" t="s">
        <v>1600</v>
      </c>
      <c r="B594" s="18"/>
      <c r="C594" s="18"/>
      <c r="D594" s="18"/>
      <c r="E594" s="22"/>
      <c r="F594" s="25"/>
      <c r="G594" s="22"/>
      <c r="H594" s="25"/>
      <c r="I594" s="22"/>
      <c r="J594" s="25"/>
      <c r="K594" s="22"/>
      <c r="L594" s="25"/>
      <c r="M594" s="19"/>
      <c r="N594" s="1" t="s">
        <v>532</v>
      </c>
    </row>
    <row r="595" spans="1:52" ht="30" customHeight="1" x14ac:dyDescent="0.3">
      <c r="A595" s="20" t="s">
        <v>919</v>
      </c>
      <c r="B595" s="20" t="s">
        <v>920</v>
      </c>
      <c r="C595" s="20" t="s">
        <v>921</v>
      </c>
      <c r="D595" s="21">
        <v>0.15</v>
      </c>
      <c r="E595" s="23">
        <f>TRUNC(G595+I595+K595,1)</f>
        <v>276108</v>
      </c>
      <c r="F595" s="26">
        <f>TRUNC(H595+J595+L595,1)</f>
        <v>41416.199999999997</v>
      </c>
      <c r="G595" s="23">
        <f>단가대비표!O149</f>
        <v>0</v>
      </c>
      <c r="H595" s="26">
        <f>TRUNC(G595*D595,1)</f>
        <v>0</v>
      </c>
      <c r="I595" s="23">
        <f>단가대비표!P149</f>
        <v>276108</v>
      </c>
      <c r="J595" s="26">
        <f>TRUNC(I595*D595,1)</f>
        <v>41416.199999999997</v>
      </c>
      <c r="K595" s="23">
        <f>단가대비표!V149</f>
        <v>0</v>
      </c>
      <c r="L595" s="26">
        <f>TRUNC(K595*D595,1)</f>
        <v>0</v>
      </c>
      <c r="M595" s="20" t="s">
        <v>1590</v>
      </c>
      <c r="N595" s="1" t="s">
        <v>532</v>
      </c>
      <c r="O595" s="1" t="s">
        <v>922</v>
      </c>
      <c r="P595" s="1" t="s">
        <v>69</v>
      </c>
      <c r="Q595" s="1" t="s">
        <v>69</v>
      </c>
      <c r="R595" s="1" t="s">
        <v>68</v>
      </c>
      <c r="V595">
        <v>1</v>
      </c>
      <c r="AV595" s="1" t="s">
        <v>52</v>
      </c>
      <c r="AW595" s="1" t="s">
        <v>1601</v>
      </c>
      <c r="AX595" s="1" t="s">
        <v>52</v>
      </c>
      <c r="AY595" s="1" t="s">
        <v>52</v>
      </c>
      <c r="AZ595" s="1" t="s">
        <v>52</v>
      </c>
    </row>
    <row r="596" spans="1:52" ht="30" customHeight="1" x14ac:dyDescent="0.3">
      <c r="A596" s="20" t="s">
        <v>924</v>
      </c>
      <c r="B596" s="20" t="s">
        <v>925</v>
      </c>
      <c r="C596" s="20" t="s">
        <v>147</v>
      </c>
      <c r="D596" s="21">
        <v>1</v>
      </c>
      <c r="E596" s="23">
        <f>TRUNC(G596+I596+K596,1)</f>
        <v>1242.4000000000001</v>
      </c>
      <c r="F596" s="26">
        <f>TRUNC(H596+J596+L596,1)</f>
        <v>1242.4000000000001</v>
      </c>
      <c r="G596" s="23">
        <f>TRUNC(SUMIF(V595:V596, RIGHTB(O596, 1), J595:J596)*U596, 2)</f>
        <v>1242.48</v>
      </c>
      <c r="H596" s="26">
        <f>TRUNC(G596*D596,1)</f>
        <v>1242.4000000000001</v>
      </c>
      <c r="I596" s="23">
        <v>0</v>
      </c>
      <c r="J596" s="26">
        <f>TRUNC(I596*D596,1)</f>
        <v>0</v>
      </c>
      <c r="K596" s="23">
        <v>0</v>
      </c>
      <c r="L596" s="26">
        <f>TRUNC(K596*D596,1)</f>
        <v>0</v>
      </c>
      <c r="M596" s="20" t="s">
        <v>52</v>
      </c>
      <c r="N596" s="1" t="s">
        <v>532</v>
      </c>
      <c r="O596" s="1" t="s">
        <v>766</v>
      </c>
      <c r="P596" s="1" t="s">
        <v>69</v>
      </c>
      <c r="Q596" s="1" t="s">
        <v>69</v>
      </c>
      <c r="R596" s="1" t="s">
        <v>69</v>
      </c>
      <c r="S596">
        <v>1</v>
      </c>
      <c r="T596">
        <v>0</v>
      </c>
      <c r="U596">
        <v>0.03</v>
      </c>
      <c r="AV596" s="1" t="s">
        <v>52</v>
      </c>
      <c r="AW596" s="1" t="s">
        <v>1602</v>
      </c>
      <c r="AX596" s="1" t="s">
        <v>52</v>
      </c>
      <c r="AY596" s="1" t="s">
        <v>52</v>
      </c>
      <c r="AZ596" s="1" t="s">
        <v>52</v>
      </c>
    </row>
    <row r="597" spans="1:52" ht="30" customHeight="1" x14ac:dyDescent="0.3">
      <c r="A597" s="20" t="s">
        <v>927</v>
      </c>
      <c r="B597" s="20" t="s">
        <v>52</v>
      </c>
      <c r="C597" s="20" t="s">
        <v>52</v>
      </c>
      <c r="D597" s="21"/>
      <c r="E597" s="23"/>
      <c r="F597" s="26">
        <f>H597+J597+L597</f>
        <v>42658</v>
      </c>
      <c r="G597" s="23"/>
      <c r="H597" s="26">
        <f>TRUNC(SUMIF(N595:N596, N594, H595:H596),0)</f>
        <v>1242</v>
      </c>
      <c r="I597" s="23"/>
      <c r="J597" s="26">
        <f>TRUNC(SUMIF(N595:N596, N594, J595:J596),0)</f>
        <v>41416</v>
      </c>
      <c r="K597" s="23"/>
      <c r="L597" s="26">
        <f>TRUNC(SUMIF(N595:N596, N594, L595:L596),0)</f>
        <v>0</v>
      </c>
      <c r="M597" s="20" t="s">
        <v>52</v>
      </c>
      <c r="N597" s="1" t="s">
        <v>152</v>
      </c>
      <c r="O597" s="1" t="s">
        <v>152</v>
      </c>
      <c r="P597" s="1" t="s">
        <v>52</v>
      </c>
      <c r="Q597" s="1" t="s">
        <v>52</v>
      </c>
      <c r="R597" s="1" t="s">
        <v>52</v>
      </c>
      <c r="AV597" s="1" t="s">
        <v>52</v>
      </c>
      <c r="AW597" s="1" t="s">
        <v>52</v>
      </c>
      <c r="AX597" s="1" t="s">
        <v>52</v>
      </c>
      <c r="AY597" s="1" t="s">
        <v>52</v>
      </c>
      <c r="AZ597" s="1" t="s">
        <v>52</v>
      </c>
    </row>
    <row r="598" spans="1:52" ht="30" customHeight="1" x14ac:dyDescent="0.3">
      <c r="A598" s="21"/>
      <c r="B598" s="21"/>
      <c r="C598" s="21"/>
      <c r="D598" s="21"/>
      <c r="E598" s="23"/>
      <c r="F598" s="26"/>
      <c r="G598" s="23"/>
      <c r="H598" s="26"/>
      <c r="I598" s="23"/>
      <c r="J598" s="26"/>
      <c r="K598" s="23"/>
      <c r="L598" s="26"/>
      <c r="M598" s="21"/>
    </row>
    <row r="599" spans="1:52" ht="30" customHeight="1" x14ac:dyDescent="0.3">
      <c r="A599" s="17" t="s">
        <v>1603</v>
      </c>
      <c r="B599" s="18"/>
      <c r="C599" s="18"/>
      <c r="D599" s="18"/>
      <c r="E599" s="22"/>
      <c r="F599" s="25"/>
      <c r="G599" s="22"/>
      <c r="H599" s="25"/>
      <c r="I599" s="22"/>
      <c r="J599" s="25"/>
      <c r="K599" s="22"/>
      <c r="L599" s="25"/>
      <c r="M599" s="19"/>
      <c r="N599" s="1" t="s">
        <v>536</v>
      </c>
    </row>
    <row r="600" spans="1:52" ht="30" customHeight="1" x14ac:dyDescent="0.3">
      <c r="A600" s="20" t="s">
        <v>919</v>
      </c>
      <c r="B600" s="20" t="s">
        <v>920</v>
      </c>
      <c r="C600" s="20" t="s">
        <v>921</v>
      </c>
      <c r="D600" s="21">
        <v>0.15</v>
      </c>
      <c r="E600" s="23">
        <f>TRUNC(G600+I600+K600,1)</f>
        <v>276108</v>
      </c>
      <c r="F600" s="26">
        <f>TRUNC(H600+J600+L600,1)</f>
        <v>41416.199999999997</v>
      </c>
      <c r="G600" s="23">
        <f>단가대비표!O149</f>
        <v>0</v>
      </c>
      <c r="H600" s="26">
        <f>TRUNC(G600*D600,1)</f>
        <v>0</v>
      </c>
      <c r="I600" s="23">
        <f>단가대비표!P149</f>
        <v>276108</v>
      </c>
      <c r="J600" s="26">
        <f>TRUNC(I600*D600,1)</f>
        <v>41416.199999999997</v>
      </c>
      <c r="K600" s="23">
        <f>단가대비표!V149</f>
        <v>0</v>
      </c>
      <c r="L600" s="26">
        <f>TRUNC(K600*D600,1)</f>
        <v>0</v>
      </c>
      <c r="M600" s="20" t="s">
        <v>1590</v>
      </c>
      <c r="N600" s="1" t="s">
        <v>536</v>
      </c>
      <c r="O600" s="1" t="s">
        <v>922</v>
      </c>
      <c r="P600" s="1" t="s">
        <v>69</v>
      </c>
      <c r="Q600" s="1" t="s">
        <v>69</v>
      </c>
      <c r="R600" s="1" t="s">
        <v>68</v>
      </c>
      <c r="V600">
        <v>1</v>
      </c>
      <c r="AV600" s="1" t="s">
        <v>52</v>
      </c>
      <c r="AW600" s="1" t="s">
        <v>1604</v>
      </c>
      <c r="AX600" s="1" t="s">
        <v>52</v>
      </c>
      <c r="AY600" s="1" t="s">
        <v>52</v>
      </c>
      <c r="AZ600" s="1" t="s">
        <v>52</v>
      </c>
    </row>
    <row r="601" spans="1:52" ht="30" customHeight="1" x14ac:dyDescent="0.3">
      <c r="A601" s="20" t="s">
        <v>924</v>
      </c>
      <c r="B601" s="20" t="s">
        <v>925</v>
      </c>
      <c r="C601" s="20" t="s">
        <v>147</v>
      </c>
      <c r="D601" s="21">
        <v>1</v>
      </c>
      <c r="E601" s="23">
        <f>TRUNC(G601+I601+K601,1)</f>
        <v>1242.4000000000001</v>
      </c>
      <c r="F601" s="26">
        <f>TRUNC(H601+J601+L601,1)</f>
        <v>1242.4000000000001</v>
      </c>
      <c r="G601" s="23">
        <f>TRUNC(SUMIF(V600:V601, RIGHTB(O601, 1), J600:J601)*U601, 2)</f>
        <v>1242.48</v>
      </c>
      <c r="H601" s="26">
        <f>TRUNC(G601*D601,1)</f>
        <v>1242.4000000000001</v>
      </c>
      <c r="I601" s="23">
        <v>0</v>
      </c>
      <c r="J601" s="26">
        <f>TRUNC(I601*D601,1)</f>
        <v>0</v>
      </c>
      <c r="K601" s="23">
        <v>0</v>
      </c>
      <c r="L601" s="26">
        <f>TRUNC(K601*D601,1)</f>
        <v>0</v>
      </c>
      <c r="M601" s="20" t="s">
        <v>52</v>
      </c>
      <c r="N601" s="1" t="s">
        <v>536</v>
      </c>
      <c r="O601" s="1" t="s">
        <v>766</v>
      </c>
      <c r="P601" s="1" t="s">
        <v>69</v>
      </c>
      <c r="Q601" s="1" t="s">
        <v>69</v>
      </c>
      <c r="R601" s="1" t="s">
        <v>69</v>
      </c>
      <c r="S601">
        <v>1</v>
      </c>
      <c r="T601">
        <v>0</v>
      </c>
      <c r="U601">
        <v>0.03</v>
      </c>
      <c r="AV601" s="1" t="s">
        <v>52</v>
      </c>
      <c r="AW601" s="1" t="s">
        <v>1605</v>
      </c>
      <c r="AX601" s="1" t="s">
        <v>52</v>
      </c>
      <c r="AY601" s="1" t="s">
        <v>52</v>
      </c>
      <c r="AZ601" s="1" t="s">
        <v>52</v>
      </c>
    </row>
    <row r="602" spans="1:52" ht="30" customHeight="1" x14ac:dyDescent="0.3">
      <c r="A602" s="20" t="s">
        <v>927</v>
      </c>
      <c r="B602" s="20" t="s">
        <v>52</v>
      </c>
      <c r="C602" s="20" t="s">
        <v>52</v>
      </c>
      <c r="D602" s="21"/>
      <c r="E602" s="23"/>
      <c r="F602" s="26">
        <f>H602+J602+L602</f>
        <v>42658</v>
      </c>
      <c r="G602" s="23"/>
      <c r="H602" s="26">
        <f>TRUNC(SUMIF(N600:N601, N599, H600:H601),0)</f>
        <v>1242</v>
      </c>
      <c r="I602" s="23"/>
      <c r="J602" s="26">
        <f>TRUNC(SUMIF(N600:N601, N599, J600:J601),0)</f>
        <v>41416</v>
      </c>
      <c r="K602" s="23"/>
      <c r="L602" s="26">
        <f>TRUNC(SUMIF(N600:N601, N599, L600:L601),0)</f>
        <v>0</v>
      </c>
      <c r="M602" s="20" t="s">
        <v>52</v>
      </c>
      <c r="N602" s="1" t="s">
        <v>152</v>
      </c>
      <c r="O602" s="1" t="s">
        <v>152</v>
      </c>
      <c r="P602" s="1" t="s">
        <v>52</v>
      </c>
      <c r="Q602" s="1" t="s">
        <v>52</v>
      </c>
      <c r="R602" s="1" t="s">
        <v>52</v>
      </c>
      <c r="AV602" s="1" t="s">
        <v>52</v>
      </c>
      <c r="AW602" s="1" t="s">
        <v>52</v>
      </c>
      <c r="AX602" s="1" t="s">
        <v>52</v>
      </c>
      <c r="AY602" s="1" t="s">
        <v>52</v>
      </c>
      <c r="AZ602" s="1" t="s">
        <v>52</v>
      </c>
    </row>
    <row r="603" spans="1:52" ht="30" customHeight="1" x14ac:dyDescent="0.3">
      <c r="A603" s="21"/>
      <c r="B603" s="21"/>
      <c r="C603" s="21"/>
      <c r="D603" s="21"/>
      <c r="E603" s="23"/>
      <c r="F603" s="26"/>
      <c r="G603" s="23"/>
      <c r="H603" s="26"/>
      <c r="I603" s="23"/>
      <c r="J603" s="26"/>
      <c r="K603" s="23"/>
      <c r="L603" s="26"/>
      <c r="M603" s="21"/>
    </row>
    <row r="604" spans="1:52" ht="30" customHeight="1" x14ac:dyDescent="0.3">
      <c r="A604" s="17" t="s">
        <v>1606</v>
      </c>
      <c r="B604" s="18"/>
      <c r="C604" s="18"/>
      <c r="D604" s="18"/>
      <c r="E604" s="22"/>
      <c r="F604" s="25"/>
      <c r="G604" s="22"/>
      <c r="H604" s="25"/>
      <c r="I604" s="22"/>
      <c r="J604" s="25"/>
      <c r="K604" s="22"/>
      <c r="L604" s="25"/>
      <c r="M604" s="19"/>
      <c r="N604" s="1" t="s">
        <v>550</v>
      </c>
    </row>
    <row r="605" spans="1:52" ht="30" customHeight="1" x14ac:dyDescent="0.3">
      <c r="A605" s="20" t="s">
        <v>1120</v>
      </c>
      <c r="B605" s="20" t="s">
        <v>1607</v>
      </c>
      <c r="C605" s="20" t="s">
        <v>65</v>
      </c>
      <c r="D605" s="21">
        <v>1.03</v>
      </c>
      <c r="E605" s="23">
        <f t="shared" ref="E605:F610" si="82">TRUNC(G605+I605+K605,1)</f>
        <v>522</v>
      </c>
      <c r="F605" s="26">
        <f t="shared" si="82"/>
        <v>537.6</v>
      </c>
      <c r="G605" s="23">
        <f>단가대비표!O85</f>
        <v>522</v>
      </c>
      <c r="H605" s="26">
        <f t="shared" ref="H605:H610" si="83">TRUNC(G605*D605,1)</f>
        <v>537.6</v>
      </c>
      <c r="I605" s="23">
        <f>단가대비표!P85</f>
        <v>0</v>
      </c>
      <c r="J605" s="26">
        <f t="shared" ref="J605:J610" si="84">TRUNC(I605*D605,1)</f>
        <v>0</v>
      </c>
      <c r="K605" s="23">
        <f>단가대비표!V85</f>
        <v>0</v>
      </c>
      <c r="L605" s="26">
        <f t="shared" ref="L605:L610" si="85">TRUNC(K605*D605,1)</f>
        <v>0</v>
      </c>
      <c r="M605" s="20" t="s">
        <v>52</v>
      </c>
      <c r="N605" s="1" t="s">
        <v>550</v>
      </c>
      <c r="O605" s="1" t="s">
        <v>1608</v>
      </c>
      <c r="P605" s="1" t="s">
        <v>69</v>
      </c>
      <c r="Q605" s="1" t="s">
        <v>69</v>
      </c>
      <c r="R605" s="1" t="s">
        <v>68</v>
      </c>
      <c r="V605">
        <v>1</v>
      </c>
      <c r="W605">
        <v>2</v>
      </c>
      <c r="AV605" s="1" t="s">
        <v>52</v>
      </c>
      <c r="AW605" s="1" t="s">
        <v>1609</v>
      </c>
      <c r="AX605" s="1" t="s">
        <v>52</v>
      </c>
      <c r="AY605" s="1" t="s">
        <v>52</v>
      </c>
      <c r="AZ605" s="1" t="s">
        <v>52</v>
      </c>
    </row>
    <row r="606" spans="1:52" ht="30" customHeight="1" x14ac:dyDescent="0.3">
      <c r="A606" s="20" t="s">
        <v>1124</v>
      </c>
      <c r="B606" s="20" t="s">
        <v>1125</v>
      </c>
      <c r="C606" s="20" t="s">
        <v>147</v>
      </c>
      <c r="D606" s="21">
        <v>1</v>
      </c>
      <c r="E606" s="23">
        <f t="shared" si="82"/>
        <v>80.599999999999994</v>
      </c>
      <c r="F606" s="26">
        <f t="shared" si="82"/>
        <v>80.599999999999994</v>
      </c>
      <c r="G606" s="23">
        <f>TRUNC(SUMIF(V605:V610, RIGHTB(O606, 1), H605:H610)*U606, 2)</f>
        <v>80.64</v>
      </c>
      <c r="H606" s="26">
        <f t="shared" si="83"/>
        <v>80.599999999999994</v>
      </c>
      <c r="I606" s="23">
        <v>0</v>
      </c>
      <c r="J606" s="26">
        <f t="shared" si="84"/>
        <v>0</v>
      </c>
      <c r="K606" s="23">
        <v>0</v>
      </c>
      <c r="L606" s="26">
        <f t="shared" si="85"/>
        <v>0</v>
      </c>
      <c r="M606" s="20" t="s">
        <v>52</v>
      </c>
      <c r="N606" s="1" t="s">
        <v>550</v>
      </c>
      <c r="O606" s="1" t="s">
        <v>766</v>
      </c>
      <c r="P606" s="1" t="s">
        <v>69</v>
      </c>
      <c r="Q606" s="1" t="s">
        <v>69</v>
      </c>
      <c r="R606" s="1" t="s">
        <v>69</v>
      </c>
      <c r="S606">
        <v>0</v>
      </c>
      <c r="T606">
        <v>0</v>
      </c>
      <c r="U606">
        <v>0.15</v>
      </c>
      <c r="AV606" s="1" t="s">
        <v>52</v>
      </c>
      <c r="AW606" s="1" t="s">
        <v>1610</v>
      </c>
      <c r="AX606" s="1" t="s">
        <v>52</v>
      </c>
      <c r="AY606" s="1" t="s">
        <v>52</v>
      </c>
      <c r="AZ606" s="1" t="s">
        <v>52</v>
      </c>
    </row>
    <row r="607" spans="1:52" ht="30" customHeight="1" x14ac:dyDescent="0.3">
      <c r="A607" s="20" t="s">
        <v>916</v>
      </c>
      <c r="B607" s="20" t="s">
        <v>917</v>
      </c>
      <c r="C607" s="20" t="s">
        <v>147</v>
      </c>
      <c r="D607" s="21">
        <v>1</v>
      </c>
      <c r="E607" s="23">
        <f t="shared" si="82"/>
        <v>10.7</v>
      </c>
      <c r="F607" s="26">
        <f t="shared" si="82"/>
        <v>10.7</v>
      </c>
      <c r="G607" s="23">
        <f>TRUNC(SUMIF(W605:W610, RIGHTB(O607, 1), H605:H610)*U607, 2)</f>
        <v>10.75</v>
      </c>
      <c r="H607" s="26">
        <f t="shared" si="83"/>
        <v>10.7</v>
      </c>
      <c r="I607" s="23">
        <v>0</v>
      </c>
      <c r="J607" s="26">
        <f t="shared" si="84"/>
        <v>0</v>
      </c>
      <c r="K607" s="23">
        <v>0</v>
      </c>
      <c r="L607" s="26">
        <f t="shared" si="85"/>
        <v>0</v>
      </c>
      <c r="M607" s="20" t="s">
        <v>52</v>
      </c>
      <c r="N607" s="1" t="s">
        <v>550</v>
      </c>
      <c r="O607" s="1" t="s">
        <v>804</v>
      </c>
      <c r="P607" s="1" t="s">
        <v>69</v>
      </c>
      <c r="Q607" s="1" t="s">
        <v>69</v>
      </c>
      <c r="R607" s="1" t="s">
        <v>69</v>
      </c>
      <c r="S607">
        <v>0</v>
      </c>
      <c r="T607">
        <v>0</v>
      </c>
      <c r="U607">
        <v>0.02</v>
      </c>
      <c r="AV607" s="1" t="s">
        <v>52</v>
      </c>
      <c r="AW607" s="1" t="s">
        <v>1611</v>
      </c>
      <c r="AX607" s="1" t="s">
        <v>52</v>
      </c>
      <c r="AY607" s="1" t="s">
        <v>52</v>
      </c>
      <c r="AZ607" s="1" t="s">
        <v>52</v>
      </c>
    </row>
    <row r="608" spans="1:52" ht="30" customHeight="1" x14ac:dyDescent="0.3">
      <c r="A608" s="20" t="s">
        <v>1128</v>
      </c>
      <c r="B608" s="20" t="s">
        <v>920</v>
      </c>
      <c r="C608" s="20" t="s">
        <v>921</v>
      </c>
      <c r="D608" s="21">
        <v>7.0000000000000001E-3</v>
      </c>
      <c r="E608" s="23">
        <f t="shared" si="82"/>
        <v>420978</v>
      </c>
      <c r="F608" s="26">
        <f t="shared" si="82"/>
        <v>2946.8</v>
      </c>
      <c r="G608" s="23">
        <f>단가대비표!O151</f>
        <v>0</v>
      </c>
      <c r="H608" s="26">
        <f t="shared" si="83"/>
        <v>0</v>
      </c>
      <c r="I608" s="23">
        <f>단가대비표!P151</f>
        <v>420978</v>
      </c>
      <c r="J608" s="26">
        <f t="shared" si="84"/>
        <v>2946.8</v>
      </c>
      <c r="K608" s="23">
        <f>단가대비표!V151</f>
        <v>0</v>
      </c>
      <c r="L608" s="26">
        <f t="shared" si="85"/>
        <v>0</v>
      </c>
      <c r="M608" s="20" t="s">
        <v>52</v>
      </c>
      <c r="N608" s="1" t="s">
        <v>550</v>
      </c>
      <c r="O608" s="1" t="s">
        <v>1130</v>
      </c>
      <c r="P608" s="1" t="s">
        <v>69</v>
      </c>
      <c r="Q608" s="1" t="s">
        <v>69</v>
      </c>
      <c r="R608" s="1" t="s">
        <v>68</v>
      </c>
      <c r="X608">
        <v>3</v>
      </c>
      <c r="AV608" s="1" t="s">
        <v>52</v>
      </c>
      <c r="AW608" s="1" t="s">
        <v>1612</v>
      </c>
      <c r="AX608" s="1" t="s">
        <v>52</v>
      </c>
      <c r="AY608" s="1" t="s">
        <v>52</v>
      </c>
      <c r="AZ608" s="1" t="s">
        <v>52</v>
      </c>
    </row>
    <row r="609" spans="1:52" ht="30" customHeight="1" x14ac:dyDescent="0.3">
      <c r="A609" s="20" t="s">
        <v>960</v>
      </c>
      <c r="B609" s="20" t="s">
        <v>920</v>
      </c>
      <c r="C609" s="20" t="s">
        <v>921</v>
      </c>
      <c r="D609" s="21">
        <v>1.7999999999999999E-2</v>
      </c>
      <c r="E609" s="23">
        <f t="shared" si="82"/>
        <v>172698</v>
      </c>
      <c r="F609" s="26">
        <f t="shared" si="82"/>
        <v>3108.5</v>
      </c>
      <c r="G609" s="23">
        <f>단가대비표!O144</f>
        <v>0</v>
      </c>
      <c r="H609" s="26">
        <f t="shared" si="83"/>
        <v>0</v>
      </c>
      <c r="I609" s="23">
        <f>단가대비표!P144</f>
        <v>172698</v>
      </c>
      <c r="J609" s="26">
        <f t="shared" si="84"/>
        <v>3108.5</v>
      </c>
      <c r="K609" s="23">
        <f>단가대비표!V144</f>
        <v>0</v>
      </c>
      <c r="L609" s="26">
        <f t="shared" si="85"/>
        <v>0</v>
      </c>
      <c r="M609" s="20" t="s">
        <v>52</v>
      </c>
      <c r="N609" s="1" t="s">
        <v>550</v>
      </c>
      <c r="O609" s="1" t="s">
        <v>962</v>
      </c>
      <c r="P609" s="1" t="s">
        <v>69</v>
      </c>
      <c r="Q609" s="1" t="s">
        <v>69</v>
      </c>
      <c r="R609" s="1" t="s">
        <v>68</v>
      </c>
      <c r="X609">
        <v>3</v>
      </c>
      <c r="AV609" s="1" t="s">
        <v>52</v>
      </c>
      <c r="AW609" s="1" t="s">
        <v>1613</v>
      </c>
      <c r="AX609" s="1" t="s">
        <v>52</v>
      </c>
      <c r="AY609" s="1" t="s">
        <v>52</v>
      </c>
      <c r="AZ609" s="1" t="s">
        <v>52</v>
      </c>
    </row>
    <row r="610" spans="1:52" ht="30" customHeight="1" x14ac:dyDescent="0.3">
      <c r="A610" s="20" t="s">
        <v>924</v>
      </c>
      <c r="B610" s="20" t="s">
        <v>925</v>
      </c>
      <c r="C610" s="20" t="s">
        <v>147</v>
      </c>
      <c r="D610" s="21">
        <v>1</v>
      </c>
      <c r="E610" s="23">
        <f t="shared" si="82"/>
        <v>181.6</v>
      </c>
      <c r="F610" s="26">
        <f t="shared" si="82"/>
        <v>181.6</v>
      </c>
      <c r="G610" s="23">
        <f>TRUNC(SUMIF(X605:X610, RIGHTB(O610, 1), J605:J610)*U610, 2)</f>
        <v>181.65</v>
      </c>
      <c r="H610" s="26">
        <f t="shared" si="83"/>
        <v>181.6</v>
      </c>
      <c r="I610" s="23">
        <v>0</v>
      </c>
      <c r="J610" s="26">
        <f t="shared" si="84"/>
        <v>0</v>
      </c>
      <c r="K610" s="23">
        <v>0</v>
      </c>
      <c r="L610" s="26">
        <f t="shared" si="85"/>
        <v>0</v>
      </c>
      <c r="M610" s="20" t="s">
        <v>52</v>
      </c>
      <c r="N610" s="1" t="s">
        <v>550</v>
      </c>
      <c r="O610" s="1" t="s">
        <v>1134</v>
      </c>
      <c r="P610" s="1" t="s">
        <v>69</v>
      </c>
      <c r="Q610" s="1" t="s">
        <v>69</v>
      </c>
      <c r="R610" s="1" t="s">
        <v>69</v>
      </c>
      <c r="S610">
        <v>1</v>
      </c>
      <c r="T610">
        <v>0</v>
      </c>
      <c r="U610">
        <v>0.03</v>
      </c>
      <c r="AV610" s="1" t="s">
        <v>52</v>
      </c>
      <c r="AW610" s="1" t="s">
        <v>1614</v>
      </c>
      <c r="AX610" s="1" t="s">
        <v>52</v>
      </c>
      <c r="AY610" s="1" t="s">
        <v>52</v>
      </c>
      <c r="AZ610" s="1" t="s">
        <v>52</v>
      </c>
    </row>
    <row r="611" spans="1:52" ht="30" customHeight="1" x14ac:dyDescent="0.3">
      <c r="A611" s="20" t="s">
        <v>927</v>
      </c>
      <c r="B611" s="20" t="s">
        <v>52</v>
      </c>
      <c r="C611" s="20" t="s">
        <v>52</v>
      </c>
      <c r="D611" s="21"/>
      <c r="E611" s="23"/>
      <c r="F611" s="26">
        <f>H611+J611+L611</f>
        <v>6865</v>
      </c>
      <c r="G611" s="23"/>
      <c r="H611" s="26">
        <f>TRUNC(SUMIF(N605:N610, N604, H605:H610),0)</f>
        <v>810</v>
      </c>
      <c r="I611" s="23"/>
      <c r="J611" s="26">
        <f>TRUNC(SUMIF(N605:N610, N604, J605:J610),0)</f>
        <v>6055</v>
      </c>
      <c r="K611" s="23"/>
      <c r="L611" s="26">
        <f>TRUNC(SUMIF(N605:N610, N604, L605:L610),0)</f>
        <v>0</v>
      </c>
      <c r="M611" s="20" t="s">
        <v>52</v>
      </c>
      <c r="N611" s="1" t="s">
        <v>152</v>
      </c>
      <c r="O611" s="1" t="s">
        <v>152</v>
      </c>
      <c r="P611" s="1" t="s">
        <v>52</v>
      </c>
      <c r="Q611" s="1" t="s">
        <v>52</v>
      </c>
      <c r="R611" s="1" t="s">
        <v>52</v>
      </c>
      <c r="AV611" s="1" t="s">
        <v>52</v>
      </c>
      <c r="AW611" s="1" t="s">
        <v>52</v>
      </c>
      <c r="AX611" s="1" t="s">
        <v>52</v>
      </c>
      <c r="AY611" s="1" t="s">
        <v>52</v>
      </c>
      <c r="AZ611" s="1" t="s">
        <v>52</v>
      </c>
    </row>
    <row r="612" spans="1:52" ht="30" customHeight="1" x14ac:dyDescent="0.3">
      <c r="A612" s="21"/>
      <c r="B612" s="21"/>
      <c r="C612" s="21"/>
      <c r="D612" s="21"/>
      <c r="E612" s="23"/>
      <c r="F612" s="26"/>
      <c r="G612" s="23"/>
      <c r="H612" s="26"/>
      <c r="I612" s="23"/>
      <c r="J612" s="26"/>
      <c r="K612" s="23"/>
      <c r="L612" s="26"/>
      <c r="M612" s="21"/>
    </row>
    <row r="613" spans="1:52" ht="30" customHeight="1" x14ac:dyDescent="0.3">
      <c r="A613" s="17" t="s">
        <v>1615</v>
      </c>
      <c r="B613" s="18"/>
      <c r="C613" s="18"/>
      <c r="D613" s="18"/>
      <c r="E613" s="22"/>
      <c r="F613" s="25"/>
      <c r="G613" s="22"/>
      <c r="H613" s="25"/>
      <c r="I613" s="22"/>
      <c r="J613" s="25"/>
      <c r="K613" s="22"/>
      <c r="L613" s="25"/>
      <c r="M613" s="19"/>
      <c r="N613" s="1" t="s">
        <v>554</v>
      </c>
    </row>
    <row r="614" spans="1:52" ht="30" customHeight="1" x14ac:dyDescent="0.3">
      <c r="A614" s="20" t="s">
        <v>1120</v>
      </c>
      <c r="B614" s="20" t="s">
        <v>1616</v>
      </c>
      <c r="C614" s="20" t="s">
        <v>65</v>
      </c>
      <c r="D614" s="21">
        <v>1.03</v>
      </c>
      <c r="E614" s="23">
        <f t="shared" ref="E614:F619" si="86">TRUNC(G614+I614+K614,1)</f>
        <v>342</v>
      </c>
      <c r="F614" s="26">
        <f t="shared" si="86"/>
        <v>352.2</v>
      </c>
      <c r="G614" s="23">
        <f>단가대비표!O84</f>
        <v>342</v>
      </c>
      <c r="H614" s="26">
        <f t="shared" ref="H614:H619" si="87">TRUNC(G614*D614,1)</f>
        <v>352.2</v>
      </c>
      <c r="I614" s="23">
        <f>단가대비표!P84</f>
        <v>0</v>
      </c>
      <c r="J614" s="26">
        <f t="shared" ref="J614:J619" si="88">TRUNC(I614*D614,1)</f>
        <v>0</v>
      </c>
      <c r="K614" s="23">
        <f>단가대비표!V84</f>
        <v>0</v>
      </c>
      <c r="L614" s="26">
        <f t="shared" ref="L614:L619" si="89">TRUNC(K614*D614,1)</f>
        <v>0</v>
      </c>
      <c r="M614" s="20" t="s">
        <v>52</v>
      </c>
      <c r="N614" s="1" t="s">
        <v>554</v>
      </c>
      <c r="O614" s="1" t="s">
        <v>1617</v>
      </c>
      <c r="P614" s="1" t="s">
        <v>69</v>
      </c>
      <c r="Q614" s="1" t="s">
        <v>69</v>
      </c>
      <c r="R614" s="1" t="s">
        <v>68</v>
      </c>
      <c r="V614">
        <v>1</v>
      </c>
      <c r="W614">
        <v>2</v>
      </c>
      <c r="AV614" s="1" t="s">
        <v>52</v>
      </c>
      <c r="AW614" s="1" t="s">
        <v>1618</v>
      </c>
      <c r="AX614" s="1" t="s">
        <v>52</v>
      </c>
      <c r="AY614" s="1" t="s">
        <v>52</v>
      </c>
      <c r="AZ614" s="1" t="s">
        <v>52</v>
      </c>
    </row>
    <row r="615" spans="1:52" ht="30" customHeight="1" x14ac:dyDescent="0.3">
      <c r="A615" s="20" t="s">
        <v>1124</v>
      </c>
      <c r="B615" s="20" t="s">
        <v>1125</v>
      </c>
      <c r="C615" s="20" t="s">
        <v>147</v>
      </c>
      <c r="D615" s="21">
        <v>1</v>
      </c>
      <c r="E615" s="23">
        <f t="shared" si="86"/>
        <v>52.8</v>
      </c>
      <c r="F615" s="26">
        <f t="shared" si="86"/>
        <v>52.8</v>
      </c>
      <c r="G615" s="23">
        <f>TRUNC(SUMIF(V614:V619, RIGHTB(O615, 1), H614:H619)*U615, 2)</f>
        <v>52.83</v>
      </c>
      <c r="H615" s="26">
        <f t="shared" si="87"/>
        <v>52.8</v>
      </c>
      <c r="I615" s="23">
        <v>0</v>
      </c>
      <c r="J615" s="26">
        <f t="shared" si="88"/>
        <v>0</v>
      </c>
      <c r="K615" s="23">
        <v>0</v>
      </c>
      <c r="L615" s="26">
        <f t="shared" si="89"/>
        <v>0</v>
      </c>
      <c r="M615" s="20" t="s">
        <v>52</v>
      </c>
      <c r="N615" s="1" t="s">
        <v>554</v>
      </c>
      <c r="O615" s="1" t="s">
        <v>766</v>
      </c>
      <c r="P615" s="1" t="s">
        <v>69</v>
      </c>
      <c r="Q615" s="1" t="s">
        <v>69</v>
      </c>
      <c r="R615" s="1" t="s">
        <v>69</v>
      </c>
      <c r="S615">
        <v>0</v>
      </c>
      <c r="T615">
        <v>0</v>
      </c>
      <c r="U615">
        <v>0.15</v>
      </c>
      <c r="AV615" s="1" t="s">
        <v>52</v>
      </c>
      <c r="AW615" s="1" t="s">
        <v>1619</v>
      </c>
      <c r="AX615" s="1" t="s">
        <v>52</v>
      </c>
      <c r="AY615" s="1" t="s">
        <v>52</v>
      </c>
      <c r="AZ615" s="1" t="s">
        <v>52</v>
      </c>
    </row>
    <row r="616" spans="1:52" ht="30" customHeight="1" x14ac:dyDescent="0.3">
      <c r="A616" s="20" t="s">
        <v>916</v>
      </c>
      <c r="B616" s="20" t="s">
        <v>917</v>
      </c>
      <c r="C616" s="20" t="s">
        <v>147</v>
      </c>
      <c r="D616" s="21">
        <v>1</v>
      </c>
      <c r="E616" s="23">
        <f t="shared" si="86"/>
        <v>7</v>
      </c>
      <c r="F616" s="26">
        <f t="shared" si="86"/>
        <v>7</v>
      </c>
      <c r="G616" s="23">
        <f>TRUNC(SUMIF(W614:W619, RIGHTB(O616, 1), H614:H619)*U616, 2)</f>
        <v>7.04</v>
      </c>
      <c r="H616" s="26">
        <f t="shared" si="87"/>
        <v>7</v>
      </c>
      <c r="I616" s="23">
        <v>0</v>
      </c>
      <c r="J616" s="26">
        <f t="shared" si="88"/>
        <v>0</v>
      </c>
      <c r="K616" s="23">
        <v>0</v>
      </c>
      <c r="L616" s="26">
        <f t="shared" si="89"/>
        <v>0</v>
      </c>
      <c r="M616" s="20" t="s">
        <v>52</v>
      </c>
      <c r="N616" s="1" t="s">
        <v>554</v>
      </c>
      <c r="O616" s="1" t="s">
        <v>804</v>
      </c>
      <c r="P616" s="1" t="s">
        <v>69</v>
      </c>
      <c r="Q616" s="1" t="s">
        <v>69</v>
      </c>
      <c r="R616" s="1" t="s">
        <v>69</v>
      </c>
      <c r="S616">
        <v>0</v>
      </c>
      <c r="T616">
        <v>0</v>
      </c>
      <c r="U616">
        <v>0.02</v>
      </c>
      <c r="AV616" s="1" t="s">
        <v>52</v>
      </c>
      <c r="AW616" s="1" t="s">
        <v>1620</v>
      </c>
      <c r="AX616" s="1" t="s">
        <v>52</v>
      </c>
      <c r="AY616" s="1" t="s">
        <v>52</v>
      </c>
      <c r="AZ616" s="1" t="s">
        <v>52</v>
      </c>
    </row>
    <row r="617" spans="1:52" ht="30" customHeight="1" x14ac:dyDescent="0.3">
      <c r="A617" s="20" t="s">
        <v>1128</v>
      </c>
      <c r="B617" s="20" t="s">
        <v>920</v>
      </c>
      <c r="C617" s="20" t="s">
        <v>921</v>
      </c>
      <c r="D617" s="21">
        <v>6.0000000000000001E-3</v>
      </c>
      <c r="E617" s="23">
        <f t="shared" si="86"/>
        <v>420978</v>
      </c>
      <c r="F617" s="26">
        <f t="shared" si="86"/>
        <v>2525.8000000000002</v>
      </c>
      <c r="G617" s="23">
        <f>단가대비표!O151</f>
        <v>0</v>
      </c>
      <c r="H617" s="26">
        <f t="shared" si="87"/>
        <v>0</v>
      </c>
      <c r="I617" s="23">
        <f>단가대비표!P151</f>
        <v>420978</v>
      </c>
      <c r="J617" s="26">
        <f t="shared" si="88"/>
        <v>2525.8000000000002</v>
      </c>
      <c r="K617" s="23">
        <f>단가대비표!V151</f>
        <v>0</v>
      </c>
      <c r="L617" s="26">
        <f t="shared" si="89"/>
        <v>0</v>
      </c>
      <c r="M617" s="20" t="s">
        <v>52</v>
      </c>
      <c r="N617" s="1" t="s">
        <v>554</v>
      </c>
      <c r="O617" s="1" t="s">
        <v>1130</v>
      </c>
      <c r="P617" s="1" t="s">
        <v>69</v>
      </c>
      <c r="Q617" s="1" t="s">
        <v>69</v>
      </c>
      <c r="R617" s="1" t="s">
        <v>68</v>
      </c>
      <c r="X617">
        <v>3</v>
      </c>
      <c r="AV617" s="1" t="s">
        <v>52</v>
      </c>
      <c r="AW617" s="1" t="s">
        <v>1621</v>
      </c>
      <c r="AX617" s="1" t="s">
        <v>52</v>
      </c>
      <c r="AY617" s="1" t="s">
        <v>52</v>
      </c>
      <c r="AZ617" s="1" t="s">
        <v>52</v>
      </c>
    </row>
    <row r="618" spans="1:52" ht="30" customHeight="1" x14ac:dyDescent="0.3">
      <c r="A618" s="20" t="s">
        <v>960</v>
      </c>
      <c r="B618" s="20" t="s">
        <v>920</v>
      </c>
      <c r="C618" s="20" t="s">
        <v>921</v>
      </c>
      <c r="D618" s="21">
        <v>1.4E-2</v>
      </c>
      <c r="E618" s="23">
        <f t="shared" si="86"/>
        <v>172698</v>
      </c>
      <c r="F618" s="26">
        <f t="shared" si="86"/>
        <v>2417.6999999999998</v>
      </c>
      <c r="G618" s="23">
        <f>단가대비표!O144</f>
        <v>0</v>
      </c>
      <c r="H618" s="26">
        <f t="shared" si="87"/>
        <v>0</v>
      </c>
      <c r="I618" s="23">
        <f>단가대비표!P144</f>
        <v>172698</v>
      </c>
      <c r="J618" s="26">
        <f t="shared" si="88"/>
        <v>2417.6999999999998</v>
      </c>
      <c r="K618" s="23">
        <f>단가대비표!V144</f>
        <v>0</v>
      </c>
      <c r="L618" s="26">
        <f t="shared" si="89"/>
        <v>0</v>
      </c>
      <c r="M618" s="20" t="s">
        <v>52</v>
      </c>
      <c r="N618" s="1" t="s">
        <v>554</v>
      </c>
      <c r="O618" s="1" t="s">
        <v>962</v>
      </c>
      <c r="P618" s="1" t="s">
        <v>69</v>
      </c>
      <c r="Q618" s="1" t="s">
        <v>69</v>
      </c>
      <c r="R618" s="1" t="s">
        <v>68</v>
      </c>
      <c r="X618">
        <v>3</v>
      </c>
      <c r="AV618" s="1" t="s">
        <v>52</v>
      </c>
      <c r="AW618" s="1" t="s">
        <v>1622</v>
      </c>
      <c r="AX618" s="1" t="s">
        <v>52</v>
      </c>
      <c r="AY618" s="1" t="s">
        <v>52</v>
      </c>
      <c r="AZ618" s="1" t="s">
        <v>52</v>
      </c>
    </row>
    <row r="619" spans="1:52" ht="30" customHeight="1" x14ac:dyDescent="0.3">
      <c r="A619" s="20" t="s">
        <v>924</v>
      </c>
      <c r="B619" s="20" t="s">
        <v>925</v>
      </c>
      <c r="C619" s="20" t="s">
        <v>147</v>
      </c>
      <c r="D619" s="21">
        <v>1</v>
      </c>
      <c r="E619" s="23">
        <f t="shared" si="86"/>
        <v>148.30000000000001</v>
      </c>
      <c r="F619" s="26">
        <f t="shared" si="86"/>
        <v>148.30000000000001</v>
      </c>
      <c r="G619" s="23">
        <f>TRUNC(SUMIF(X614:X619, RIGHTB(O619, 1), J614:J619)*U619, 2)</f>
        <v>148.30000000000001</v>
      </c>
      <c r="H619" s="26">
        <f t="shared" si="87"/>
        <v>148.30000000000001</v>
      </c>
      <c r="I619" s="23">
        <v>0</v>
      </c>
      <c r="J619" s="26">
        <f t="shared" si="88"/>
        <v>0</v>
      </c>
      <c r="K619" s="23">
        <v>0</v>
      </c>
      <c r="L619" s="26">
        <f t="shared" si="89"/>
        <v>0</v>
      </c>
      <c r="M619" s="20" t="s">
        <v>52</v>
      </c>
      <c r="N619" s="1" t="s">
        <v>554</v>
      </c>
      <c r="O619" s="1" t="s">
        <v>1134</v>
      </c>
      <c r="P619" s="1" t="s">
        <v>69</v>
      </c>
      <c r="Q619" s="1" t="s">
        <v>69</v>
      </c>
      <c r="R619" s="1" t="s">
        <v>69</v>
      </c>
      <c r="S619">
        <v>1</v>
      </c>
      <c r="T619">
        <v>0</v>
      </c>
      <c r="U619">
        <v>0.03</v>
      </c>
      <c r="AV619" s="1" t="s">
        <v>52</v>
      </c>
      <c r="AW619" s="1" t="s">
        <v>1623</v>
      </c>
      <c r="AX619" s="1" t="s">
        <v>52</v>
      </c>
      <c r="AY619" s="1" t="s">
        <v>52</v>
      </c>
      <c r="AZ619" s="1" t="s">
        <v>52</v>
      </c>
    </row>
    <row r="620" spans="1:52" ht="30" customHeight="1" x14ac:dyDescent="0.3">
      <c r="A620" s="20" t="s">
        <v>927</v>
      </c>
      <c r="B620" s="20" t="s">
        <v>52</v>
      </c>
      <c r="C620" s="20" t="s">
        <v>52</v>
      </c>
      <c r="D620" s="21"/>
      <c r="E620" s="23"/>
      <c r="F620" s="26">
        <f>H620+J620+L620</f>
        <v>5503</v>
      </c>
      <c r="G620" s="23"/>
      <c r="H620" s="26">
        <f>TRUNC(SUMIF(N614:N619, N613, H614:H619),0)</f>
        <v>560</v>
      </c>
      <c r="I620" s="23"/>
      <c r="J620" s="26">
        <f>TRUNC(SUMIF(N614:N619, N613, J614:J619),0)</f>
        <v>4943</v>
      </c>
      <c r="K620" s="23"/>
      <c r="L620" s="26">
        <f>TRUNC(SUMIF(N614:N619, N613, L614:L619),0)</f>
        <v>0</v>
      </c>
      <c r="M620" s="20" t="s">
        <v>52</v>
      </c>
      <c r="N620" s="1" t="s">
        <v>152</v>
      </c>
      <c r="O620" s="1" t="s">
        <v>152</v>
      </c>
      <c r="P620" s="1" t="s">
        <v>52</v>
      </c>
      <c r="Q620" s="1" t="s">
        <v>52</v>
      </c>
      <c r="R620" s="1" t="s">
        <v>52</v>
      </c>
      <c r="AV620" s="1" t="s">
        <v>52</v>
      </c>
      <c r="AW620" s="1" t="s">
        <v>52</v>
      </c>
      <c r="AX620" s="1" t="s">
        <v>52</v>
      </c>
      <c r="AY620" s="1" t="s">
        <v>52</v>
      </c>
      <c r="AZ620" s="1" t="s">
        <v>52</v>
      </c>
    </row>
    <row r="621" spans="1:52" ht="30" customHeight="1" x14ac:dyDescent="0.3">
      <c r="A621" s="21"/>
      <c r="B621" s="21"/>
      <c r="C621" s="21"/>
      <c r="D621" s="21"/>
      <c r="E621" s="23"/>
      <c r="F621" s="26"/>
      <c r="G621" s="23"/>
      <c r="H621" s="26"/>
      <c r="I621" s="23"/>
      <c r="J621" s="26"/>
      <c r="K621" s="23"/>
      <c r="L621" s="26"/>
      <c r="M621" s="21"/>
    </row>
    <row r="622" spans="1:52" ht="30" customHeight="1" x14ac:dyDescent="0.3">
      <c r="A622" s="17" t="s">
        <v>1624</v>
      </c>
      <c r="B622" s="18"/>
      <c r="C622" s="18"/>
      <c r="D622" s="18"/>
      <c r="E622" s="22"/>
      <c r="F622" s="25"/>
      <c r="G622" s="22"/>
      <c r="H622" s="25"/>
      <c r="I622" s="22"/>
      <c r="J622" s="25"/>
      <c r="K622" s="22"/>
      <c r="L622" s="25"/>
      <c r="M622" s="19"/>
      <c r="N622" s="1" t="s">
        <v>558</v>
      </c>
    </row>
    <row r="623" spans="1:52" ht="30" customHeight="1" x14ac:dyDescent="0.3">
      <c r="A623" s="20" t="s">
        <v>79</v>
      </c>
      <c r="B623" s="20" t="s">
        <v>1625</v>
      </c>
      <c r="C623" s="20" t="s">
        <v>65</v>
      </c>
      <c r="D623" s="21">
        <v>1.1000000000000001</v>
      </c>
      <c r="E623" s="23">
        <f t="shared" ref="E623:F626" si="90">TRUNC(G623+I623+K623,1)</f>
        <v>1970</v>
      </c>
      <c r="F623" s="26">
        <f t="shared" si="90"/>
        <v>2167</v>
      </c>
      <c r="G623" s="23">
        <f>단가대비표!O91</f>
        <v>1970</v>
      </c>
      <c r="H623" s="26">
        <f>TRUNC(G623*D623,1)</f>
        <v>2167</v>
      </c>
      <c r="I623" s="23">
        <f>단가대비표!P91</f>
        <v>0</v>
      </c>
      <c r="J623" s="26">
        <f>TRUNC(I623*D623,1)</f>
        <v>0</v>
      </c>
      <c r="K623" s="23">
        <f>단가대비표!V91</f>
        <v>0</v>
      </c>
      <c r="L623" s="26">
        <f>TRUNC(K623*D623,1)</f>
        <v>0</v>
      </c>
      <c r="M623" s="20" t="s">
        <v>52</v>
      </c>
      <c r="N623" s="1" t="s">
        <v>558</v>
      </c>
      <c r="O623" s="1" t="s">
        <v>1626</v>
      </c>
      <c r="P623" s="1" t="s">
        <v>69</v>
      </c>
      <c r="Q623" s="1" t="s">
        <v>69</v>
      </c>
      <c r="R623" s="1" t="s">
        <v>68</v>
      </c>
      <c r="V623">
        <v>1</v>
      </c>
      <c r="AV623" s="1" t="s">
        <v>52</v>
      </c>
      <c r="AW623" s="1" t="s">
        <v>1627</v>
      </c>
      <c r="AX623" s="1" t="s">
        <v>52</v>
      </c>
      <c r="AY623" s="1" t="s">
        <v>52</v>
      </c>
      <c r="AZ623" s="1" t="s">
        <v>52</v>
      </c>
    </row>
    <row r="624" spans="1:52" ht="30" customHeight="1" x14ac:dyDescent="0.3">
      <c r="A624" s="20" t="s">
        <v>916</v>
      </c>
      <c r="B624" s="20" t="s">
        <v>917</v>
      </c>
      <c r="C624" s="20" t="s">
        <v>147</v>
      </c>
      <c r="D624" s="21">
        <v>1</v>
      </c>
      <c r="E624" s="23">
        <f t="shared" si="90"/>
        <v>43.3</v>
      </c>
      <c r="F624" s="26">
        <f t="shared" si="90"/>
        <v>43.3</v>
      </c>
      <c r="G624" s="23">
        <f>TRUNC(SUMIF(V623:V626, RIGHTB(O624, 1), H623:H626)*U624, 2)</f>
        <v>43.34</v>
      </c>
      <c r="H624" s="26">
        <f>TRUNC(G624*D624,1)</f>
        <v>43.3</v>
      </c>
      <c r="I624" s="23">
        <v>0</v>
      </c>
      <c r="J624" s="26">
        <f>TRUNC(I624*D624,1)</f>
        <v>0</v>
      </c>
      <c r="K624" s="23">
        <v>0</v>
      </c>
      <c r="L624" s="26">
        <f>TRUNC(K624*D624,1)</f>
        <v>0</v>
      </c>
      <c r="M624" s="20" t="s">
        <v>52</v>
      </c>
      <c r="N624" s="1" t="s">
        <v>558</v>
      </c>
      <c r="O624" s="1" t="s">
        <v>766</v>
      </c>
      <c r="P624" s="1" t="s">
        <v>69</v>
      </c>
      <c r="Q624" s="1" t="s">
        <v>69</v>
      </c>
      <c r="R624" s="1" t="s">
        <v>69</v>
      </c>
      <c r="S624">
        <v>0</v>
      </c>
      <c r="T624">
        <v>0</v>
      </c>
      <c r="U624">
        <v>0.02</v>
      </c>
      <c r="AV624" s="1" t="s">
        <v>52</v>
      </c>
      <c r="AW624" s="1" t="s">
        <v>1628</v>
      </c>
      <c r="AX624" s="1" t="s">
        <v>52</v>
      </c>
      <c r="AY624" s="1" t="s">
        <v>52</v>
      </c>
      <c r="AZ624" s="1" t="s">
        <v>52</v>
      </c>
    </row>
    <row r="625" spans="1:52" ht="30" customHeight="1" x14ac:dyDescent="0.3">
      <c r="A625" s="20" t="s">
        <v>919</v>
      </c>
      <c r="B625" s="20" t="s">
        <v>920</v>
      </c>
      <c r="C625" s="20" t="s">
        <v>921</v>
      </c>
      <c r="D625" s="21">
        <v>0.104</v>
      </c>
      <c r="E625" s="23">
        <f t="shared" si="90"/>
        <v>276108</v>
      </c>
      <c r="F625" s="26">
        <f t="shared" si="90"/>
        <v>28715.200000000001</v>
      </c>
      <c r="G625" s="23">
        <f>단가대비표!O149</f>
        <v>0</v>
      </c>
      <c r="H625" s="26">
        <f>TRUNC(G625*D625,1)</f>
        <v>0</v>
      </c>
      <c r="I625" s="23">
        <f>단가대비표!P149</f>
        <v>276108</v>
      </c>
      <c r="J625" s="26">
        <f>TRUNC(I625*D625,1)</f>
        <v>28715.200000000001</v>
      </c>
      <c r="K625" s="23">
        <f>단가대비표!V149</f>
        <v>0</v>
      </c>
      <c r="L625" s="26">
        <f>TRUNC(K625*D625,1)</f>
        <v>0</v>
      </c>
      <c r="M625" s="20" t="s">
        <v>52</v>
      </c>
      <c r="N625" s="1" t="s">
        <v>558</v>
      </c>
      <c r="O625" s="1" t="s">
        <v>922</v>
      </c>
      <c r="P625" s="1" t="s">
        <v>69</v>
      </c>
      <c r="Q625" s="1" t="s">
        <v>69</v>
      </c>
      <c r="R625" s="1" t="s">
        <v>68</v>
      </c>
      <c r="W625">
        <v>2</v>
      </c>
      <c r="AV625" s="1" t="s">
        <v>52</v>
      </c>
      <c r="AW625" s="1" t="s">
        <v>1629</v>
      </c>
      <c r="AX625" s="1" t="s">
        <v>52</v>
      </c>
      <c r="AY625" s="1" t="s">
        <v>52</v>
      </c>
      <c r="AZ625" s="1" t="s">
        <v>52</v>
      </c>
    </row>
    <row r="626" spans="1:52" ht="30" customHeight="1" x14ac:dyDescent="0.3">
      <c r="A626" s="20" t="s">
        <v>924</v>
      </c>
      <c r="B626" s="20" t="s">
        <v>925</v>
      </c>
      <c r="C626" s="20" t="s">
        <v>147</v>
      </c>
      <c r="D626" s="21">
        <v>1</v>
      </c>
      <c r="E626" s="23">
        <f t="shared" si="90"/>
        <v>861.4</v>
      </c>
      <c r="F626" s="26">
        <f t="shared" si="90"/>
        <v>861.4</v>
      </c>
      <c r="G626" s="23">
        <f>TRUNC(SUMIF(W623:W626, RIGHTB(O626, 1), J623:J626)*U626, 2)</f>
        <v>861.45</v>
      </c>
      <c r="H626" s="26">
        <f>TRUNC(G626*D626,1)</f>
        <v>861.4</v>
      </c>
      <c r="I626" s="23">
        <v>0</v>
      </c>
      <c r="J626" s="26">
        <f>TRUNC(I626*D626,1)</f>
        <v>0</v>
      </c>
      <c r="K626" s="23">
        <v>0</v>
      </c>
      <c r="L626" s="26">
        <f>TRUNC(K626*D626,1)</f>
        <v>0</v>
      </c>
      <c r="M626" s="20" t="s">
        <v>52</v>
      </c>
      <c r="N626" s="1" t="s">
        <v>558</v>
      </c>
      <c r="O626" s="1" t="s">
        <v>804</v>
      </c>
      <c r="P626" s="1" t="s">
        <v>69</v>
      </c>
      <c r="Q626" s="1" t="s">
        <v>69</v>
      </c>
      <c r="R626" s="1" t="s">
        <v>69</v>
      </c>
      <c r="S626">
        <v>1</v>
      </c>
      <c r="T626">
        <v>0</v>
      </c>
      <c r="U626">
        <v>0.03</v>
      </c>
      <c r="AV626" s="1" t="s">
        <v>52</v>
      </c>
      <c r="AW626" s="1" t="s">
        <v>1630</v>
      </c>
      <c r="AX626" s="1" t="s">
        <v>52</v>
      </c>
      <c r="AY626" s="1" t="s">
        <v>52</v>
      </c>
      <c r="AZ626" s="1" t="s">
        <v>52</v>
      </c>
    </row>
    <row r="627" spans="1:52" ht="30" customHeight="1" x14ac:dyDescent="0.3">
      <c r="A627" s="20" t="s">
        <v>927</v>
      </c>
      <c r="B627" s="20" t="s">
        <v>52</v>
      </c>
      <c r="C627" s="20" t="s">
        <v>52</v>
      </c>
      <c r="D627" s="21"/>
      <c r="E627" s="23"/>
      <c r="F627" s="26">
        <f>H627+J627+L627</f>
        <v>31786</v>
      </c>
      <c r="G627" s="23"/>
      <c r="H627" s="26">
        <f>TRUNC(SUMIF(N623:N626, N622, H623:H626),0)</f>
        <v>3071</v>
      </c>
      <c r="I627" s="23"/>
      <c r="J627" s="26">
        <f>TRUNC(SUMIF(N623:N626, N622, J623:J626),0)</f>
        <v>28715</v>
      </c>
      <c r="K627" s="23"/>
      <c r="L627" s="26">
        <f>TRUNC(SUMIF(N623:N626, N622, L623:L626),0)</f>
        <v>0</v>
      </c>
      <c r="M627" s="20" t="s">
        <v>52</v>
      </c>
      <c r="N627" s="1" t="s">
        <v>152</v>
      </c>
      <c r="O627" s="1" t="s">
        <v>152</v>
      </c>
      <c r="P627" s="1" t="s">
        <v>52</v>
      </c>
      <c r="Q627" s="1" t="s">
        <v>52</v>
      </c>
      <c r="R627" s="1" t="s">
        <v>52</v>
      </c>
      <c r="AV627" s="1" t="s">
        <v>52</v>
      </c>
      <c r="AW627" s="1" t="s">
        <v>52</v>
      </c>
      <c r="AX627" s="1" t="s">
        <v>52</v>
      </c>
      <c r="AY627" s="1" t="s">
        <v>52</v>
      </c>
      <c r="AZ627" s="1" t="s">
        <v>52</v>
      </c>
    </row>
    <row r="628" spans="1:52" ht="30" customHeight="1" x14ac:dyDescent="0.3">
      <c r="A628" s="21"/>
      <c r="B628" s="21"/>
      <c r="C628" s="21"/>
      <c r="D628" s="21"/>
      <c r="E628" s="23"/>
      <c r="F628" s="26"/>
      <c r="G628" s="23"/>
      <c r="H628" s="26"/>
      <c r="I628" s="23"/>
      <c r="J628" s="26"/>
      <c r="K628" s="23"/>
      <c r="L628" s="26"/>
      <c r="M628" s="21"/>
    </row>
    <row r="629" spans="1:52" ht="30" customHeight="1" x14ac:dyDescent="0.3">
      <c r="A629" s="17" t="s">
        <v>1631</v>
      </c>
      <c r="B629" s="18"/>
      <c r="C629" s="18"/>
      <c r="D629" s="18"/>
      <c r="E629" s="22"/>
      <c r="F629" s="25"/>
      <c r="G629" s="22"/>
      <c r="H629" s="25"/>
      <c r="I629" s="22"/>
      <c r="J629" s="25"/>
      <c r="K629" s="22"/>
      <c r="L629" s="25"/>
      <c r="M629" s="19"/>
      <c r="N629" s="1" t="s">
        <v>562</v>
      </c>
    </row>
    <row r="630" spans="1:52" ht="30" customHeight="1" x14ac:dyDescent="0.3">
      <c r="A630" s="20" t="s">
        <v>79</v>
      </c>
      <c r="B630" s="20" t="s">
        <v>1632</v>
      </c>
      <c r="C630" s="20" t="s">
        <v>65</v>
      </c>
      <c r="D630" s="21">
        <v>1.1000000000000001</v>
      </c>
      <c r="E630" s="23">
        <f t="shared" ref="E630:F633" si="91">TRUNC(G630+I630+K630,1)</f>
        <v>1380</v>
      </c>
      <c r="F630" s="26">
        <f t="shared" si="91"/>
        <v>1518</v>
      </c>
      <c r="G630" s="23">
        <f>단가대비표!O90</f>
        <v>1380</v>
      </c>
      <c r="H630" s="26">
        <f>TRUNC(G630*D630,1)</f>
        <v>1518</v>
      </c>
      <c r="I630" s="23">
        <f>단가대비표!P90</f>
        <v>0</v>
      </c>
      <c r="J630" s="26">
        <f>TRUNC(I630*D630,1)</f>
        <v>0</v>
      </c>
      <c r="K630" s="23">
        <f>단가대비표!V90</f>
        <v>0</v>
      </c>
      <c r="L630" s="26">
        <f>TRUNC(K630*D630,1)</f>
        <v>0</v>
      </c>
      <c r="M630" s="20" t="s">
        <v>52</v>
      </c>
      <c r="N630" s="1" t="s">
        <v>562</v>
      </c>
      <c r="O630" s="1" t="s">
        <v>1633</v>
      </c>
      <c r="P630" s="1" t="s">
        <v>69</v>
      </c>
      <c r="Q630" s="1" t="s">
        <v>69</v>
      </c>
      <c r="R630" s="1" t="s">
        <v>68</v>
      </c>
      <c r="V630">
        <v>1</v>
      </c>
      <c r="AV630" s="1" t="s">
        <v>52</v>
      </c>
      <c r="AW630" s="1" t="s">
        <v>1634</v>
      </c>
      <c r="AX630" s="1" t="s">
        <v>52</v>
      </c>
      <c r="AY630" s="1" t="s">
        <v>52</v>
      </c>
      <c r="AZ630" s="1" t="s">
        <v>52</v>
      </c>
    </row>
    <row r="631" spans="1:52" ht="30" customHeight="1" x14ac:dyDescent="0.3">
      <c r="A631" s="20" t="s">
        <v>916</v>
      </c>
      <c r="B631" s="20" t="s">
        <v>917</v>
      </c>
      <c r="C631" s="20" t="s">
        <v>147</v>
      </c>
      <c r="D631" s="21">
        <v>1</v>
      </c>
      <c r="E631" s="23">
        <f t="shared" si="91"/>
        <v>30.3</v>
      </c>
      <c r="F631" s="26">
        <f t="shared" si="91"/>
        <v>30.3</v>
      </c>
      <c r="G631" s="23">
        <f>TRUNC(SUMIF(V630:V633, RIGHTB(O631, 1), H630:H633)*U631, 2)</f>
        <v>30.36</v>
      </c>
      <c r="H631" s="26">
        <f>TRUNC(G631*D631,1)</f>
        <v>30.3</v>
      </c>
      <c r="I631" s="23">
        <v>0</v>
      </c>
      <c r="J631" s="26">
        <f>TRUNC(I631*D631,1)</f>
        <v>0</v>
      </c>
      <c r="K631" s="23">
        <v>0</v>
      </c>
      <c r="L631" s="26">
        <f>TRUNC(K631*D631,1)</f>
        <v>0</v>
      </c>
      <c r="M631" s="20" t="s">
        <v>52</v>
      </c>
      <c r="N631" s="1" t="s">
        <v>562</v>
      </c>
      <c r="O631" s="1" t="s">
        <v>766</v>
      </c>
      <c r="P631" s="1" t="s">
        <v>69</v>
      </c>
      <c r="Q631" s="1" t="s">
        <v>69</v>
      </c>
      <c r="R631" s="1" t="s">
        <v>69</v>
      </c>
      <c r="S631">
        <v>0</v>
      </c>
      <c r="T631">
        <v>0</v>
      </c>
      <c r="U631">
        <v>0.02</v>
      </c>
      <c r="AV631" s="1" t="s">
        <v>52</v>
      </c>
      <c r="AW631" s="1" t="s">
        <v>1635</v>
      </c>
      <c r="AX631" s="1" t="s">
        <v>52</v>
      </c>
      <c r="AY631" s="1" t="s">
        <v>52</v>
      </c>
      <c r="AZ631" s="1" t="s">
        <v>52</v>
      </c>
    </row>
    <row r="632" spans="1:52" ht="30" customHeight="1" x14ac:dyDescent="0.3">
      <c r="A632" s="20" t="s">
        <v>919</v>
      </c>
      <c r="B632" s="20" t="s">
        <v>920</v>
      </c>
      <c r="C632" s="20" t="s">
        <v>921</v>
      </c>
      <c r="D632" s="21">
        <v>8.5999999999999993E-2</v>
      </c>
      <c r="E632" s="23">
        <f t="shared" si="91"/>
        <v>276108</v>
      </c>
      <c r="F632" s="26">
        <f t="shared" si="91"/>
        <v>23745.200000000001</v>
      </c>
      <c r="G632" s="23">
        <f>단가대비표!O149</f>
        <v>0</v>
      </c>
      <c r="H632" s="26">
        <f>TRUNC(G632*D632,1)</f>
        <v>0</v>
      </c>
      <c r="I632" s="23">
        <f>단가대비표!P149</f>
        <v>276108</v>
      </c>
      <c r="J632" s="26">
        <f>TRUNC(I632*D632,1)</f>
        <v>23745.200000000001</v>
      </c>
      <c r="K632" s="23">
        <f>단가대비표!V149</f>
        <v>0</v>
      </c>
      <c r="L632" s="26">
        <f>TRUNC(K632*D632,1)</f>
        <v>0</v>
      </c>
      <c r="M632" s="20" t="s">
        <v>52</v>
      </c>
      <c r="N632" s="1" t="s">
        <v>562</v>
      </c>
      <c r="O632" s="1" t="s">
        <v>922</v>
      </c>
      <c r="P632" s="1" t="s">
        <v>69</v>
      </c>
      <c r="Q632" s="1" t="s">
        <v>69</v>
      </c>
      <c r="R632" s="1" t="s">
        <v>68</v>
      </c>
      <c r="W632">
        <v>2</v>
      </c>
      <c r="AV632" s="1" t="s">
        <v>52</v>
      </c>
      <c r="AW632" s="1" t="s">
        <v>1636</v>
      </c>
      <c r="AX632" s="1" t="s">
        <v>52</v>
      </c>
      <c r="AY632" s="1" t="s">
        <v>52</v>
      </c>
      <c r="AZ632" s="1" t="s">
        <v>52</v>
      </c>
    </row>
    <row r="633" spans="1:52" ht="30" customHeight="1" x14ac:dyDescent="0.3">
      <c r="A633" s="20" t="s">
        <v>924</v>
      </c>
      <c r="B633" s="20" t="s">
        <v>925</v>
      </c>
      <c r="C633" s="20" t="s">
        <v>147</v>
      </c>
      <c r="D633" s="21">
        <v>1</v>
      </c>
      <c r="E633" s="23">
        <f t="shared" si="91"/>
        <v>712.3</v>
      </c>
      <c r="F633" s="26">
        <f t="shared" si="91"/>
        <v>712.3</v>
      </c>
      <c r="G633" s="23">
        <f>TRUNC(SUMIF(W630:W633, RIGHTB(O633, 1), J630:J633)*U633, 2)</f>
        <v>712.35</v>
      </c>
      <c r="H633" s="26">
        <f>TRUNC(G633*D633,1)</f>
        <v>712.3</v>
      </c>
      <c r="I633" s="23">
        <v>0</v>
      </c>
      <c r="J633" s="26">
        <f>TRUNC(I633*D633,1)</f>
        <v>0</v>
      </c>
      <c r="K633" s="23">
        <v>0</v>
      </c>
      <c r="L633" s="26">
        <f>TRUNC(K633*D633,1)</f>
        <v>0</v>
      </c>
      <c r="M633" s="20" t="s">
        <v>52</v>
      </c>
      <c r="N633" s="1" t="s">
        <v>562</v>
      </c>
      <c r="O633" s="1" t="s">
        <v>804</v>
      </c>
      <c r="P633" s="1" t="s">
        <v>69</v>
      </c>
      <c r="Q633" s="1" t="s">
        <v>69</v>
      </c>
      <c r="R633" s="1" t="s">
        <v>69</v>
      </c>
      <c r="S633">
        <v>1</v>
      </c>
      <c r="T633">
        <v>0</v>
      </c>
      <c r="U633">
        <v>0.03</v>
      </c>
      <c r="AV633" s="1" t="s">
        <v>52</v>
      </c>
      <c r="AW633" s="1" t="s">
        <v>1637</v>
      </c>
      <c r="AX633" s="1" t="s">
        <v>52</v>
      </c>
      <c r="AY633" s="1" t="s">
        <v>52</v>
      </c>
      <c r="AZ633" s="1" t="s">
        <v>52</v>
      </c>
    </row>
    <row r="634" spans="1:52" ht="30" customHeight="1" x14ac:dyDescent="0.3">
      <c r="A634" s="20" t="s">
        <v>927</v>
      </c>
      <c r="B634" s="20" t="s">
        <v>52</v>
      </c>
      <c r="C634" s="20" t="s">
        <v>52</v>
      </c>
      <c r="D634" s="21"/>
      <c r="E634" s="23"/>
      <c r="F634" s="26">
        <f>H634+J634+L634</f>
        <v>26005</v>
      </c>
      <c r="G634" s="23"/>
      <c r="H634" s="26">
        <f>TRUNC(SUMIF(N630:N633, N629, H630:H633),0)</f>
        <v>2260</v>
      </c>
      <c r="I634" s="23"/>
      <c r="J634" s="26">
        <f>TRUNC(SUMIF(N630:N633, N629, J630:J633),0)</f>
        <v>23745</v>
      </c>
      <c r="K634" s="23"/>
      <c r="L634" s="26">
        <f>TRUNC(SUMIF(N630:N633, N629, L630:L633),0)</f>
        <v>0</v>
      </c>
      <c r="M634" s="20" t="s">
        <v>52</v>
      </c>
      <c r="N634" s="1" t="s">
        <v>152</v>
      </c>
      <c r="O634" s="1" t="s">
        <v>152</v>
      </c>
      <c r="P634" s="1" t="s">
        <v>52</v>
      </c>
      <c r="Q634" s="1" t="s">
        <v>52</v>
      </c>
      <c r="R634" s="1" t="s">
        <v>52</v>
      </c>
      <c r="AV634" s="1" t="s">
        <v>52</v>
      </c>
      <c r="AW634" s="1" t="s">
        <v>52</v>
      </c>
      <c r="AX634" s="1" t="s">
        <v>52</v>
      </c>
      <c r="AY634" s="1" t="s">
        <v>52</v>
      </c>
      <c r="AZ634" s="1" t="s">
        <v>52</v>
      </c>
    </row>
    <row r="635" spans="1:52" ht="30" customHeight="1" x14ac:dyDescent="0.3">
      <c r="A635" s="21"/>
      <c r="B635" s="21"/>
      <c r="C635" s="21"/>
      <c r="D635" s="21"/>
      <c r="E635" s="23"/>
      <c r="F635" s="26"/>
      <c r="G635" s="23"/>
      <c r="H635" s="26"/>
      <c r="I635" s="23"/>
      <c r="J635" s="26"/>
      <c r="K635" s="23"/>
      <c r="L635" s="26"/>
      <c r="M635" s="21"/>
    </row>
    <row r="636" spans="1:52" ht="30" customHeight="1" x14ac:dyDescent="0.3">
      <c r="A636" s="17" t="s">
        <v>1638</v>
      </c>
      <c r="B636" s="18"/>
      <c r="C636" s="18"/>
      <c r="D636" s="18"/>
      <c r="E636" s="22"/>
      <c r="F636" s="25"/>
      <c r="G636" s="22"/>
      <c r="H636" s="25"/>
      <c r="I636" s="22"/>
      <c r="J636" s="25"/>
      <c r="K636" s="22"/>
      <c r="L636" s="25"/>
      <c r="M636" s="19"/>
      <c r="N636" s="1" t="s">
        <v>572</v>
      </c>
    </row>
    <row r="637" spans="1:52" ht="30" customHeight="1" x14ac:dyDescent="0.3">
      <c r="A637" s="20" t="s">
        <v>955</v>
      </c>
      <c r="B637" s="20" t="s">
        <v>1639</v>
      </c>
      <c r="C637" s="20" t="s">
        <v>65</v>
      </c>
      <c r="D637" s="21">
        <v>1.03</v>
      </c>
      <c r="E637" s="23">
        <f t="shared" ref="E637:F640" si="92">TRUNC(G637+I637+K637,1)</f>
        <v>7660</v>
      </c>
      <c r="F637" s="26">
        <f t="shared" si="92"/>
        <v>7889.8</v>
      </c>
      <c r="G637" s="23">
        <f>단가대비표!O40</f>
        <v>7660</v>
      </c>
      <c r="H637" s="26">
        <f>TRUNC(G637*D637,1)</f>
        <v>7889.8</v>
      </c>
      <c r="I637" s="23">
        <f>단가대비표!P40</f>
        <v>0</v>
      </c>
      <c r="J637" s="26">
        <f>TRUNC(I637*D637,1)</f>
        <v>0</v>
      </c>
      <c r="K637" s="23">
        <f>단가대비표!V40</f>
        <v>0</v>
      </c>
      <c r="L637" s="26">
        <f>TRUNC(K637*D637,1)</f>
        <v>0</v>
      </c>
      <c r="M637" s="20" t="s">
        <v>52</v>
      </c>
      <c r="N637" s="1" t="s">
        <v>572</v>
      </c>
      <c r="O637" s="1" t="s">
        <v>1640</v>
      </c>
      <c r="P637" s="1" t="s">
        <v>69</v>
      </c>
      <c r="Q637" s="1" t="s">
        <v>69</v>
      </c>
      <c r="R637" s="1" t="s">
        <v>68</v>
      </c>
      <c r="V637">
        <v>1</v>
      </c>
      <c r="AV637" s="1" t="s">
        <v>52</v>
      </c>
      <c r="AW637" s="1" t="s">
        <v>1641</v>
      </c>
      <c r="AX637" s="1" t="s">
        <v>52</v>
      </c>
      <c r="AY637" s="1" t="s">
        <v>52</v>
      </c>
      <c r="AZ637" s="1" t="s">
        <v>52</v>
      </c>
    </row>
    <row r="638" spans="1:52" ht="30" customHeight="1" x14ac:dyDescent="0.3">
      <c r="A638" s="20" t="s">
        <v>916</v>
      </c>
      <c r="B638" s="20" t="s">
        <v>917</v>
      </c>
      <c r="C638" s="20" t="s">
        <v>147</v>
      </c>
      <c r="D638" s="21">
        <v>1</v>
      </c>
      <c r="E638" s="23">
        <f t="shared" si="92"/>
        <v>157.69999999999999</v>
      </c>
      <c r="F638" s="26">
        <f t="shared" si="92"/>
        <v>157.69999999999999</v>
      </c>
      <c r="G638" s="23">
        <f>TRUNC(SUMIF(V637:V640, RIGHTB(O638, 1), H637:H640)*U638, 2)</f>
        <v>157.79</v>
      </c>
      <c r="H638" s="26">
        <f>TRUNC(G638*D638,1)</f>
        <v>157.69999999999999</v>
      </c>
      <c r="I638" s="23">
        <v>0</v>
      </c>
      <c r="J638" s="26">
        <f>TRUNC(I638*D638,1)</f>
        <v>0</v>
      </c>
      <c r="K638" s="23">
        <v>0</v>
      </c>
      <c r="L638" s="26">
        <f>TRUNC(K638*D638,1)</f>
        <v>0</v>
      </c>
      <c r="M638" s="20" t="s">
        <v>52</v>
      </c>
      <c r="N638" s="1" t="s">
        <v>572</v>
      </c>
      <c r="O638" s="1" t="s">
        <v>766</v>
      </c>
      <c r="P638" s="1" t="s">
        <v>69</v>
      </c>
      <c r="Q638" s="1" t="s">
        <v>69</v>
      </c>
      <c r="R638" s="1" t="s">
        <v>69</v>
      </c>
      <c r="S638">
        <v>0</v>
      </c>
      <c r="T638">
        <v>0</v>
      </c>
      <c r="U638">
        <v>0.02</v>
      </c>
      <c r="AV638" s="1" t="s">
        <v>52</v>
      </c>
      <c r="AW638" s="1" t="s">
        <v>1642</v>
      </c>
      <c r="AX638" s="1" t="s">
        <v>52</v>
      </c>
      <c r="AY638" s="1" t="s">
        <v>52</v>
      </c>
      <c r="AZ638" s="1" t="s">
        <v>52</v>
      </c>
    </row>
    <row r="639" spans="1:52" ht="30" customHeight="1" x14ac:dyDescent="0.3">
      <c r="A639" s="20" t="s">
        <v>949</v>
      </c>
      <c r="B639" s="20" t="s">
        <v>920</v>
      </c>
      <c r="C639" s="20" t="s">
        <v>921</v>
      </c>
      <c r="D639" s="21">
        <v>4.9000000000000002E-2</v>
      </c>
      <c r="E639" s="23">
        <f t="shared" si="92"/>
        <v>306274</v>
      </c>
      <c r="F639" s="26">
        <f t="shared" si="92"/>
        <v>15007.4</v>
      </c>
      <c r="G639" s="23">
        <f>단가대비표!O150</f>
        <v>0</v>
      </c>
      <c r="H639" s="26">
        <f>TRUNC(G639*D639,1)</f>
        <v>0</v>
      </c>
      <c r="I639" s="23">
        <f>단가대비표!P150</f>
        <v>306274</v>
      </c>
      <c r="J639" s="26">
        <f>TRUNC(I639*D639,1)</f>
        <v>15007.4</v>
      </c>
      <c r="K639" s="23">
        <f>단가대비표!V150</f>
        <v>0</v>
      </c>
      <c r="L639" s="26">
        <f>TRUNC(K639*D639,1)</f>
        <v>0</v>
      </c>
      <c r="M639" s="20" t="s">
        <v>52</v>
      </c>
      <c r="N639" s="1" t="s">
        <v>572</v>
      </c>
      <c r="O639" s="1" t="s">
        <v>950</v>
      </c>
      <c r="P639" s="1" t="s">
        <v>69</v>
      </c>
      <c r="Q639" s="1" t="s">
        <v>69</v>
      </c>
      <c r="R639" s="1" t="s">
        <v>68</v>
      </c>
      <c r="W639">
        <v>2</v>
      </c>
      <c r="AV639" s="1" t="s">
        <v>52</v>
      </c>
      <c r="AW639" s="1" t="s">
        <v>1643</v>
      </c>
      <c r="AX639" s="1" t="s">
        <v>52</v>
      </c>
      <c r="AY639" s="1" t="s">
        <v>52</v>
      </c>
      <c r="AZ639" s="1" t="s">
        <v>52</v>
      </c>
    </row>
    <row r="640" spans="1:52" ht="30" customHeight="1" x14ac:dyDescent="0.3">
      <c r="A640" s="20" t="s">
        <v>924</v>
      </c>
      <c r="B640" s="20" t="s">
        <v>925</v>
      </c>
      <c r="C640" s="20" t="s">
        <v>147</v>
      </c>
      <c r="D640" s="21">
        <v>1</v>
      </c>
      <c r="E640" s="23">
        <f t="shared" si="92"/>
        <v>450.2</v>
      </c>
      <c r="F640" s="26">
        <f t="shared" si="92"/>
        <v>450.2</v>
      </c>
      <c r="G640" s="23">
        <f>TRUNC(SUMIF(W637:W640, RIGHTB(O640, 1), J637:J640)*U640, 2)</f>
        <v>450.22</v>
      </c>
      <c r="H640" s="26">
        <f>TRUNC(G640*D640,1)</f>
        <v>450.2</v>
      </c>
      <c r="I640" s="23">
        <v>0</v>
      </c>
      <c r="J640" s="26">
        <f>TRUNC(I640*D640,1)</f>
        <v>0</v>
      </c>
      <c r="K640" s="23">
        <v>0</v>
      </c>
      <c r="L640" s="26">
        <f>TRUNC(K640*D640,1)</f>
        <v>0</v>
      </c>
      <c r="M640" s="20" t="s">
        <v>52</v>
      </c>
      <c r="N640" s="1" t="s">
        <v>572</v>
      </c>
      <c r="O640" s="1" t="s">
        <v>804</v>
      </c>
      <c r="P640" s="1" t="s">
        <v>69</v>
      </c>
      <c r="Q640" s="1" t="s">
        <v>69</v>
      </c>
      <c r="R640" s="1" t="s">
        <v>69</v>
      </c>
      <c r="S640">
        <v>1</v>
      </c>
      <c r="T640">
        <v>0</v>
      </c>
      <c r="U640">
        <v>0.03</v>
      </c>
      <c r="AV640" s="1" t="s">
        <v>52</v>
      </c>
      <c r="AW640" s="1" t="s">
        <v>1644</v>
      </c>
      <c r="AX640" s="1" t="s">
        <v>52</v>
      </c>
      <c r="AY640" s="1" t="s">
        <v>52</v>
      </c>
      <c r="AZ640" s="1" t="s">
        <v>52</v>
      </c>
    </row>
    <row r="641" spans="1:52" ht="30" customHeight="1" x14ac:dyDescent="0.3">
      <c r="A641" s="20" t="s">
        <v>927</v>
      </c>
      <c r="B641" s="20" t="s">
        <v>52</v>
      </c>
      <c r="C641" s="20" t="s">
        <v>52</v>
      </c>
      <c r="D641" s="21"/>
      <c r="E641" s="23"/>
      <c r="F641" s="26">
        <f>H641+J641+L641</f>
        <v>23504</v>
      </c>
      <c r="G641" s="23"/>
      <c r="H641" s="26">
        <f>TRUNC(SUMIF(N637:N640, N636, H637:H640),0)</f>
        <v>8497</v>
      </c>
      <c r="I641" s="23"/>
      <c r="J641" s="26">
        <f>TRUNC(SUMIF(N637:N640, N636, J637:J640),0)</f>
        <v>15007</v>
      </c>
      <c r="K641" s="23"/>
      <c r="L641" s="26">
        <f>TRUNC(SUMIF(N637:N640, N636, L637:L640),0)</f>
        <v>0</v>
      </c>
      <c r="M641" s="20" t="s">
        <v>52</v>
      </c>
      <c r="N641" s="1" t="s">
        <v>152</v>
      </c>
      <c r="O641" s="1" t="s">
        <v>152</v>
      </c>
      <c r="P641" s="1" t="s">
        <v>52</v>
      </c>
      <c r="Q641" s="1" t="s">
        <v>52</v>
      </c>
      <c r="R641" s="1" t="s">
        <v>52</v>
      </c>
      <c r="AV641" s="1" t="s">
        <v>52</v>
      </c>
      <c r="AW641" s="1" t="s">
        <v>52</v>
      </c>
      <c r="AX641" s="1" t="s">
        <v>52</v>
      </c>
      <c r="AY641" s="1" t="s">
        <v>52</v>
      </c>
      <c r="AZ641" s="1" t="s">
        <v>52</v>
      </c>
    </row>
    <row r="642" spans="1:52" ht="30" customHeight="1" x14ac:dyDescent="0.3">
      <c r="A642" s="21"/>
      <c r="B642" s="21"/>
      <c r="C642" s="21"/>
      <c r="D642" s="21"/>
      <c r="E642" s="23"/>
      <c r="F642" s="26"/>
      <c r="G642" s="23"/>
      <c r="H642" s="26"/>
      <c r="I642" s="23"/>
      <c r="J642" s="26"/>
      <c r="K642" s="23"/>
      <c r="L642" s="26"/>
      <c r="M642" s="21"/>
    </row>
    <row r="643" spans="1:52" ht="30" customHeight="1" x14ac:dyDescent="0.3">
      <c r="A643" s="17" t="s">
        <v>1645</v>
      </c>
      <c r="B643" s="18"/>
      <c r="C643" s="18"/>
      <c r="D643" s="18"/>
      <c r="E643" s="22"/>
      <c r="F643" s="25"/>
      <c r="G643" s="22"/>
      <c r="H643" s="25"/>
      <c r="I643" s="22"/>
      <c r="J643" s="25"/>
      <c r="K643" s="22"/>
      <c r="L643" s="25"/>
      <c r="M643" s="19"/>
      <c r="N643" s="1" t="s">
        <v>575</v>
      </c>
    </row>
    <row r="644" spans="1:52" ht="30" customHeight="1" x14ac:dyDescent="0.3">
      <c r="A644" s="20" t="s">
        <v>955</v>
      </c>
      <c r="B644" s="20" t="s">
        <v>967</v>
      </c>
      <c r="C644" s="20" t="s">
        <v>65</v>
      </c>
      <c r="D644" s="21">
        <v>1.03</v>
      </c>
      <c r="E644" s="23">
        <f t="shared" ref="E644:F647" si="93">TRUNC(G644+I644+K644,1)</f>
        <v>3380</v>
      </c>
      <c r="F644" s="26">
        <f t="shared" si="93"/>
        <v>3481.4</v>
      </c>
      <c r="G644" s="23">
        <f>단가대비표!O41</f>
        <v>3380</v>
      </c>
      <c r="H644" s="26">
        <f>TRUNC(G644*D644,1)</f>
        <v>3481.4</v>
      </c>
      <c r="I644" s="23">
        <f>단가대비표!P41</f>
        <v>0</v>
      </c>
      <c r="J644" s="26">
        <f>TRUNC(I644*D644,1)</f>
        <v>0</v>
      </c>
      <c r="K644" s="23">
        <f>단가대비표!V41</f>
        <v>0</v>
      </c>
      <c r="L644" s="26">
        <f>TRUNC(K644*D644,1)</f>
        <v>0</v>
      </c>
      <c r="M644" s="20" t="s">
        <v>52</v>
      </c>
      <c r="N644" s="1" t="s">
        <v>575</v>
      </c>
      <c r="O644" s="1" t="s">
        <v>1646</v>
      </c>
      <c r="P644" s="1" t="s">
        <v>69</v>
      </c>
      <c r="Q644" s="1" t="s">
        <v>69</v>
      </c>
      <c r="R644" s="1" t="s">
        <v>68</v>
      </c>
      <c r="V644">
        <v>1</v>
      </c>
      <c r="AV644" s="1" t="s">
        <v>52</v>
      </c>
      <c r="AW644" s="1" t="s">
        <v>1647</v>
      </c>
      <c r="AX644" s="1" t="s">
        <v>52</v>
      </c>
      <c r="AY644" s="1" t="s">
        <v>52</v>
      </c>
      <c r="AZ644" s="1" t="s">
        <v>52</v>
      </c>
    </row>
    <row r="645" spans="1:52" ht="30" customHeight="1" x14ac:dyDescent="0.3">
      <c r="A645" s="20" t="s">
        <v>916</v>
      </c>
      <c r="B645" s="20" t="s">
        <v>917</v>
      </c>
      <c r="C645" s="20" t="s">
        <v>147</v>
      </c>
      <c r="D645" s="21">
        <v>1</v>
      </c>
      <c r="E645" s="23">
        <f t="shared" si="93"/>
        <v>69.599999999999994</v>
      </c>
      <c r="F645" s="26">
        <f t="shared" si="93"/>
        <v>69.599999999999994</v>
      </c>
      <c r="G645" s="23">
        <f>TRUNC(SUMIF(V644:V647, RIGHTB(O645, 1), H644:H647)*U645, 2)</f>
        <v>69.62</v>
      </c>
      <c r="H645" s="26">
        <f>TRUNC(G645*D645,1)</f>
        <v>69.599999999999994</v>
      </c>
      <c r="I645" s="23">
        <v>0</v>
      </c>
      <c r="J645" s="26">
        <f>TRUNC(I645*D645,1)</f>
        <v>0</v>
      </c>
      <c r="K645" s="23">
        <v>0</v>
      </c>
      <c r="L645" s="26">
        <f>TRUNC(K645*D645,1)</f>
        <v>0</v>
      </c>
      <c r="M645" s="20" t="s">
        <v>52</v>
      </c>
      <c r="N645" s="1" t="s">
        <v>575</v>
      </c>
      <c r="O645" s="1" t="s">
        <v>766</v>
      </c>
      <c r="P645" s="1" t="s">
        <v>69</v>
      </c>
      <c r="Q645" s="1" t="s">
        <v>69</v>
      </c>
      <c r="R645" s="1" t="s">
        <v>69</v>
      </c>
      <c r="S645">
        <v>0</v>
      </c>
      <c r="T645">
        <v>0</v>
      </c>
      <c r="U645">
        <v>0.02</v>
      </c>
      <c r="AV645" s="1" t="s">
        <v>52</v>
      </c>
      <c r="AW645" s="1" t="s">
        <v>1648</v>
      </c>
      <c r="AX645" s="1" t="s">
        <v>52</v>
      </c>
      <c r="AY645" s="1" t="s">
        <v>52</v>
      </c>
      <c r="AZ645" s="1" t="s">
        <v>52</v>
      </c>
    </row>
    <row r="646" spans="1:52" ht="30" customHeight="1" x14ac:dyDescent="0.3">
      <c r="A646" s="20" t="s">
        <v>949</v>
      </c>
      <c r="B646" s="20" t="s">
        <v>920</v>
      </c>
      <c r="C646" s="20" t="s">
        <v>921</v>
      </c>
      <c r="D646" s="21">
        <v>2.9000000000000001E-2</v>
      </c>
      <c r="E646" s="23">
        <f t="shared" si="93"/>
        <v>306274</v>
      </c>
      <c r="F646" s="26">
        <f t="shared" si="93"/>
        <v>8881.9</v>
      </c>
      <c r="G646" s="23">
        <f>단가대비표!O150</f>
        <v>0</v>
      </c>
      <c r="H646" s="26">
        <f>TRUNC(G646*D646,1)</f>
        <v>0</v>
      </c>
      <c r="I646" s="23">
        <f>단가대비표!P150</f>
        <v>306274</v>
      </c>
      <c r="J646" s="26">
        <f>TRUNC(I646*D646,1)</f>
        <v>8881.9</v>
      </c>
      <c r="K646" s="23">
        <f>단가대비표!V150</f>
        <v>0</v>
      </c>
      <c r="L646" s="26">
        <f>TRUNC(K646*D646,1)</f>
        <v>0</v>
      </c>
      <c r="M646" s="20" t="s">
        <v>52</v>
      </c>
      <c r="N646" s="1" t="s">
        <v>575</v>
      </c>
      <c r="O646" s="1" t="s">
        <v>950</v>
      </c>
      <c r="P646" s="1" t="s">
        <v>69</v>
      </c>
      <c r="Q646" s="1" t="s">
        <v>69</v>
      </c>
      <c r="R646" s="1" t="s">
        <v>68</v>
      </c>
      <c r="W646">
        <v>2</v>
      </c>
      <c r="AV646" s="1" t="s">
        <v>52</v>
      </c>
      <c r="AW646" s="1" t="s">
        <v>1649</v>
      </c>
      <c r="AX646" s="1" t="s">
        <v>52</v>
      </c>
      <c r="AY646" s="1" t="s">
        <v>52</v>
      </c>
      <c r="AZ646" s="1" t="s">
        <v>52</v>
      </c>
    </row>
    <row r="647" spans="1:52" ht="30" customHeight="1" x14ac:dyDescent="0.3">
      <c r="A647" s="20" t="s">
        <v>924</v>
      </c>
      <c r="B647" s="20" t="s">
        <v>925</v>
      </c>
      <c r="C647" s="20" t="s">
        <v>147</v>
      </c>
      <c r="D647" s="21">
        <v>1</v>
      </c>
      <c r="E647" s="23">
        <f t="shared" si="93"/>
        <v>266.39999999999998</v>
      </c>
      <c r="F647" s="26">
        <f t="shared" si="93"/>
        <v>266.39999999999998</v>
      </c>
      <c r="G647" s="23">
        <f>TRUNC(SUMIF(W644:W647, RIGHTB(O647, 1), J644:J647)*U647, 2)</f>
        <v>266.45</v>
      </c>
      <c r="H647" s="26">
        <f>TRUNC(G647*D647,1)</f>
        <v>266.39999999999998</v>
      </c>
      <c r="I647" s="23">
        <v>0</v>
      </c>
      <c r="J647" s="26">
        <f>TRUNC(I647*D647,1)</f>
        <v>0</v>
      </c>
      <c r="K647" s="23">
        <v>0</v>
      </c>
      <c r="L647" s="26">
        <f>TRUNC(K647*D647,1)</f>
        <v>0</v>
      </c>
      <c r="M647" s="20" t="s">
        <v>52</v>
      </c>
      <c r="N647" s="1" t="s">
        <v>575</v>
      </c>
      <c r="O647" s="1" t="s">
        <v>804</v>
      </c>
      <c r="P647" s="1" t="s">
        <v>69</v>
      </c>
      <c r="Q647" s="1" t="s">
        <v>69</v>
      </c>
      <c r="R647" s="1" t="s">
        <v>69</v>
      </c>
      <c r="S647">
        <v>1</v>
      </c>
      <c r="T647">
        <v>0</v>
      </c>
      <c r="U647">
        <v>0.03</v>
      </c>
      <c r="AV647" s="1" t="s">
        <v>52</v>
      </c>
      <c r="AW647" s="1" t="s">
        <v>1650</v>
      </c>
      <c r="AX647" s="1" t="s">
        <v>52</v>
      </c>
      <c r="AY647" s="1" t="s">
        <v>52</v>
      </c>
      <c r="AZ647" s="1" t="s">
        <v>52</v>
      </c>
    </row>
    <row r="648" spans="1:52" ht="30" customHeight="1" x14ac:dyDescent="0.3">
      <c r="A648" s="20" t="s">
        <v>927</v>
      </c>
      <c r="B648" s="20" t="s">
        <v>52</v>
      </c>
      <c r="C648" s="20" t="s">
        <v>52</v>
      </c>
      <c r="D648" s="21"/>
      <c r="E648" s="23"/>
      <c r="F648" s="26">
        <f>H648+J648+L648</f>
        <v>12698</v>
      </c>
      <c r="G648" s="23"/>
      <c r="H648" s="26">
        <f>TRUNC(SUMIF(N644:N647, N643, H644:H647),0)</f>
        <v>3817</v>
      </c>
      <c r="I648" s="23"/>
      <c r="J648" s="26">
        <f>TRUNC(SUMIF(N644:N647, N643, J644:J647),0)</f>
        <v>8881</v>
      </c>
      <c r="K648" s="23"/>
      <c r="L648" s="26">
        <f>TRUNC(SUMIF(N644:N647, N643, L644:L647),0)</f>
        <v>0</v>
      </c>
      <c r="M648" s="20" t="s">
        <v>52</v>
      </c>
      <c r="N648" s="1" t="s">
        <v>152</v>
      </c>
      <c r="O648" s="1" t="s">
        <v>152</v>
      </c>
      <c r="P648" s="1" t="s">
        <v>52</v>
      </c>
      <c r="Q648" s="1" t="s">
        <v>52</v>
      </c>
      <c r="R648" s="1" t="s">
        <v>52</v>
      </c>
      <c r="AV648" s="1" t="s">
        <v>52</v>
      </c>
      <c r="AW648" s="1" t="s">
        <v>52</v>
      </c>
      <c r="AX648" s="1" t="s">
        <v>52</v>
      </c>
      <c r="AY648" s="1" t="s">
        <v>52</v>
      </c>
      <c r="AZ648" s="1" t="s">
        <v>52</v>
      </c>
    </row>
    <row r="649" spans="1:52" ht="30" customHeight="1" x14ac:dyDescent="0.3">
      <c r="A649" s="21"/>
      <c r="B649" s="21"/>
      <c r="C649" s="21"/>
      <c r="D649" s="21"/>
      <c r="E649" s="23"/>
      <c r="F649" s="26"/>
      <c r="G649" s="23"/>
      <c r="H649" s="26"/>
      <c r="I649" s="23"/>
      <c r="J649" s="26"/>
      <c r="K649" s="23"/>
      <c r="L649" s="26"/>
      <c r="M649" s="21"/>
    </row>
    <row r="650" spans="1:52" ht="30" customHeight="1" x14ac:dyDescent="0.3">
      <c r="A650" s="17" t="s">
        <v>1651</v>
      </c>
      <c r="B650" s="18"/>
      <c r="C650" s="18"/>
      <c r="D650" s="18"/>
      <c r="E650" s="22"/>
      <c r="F650" s="25"/>
      <c r="G650" s="22"/>
      <c r="H650" s="25"/>
      <c r="I650" s="22"/>
      <c r="J650" s="25"/>
      <c r="K650" s="22"/>
      <c r="L650" s="25"/>
      <c r="M650" s="19"/>
      <c r="N650" s="1" t="s">
        <v>579</v>
      </c>
    </row>
    <row r="651" spans="1:52" ht="30" customHeight="1" x14ac:dyDescent="0.3">
      <c r="A651" s="20" t="s">
        <v>944</v>
      </c>
      <c r="B651" s="20" t="s">
        <v>1652</v>
      </c>
      <c r="C651" s="20" t="s">
        <v>65</v>
      </c>
      <c r="D651" s="21">
        <v>1.03</v>
      </c>
      <c r="E651" s="23">
        <f t="shared" ref="E651:F654" si="94">TRUNC(G651+I651+K651,1)</f>
        <v>2087</v>
      </c>
      <c r="F651" s="26">
        <f t="shared" si="94"/>
        <v>2149.6</v>
      </c>
      <c r="G651" s="23">
        <f>단가대비표!O34</f>
        <v>2087</v>
      </c>
      <c r="H651" s="26">
        <f>TRUNC(G651*D651,1)</f>
        <v>2149.6</v>
      </c>
      <c r="I651" s="23">
        <f>단가대비표!P34</f>
        <v>0</v>
      </c>
      <c r="J651" s="26">
        <f>TRUNC(I651*D651,1)</f>
        <v>0</v>
      </c>
      <c r="K651" s="23">
        <f>단가대비표!V34</f>
        <v>0</v>
      </c>
      <c r="L651" s="26">
        <f>TRUNC(K651*D651,1)</f>
        <v>0</v>
      </c>
      <c r="M651" s="20" t="s">
        <v>52</v>
      </c>
      <c r="N651" s="1" t="s">
        <v>579</v>
      </c>
      <c r="O651" s="1" t="s">
        <v>1653</v>
      </c>
      <c r="P651" s="1" t="s">
        <v>69</v>
      </c>
      <c r="Q651" s="1" t="s">
        <v>69</v>
      </c>
      <c r="R651" s="1" t="s">
        <v>68</v>
      </c>
      <c r="V651">
        <v>1</v>
      </c>
      <c r="AV651" s="1" t="s">
        <v>52</v>
      </c>
      <c r="AW651" s="1" t="s">
        <v>1654</v>
      </c>
      <c r="AX651" s="1" t="s">
        <v>52</v>
      </c>
      <c r="AY651" s="1" t="s">
        <v>52</v>
      </c>
      <c r="AZ651" s="1" t="s">
        <v>52</v>
      </c>
    </row>
    <row r="652" spans="1:52" ht="30" customHeight="1" x14ac:dyDescent="0.3">
      <c r="A652" s="20" t="s">
        <v>916</v>
      </c>
      <c r="B652" s="20" t="s">
        <v>917</v>
      </c>
      <c r="C652" s="20" t="s">
        <v>147</v>
      </c>
      <c r="D652" s="21">
        <v>1</v>
      </c>
      <c r="E652" s="23">
        <f t="shared" si="94"/>
        <v>42.9</v>
      </c>
      <c r="F652" s="26">
        <f t="shared" si="94"/>
        <v>42.9</v>
      </c>
      <c r="G652" s="23">
        <f>TRUNC(SUMIF(V651:V654, RIGHTB(O652, 1), H651:H654)*U652, 2)</f>
        <v>42.99</v>
      </c>
      <c r="H652" s="26">
        <f>TRUNC(G652*D652,1)</f>
        <v>42.9</v>
      </c>
      <c r="I652" s="23">
        <v>0</v>
      </c>
      <c r="J652" s="26">
        <f>TRUNC(I652*D652,1)</f>
        <v>0</v>
      </c>
      <c r="K652" s="23">
        <v>0</v>
      </c>
      <c r="L652" s="26">
        <f>TRUNC(K652*D652,1)</f>
        <v>0</v>
      </c>
      <c r="M652" s="20" t="s">
        <v>52</v>
      </c>
      <c r="N652" s="1" t="s">
        <v>579</v>
      </c>
      <c r="O652" s="1" t="s">
        <v>766</v>
      </c>
      <c r="P652" s="1" t="s">
        <v>69</v>
      </c>
      <c r="Q652" s="1" t="s">
        <v>69</v>
      </c>
      <c r="R652" s="1" t="s">
        <v>69</v>
      </c>
      <c r="S652">
        <v>0</v>
      </c>
      <c r="T652">
        <v>0</v>
      </c>
      <c r="U652">
        <v>0.02</v>
      </c>
      <c r="AV652" s="1" t="s">
        <v>52</v>
      </c>
      <c r="AW652" s="1" t="s">
        <v>1655</v>
      </c>
      <c r="AX652" s="1" t="s">
        <v>52</v>
      </c>
      <c r="AY652" s="1" t="s">
        <v>52</v>
      </c>
      <c r="AZ652" s="1" t="s">
        <v>52</v>
      </c>
    </row>
    <row r="653" spans="1:52" ht="30" customHeight="1" x14ac:dyDescent="0.3">
      <c r="A653" s="20" t="s">
        <v>949</v>
      </c>
      <c r="B653" s="20" t="s">
        <v>920</v>
      </c>
      <c r="C653" s="20" t="s">
        <v>921</v>
      </c>
      <c r="D653" s="21">
        <v>1.6E-2</v>
      </c>
      <c r="E653" s="23">
        <f t="shared" si="94"/>
        <v>306274</v>
      </c>
      <c r="F653" s="26">
        <f t="shared" si="94"/>
        <v>4900.3</v>
      </c>
      <c r="G653" s="23">
        <f>단가대비표!O150</f>
        <v>0</v>
      </c>
      <c r="H653" s="26">
        <f>TRUNC(G653*D653,1)</f>
        <v>0</v>
      </c>
      <c r="I653" s="23">
        <f>단가대비표!P150</f>
        <v>306274</v>
      </c>
      <c r="J653" s="26">
        <f>TRUNC(I653*D653,1)</f>
        <v>4900.3</v>
      </c>
      <c r="K653" s="23">
        <f>단가대비표!V150</f>
        <v>0</v>
      </c>
      <c r="L653" s="26">
        <f>TRUNC(K653*D653,1)</f>
        <v>0</v>
      </c>
      <c r="M653" s="20" t="s">
        <v>52</v>
      </c>
      <c r="N653" s="1" t="s">
        <v>579</v>
      </c>
      <c r="O653" s="1" t="s">
        <v>950</v>
      </c>
      <c r="P653" s="1" t="s">
        <v>69</v>
      </c>
      <c r="Q653" s="1" t="s">
        <v>69</v>
      </c>
      <c r="R653" s="1" t="s">
        <v>68</v>
      </c>
      <c r="W653">
        <v>2</v>
      </c>
      <c r="AV653" s="1" t="s">
        <v>52</v>
      </c>
      <c r="AW653" s="1" t="s">
        <v>1656</v>
      </c>
      <c r="AX653" s="1" t="s">
        <v>52</v>
      </c>
      <c r="AY653" s="1" t="s">
        <v>52</v>
      </c>
      <c r="AZ653" s="1" t="s">
        <v>52</v>
      </c>
    </row>
    <row r="654" spans="1:52" ht="30" customHeight="1" x14ac:dyDescent="0.3">
      <c r="A654" s="20" t="s">
        <v>924</v>
      </c>
      <c r="B654" s="20" t="s">
        <v>925</v>
      </c>
      <c r="C654" s="20" t="s">
        <v>147</v>
      </c>
      <c r="D654" s="21">
        <v>1</v>
      </c>
      <c r="E654" s="23">
        <f t="shared" si="94"/>
        <v>147</v>
      </c>
      <c r="F654" s="26">
        <f t="shared" si="94"/>
        <v>147</v>
      </c>
      <c r="G654" s="23">
        <f>TRUNC(SUMIF(W651:W654, RIGHTB(O654, 1), J651:J654)*U654, 2)</f>
        <v>147</v>
      </c>
      <c r="H654" s="26">
        <f>TRUNC(G654*D654,1)</f>
        <v>147</v>
      </c>
      <c r="I654" s="23">
        <v>0</v>
      </c>
      <c r="J654" s="26">
        <f>TRUNC(I654*D654,1)</f>
        <v>0</v>
      </c>
      <c r="K654" s="23">
        <v>0</v>
      </c>
      <c r="L654" s="26">
        <f>TRUNC(K654*D654,1)</f>
        <v>0</v>
      </c>
      <c r="M654" s="20" t="s">
        <v>52</v>
      </c>
      <c r="N654" s="1" t="s">
        <v>579</v>
      </c>
      <c r="O654" s="1" t="s">
        <v>804</v>
      </c>
      <c r="P654" s="1" t="s">
        <v>69</v>
      </c>
      <c r="Q654" s="1" t="s">
        <v>69</v>
      </c>
      <c r="R654" s="1" t="s">
        <v>69</v>
      </c>
      <c r="S654">
        <v>1</v>
      </c>
      <c r="T654">
        <v>0</v>
      </c>
      <c r="U654">
        <v>0.03</v>
      </c>
      <c r="AV654" s="1" t="s">
        <v>52</v>
      </c>
      <c r="AW654" s="1" t="s">
        <v>1657</v>
      </c>
      <c r="AX654" s="1" t="s">
        <v>52</v>
      </c>
      <c r="AY654" s="1" t="s">
        <v>52</v>
      </c>
      <c r="AZ654" s="1" t="s">
        <v>52</v>
      </c>
    </row>
    <row r="655" spans="1:52" ht="30" customHeight="1" x14ac:dyDescent="0.3">
      <c r="A655" s="20" t="s">
        <v>927</v>
      </c>
      <c r="B655" s="20" t="s">
        <v>52</v>
      </c>
      <c r="C655" s="20" t="s">
        <v>52</v>
      </c>
      <c r="D655" s="21"/>
      <c r="E655" s="23"/>
      <c r="F655" s="26">
        <f>H655+J655+L655</f>
        <v>7239</v>
      </c>
      <c r="G655" s="23"/>
      <c r="H655" s="26">
        <f>TRUNC(SUMIF(N651:N654, N650, H651:H654),0)</f>
        <v>2339</v>
      </c>
      <c r="I655" s="23"/>
      <c r="J655" s="26">
        <f>TRUNC(SUMIF(N651:N654, N650, J651:J654),0)</f>
        <v>4900</v>
      </c>
      <c r="K655" s="23"/>
      <c r="L655" s="26">
        <f>TRUNC(SUMIF(N651:N654, N650, L651:L654),0)</f>
        <v>0</v>
      </c>
      <c r="M655" s="20" t="s">
        <v>52</v>
      </c>
      <c r="N655" s="1" t="s">
        <v>152</v>
      </c>
      <c r="O655" s="1" t="s">
        <v>152</v>
      </c>
      <c r="P655" s="1" t="s">
        <v>52</v>
      </c>
      <c r="Q655" s="1" t="s">
        <v>52</v>
      </c>
      <c r="R655" s="1" t="s">
        <v>52</v>
      </c>
      <c r="AV655" s="1" t="s">
        <v>52</v>
      </c>
      <c r="AW655" s="1" t="s">
        <v>52</v>
      </c>
      <c r="AX655" s="1" t="s">
        <v>52</v>
      </c>
      <c r="AY655" s="1" t="s">
        <v>52</v>
      </c>
      <c r="AZ655" s="1" t="s">
        <v>52</v>
      </c>
    </row>
    <row r="656" spans="1:52" ht="30" customHeight="1" x14ac:dyDescent="0.3">
      <c r="A656" s="21"/>
      <c r="B656" s="21"/>
      <c r="C656" s="21"/>
      <c r="D656" s="21"/>
      <c r="E656" s="23"/>
      <c r="F656" s="26"/>
      <c r="G656" s="23"/>
      <c r="H656" s="26"/>
      <c r="I656" s="23"/>
      <c r="J656" s="26"/>
      <c r="K656" s="23"/>
      <c r="L656" s="26"/>
      <c r="M656" s="21"/>
    </row>
    <row r="657" spans="1:52" ht="30" customHeight="1" x14ac:dyDescent="0.3">
      <c r="A657" s="17" t="s">
        <v>1658</v>
      </c>
      <c r="B657" s="18"/>
      <c r="C657" s="18"/>
      <c r="D657" s="18"/>
      <c r="E657" s="22"/>
      <c r="F657" s="25"/>
      <c r="G657" s="22"/>
      <c r="H657" s="25"/>
      <c r="I657" s="22"/>
      <c r="J657" s="25"/>
      <c r="K657" s="22"/>
      <c r="L657" s="25"/>
      <c r="M657" s="19"/>
      <c r="N657" s="1" t="s">
        <v>584</v>
      </c>
    </row>
    <row r="658" spans="1:52" ht="30" customHeight="1" x14ac:dyDescent="0.3">
      <c r="A658" s="20" t="s">
        <v>974</v>
      </c>
      <c r="B658" s="20" t="s">
        <v>1659</v>
      </c>
      <c r="C658" s="20" t="s">
        <v>65</v>
      </c>
      <c r="D658" s="21">
        <v>1.03</v>
      </c>
      <c r="E658" s="23">
        <f t="shared" ref="E658:F661" si="95">TRUNC(G658+I658+K658,1)</f>
        <v>3392</v>
      </c>
      <c r="F658" s="26">
        <f t="shared" si="95"/>
        <v>3493.7</v>
      </c>
      <c r="G658" s="23">
        <f>단가대비표!O26</f>
        <v>3392</v>
      </c>
      <c r="H658" s="26">
        <f>TRUNC(G658*D658,1)</f>
        <v>3493.7</v>
      </c>
      <c r="I658" s="23">
        <f>단가대비표!P26</f>
        <v>0</v>
      </c>
      <c r="J658" s="26">
        <f>TRUNC(I658*D658,1)</f>
        <v>0</v>
      </c>
      <c r="K658" s="23">
        <f>단가대비표!V26</f>
        <v>0</v>
      </c>
      <c r="L658" s="26">
        <f>TRUNC(K658*D658,1)</f>
        <v>0</v>
      </c>
      <c r="M658" s="20" t="s">
        <v>52</v>
      </c>
      <c r="N658" s="1" t="s">
        <v>584</v>
      </c>
      <c r="O658" s="1" t="s">
        <v>1660</v>
      </c>
      <c r="P658" s="1" t="s">
        <v>69</v>
      </c>
      <c r="Q658" s="1" t="s">
        <v>69</v>
      </c>
      <c r="R658" s="1" t="s">
        <v>68</v>
      </c>
      <c r="V658">
        <v>1</v>
      </c>
      <c r="AV658" s="1" t="s">
        <v>52</v>
      </c>
      <c r="AW658" s="1" t="s">
        <v>1661</v>
      </c>
      <c r="AX658" s="1" t="s">
        <v>52</v>
      </c>
      <c r="AY658" s="1" t="s">
        <v>52</v>
      </c>
      <c r="AZ658" s="1" t="s">
        <v>52</v>
      </c>
    </row>
    <row r="659" spans="1:52" ht="30" customHeight="1" x14ac:dyDescent="0.3">
      <c r="A659" s="20" t="s">
        <v>916</v>
      </c>
      <c r="B659" s="20" t="s">
        <v>917</v>
      </c>
      <c r="C659" s="20" t="s">
        <v>147</v>
      </c>
      <c r="D659" s="21">
        <v>1</v>
      </c>
      <c r="E659" s="23">
        <f t="shared" si="95"/>
        <v>69.8</v>
      </c>
      <c r="F659" s="26">
        <f t="shared" si="95"/>
        <v>69.8</v>
      </c>
      <c r="G659" s="23">
        <f>TRUNC(SUMIF(V658:V661, RIGHTB(O659, 1), H658:H661)*U659, 2)</f>
        <v>69.87</v>
      </c>
      <c r="H659" s="26">
        <f>TRUNC(G659*D659,1)</f>
        <v>69.8</v>
      </c>
      <c r="I659" s="23">
        <v>0</v>
      </c>
      <c r="J659" s="26">
        <f>TRUNC(I659*D659,1)</f>
        <v>0</v>
      </c>
      <c r="K659" s="23">
        <v>0</v>
      </c>
      <c r="L659" s="26">
        <f>TRUNC(K659*D659,1)</f>
        <v>0</v>
      </c>
      <c r="M659" s="20" t="s">
        <v>52</v>
      </c>
      <c r="N659" s="1" t="s">
        <v>584</v>
      </c>
      <c r="O659" s="1" t="s">
        <v>766</v>
      </c>
      <c r="P659" s="1" t="s">
        <v>69</v>
      </c>
      <c r="Q659" s="1" t="s">
        <v>69</v>
      </c>
      <c r="R659" s="1" t="s">
        <v>69</v>
      </c>
      <c r="S659">
        <v>0</v>
      </c>
      <c r="T659">
        <v>0</v>
      </c>
      <c r="U659">
        <v>0.02</v>
      </c>
      <c r="AV659" s="1" t="s">
        <v>52</v>
      </c>
      <c r="AW659" s="1" t="s">
        <v>1662</v>
      </c>
      <c r="AX659" s="1" t="s">
        <v>52</v>
      </c>
      <c r="AY659" s="1" t="s">
        <v>52</v>
      </c>
      <c r="AZ659" s="1" t="s">
        <v>52</v>
      </c>
    </row>
    <row r="660" spans="1:52" ht="30" customHeight="1" x14ac:dyDescent="0.3">
      <c r="A660" s="20" t="s">
        <v>949</v>
      </c>
      <c r="B660" s="20" t="s">
        <v>920</v>
      </c>
      <c r="C660" s="20" t="s">
        <v>921</v>
      </c>
      <c r="D660" s="21">
        <v>4.8000000000000001E-2</v>
      </c>
      <c r="E660" s="23">
        <f t="shared" si="95"/>
        <v>306274</v>
      </c>
      <c r="F660" s="26">
        <f t="shared" si="95"/>
        <v>14701.1</v>
      </c>
      <c r="G660" s="23">
        <f>단가대비표!O150</f>
        <v>0</v>
      </c>
      <c r="H660" s="26">
        <f>TRUNC(G660*D660,1)</f>
        <v>0</v>
      </c>
      <c r="I660" s="23">
        <f>단가대비표!P150</f>
        <v>306274</v>
      </c>
      <c r="J660" s="26">
        <f>TRUNC(I660*D660,1)</f>
        <v>14701.1</v>
      </c>
      <c r="K660" s="23">
        <f>단가대비표!V150</f>
        <v>0</v>
      </c>
      <c r="L660" s="26">
        <f>TRUNC(K660*D660,1)</f>
        <v>0</v>
      </c>
      <c r="M660" s="20" t="s">
        <v>52</v>
      </c>
      <c r="N660" s="1" t="s">
        <v>584</v>
      </c>
      <c r="O660" s="1" t="s">
        <v>950</v>
      </c>
      <c r="P660" s="1" t="s">
        <v>69</v>
      </c>
      <c r="Q660" s="1" t="s">
        <v>69</v>
      </c>
      <c r="R660" s="1" t="s">
        <v>68</v>
      </c>
      <c r="W660">
        <v>2</v>
      </c>
      <c r="AV660" s="1" t="s">
        <v>52</v>
      </c>
      <c r="AW660" s="1" t="s">
        <v>1663</v>
      </c>
      <c r="AX660" s="1" t="s">
        <v>52</v>
      </c>
      <c r="AY660" s="1" t="s">
        <v>52</v>
      </c>
      <c r="AZ660" s="1" t="s">
        <v>52</v>
      </c>
    </row>
    <row r="661" spans="1:52" ht="30" customHeight="1" x14ac:dyDescent="0.3">
      <c r="A661" s="20" t="s">
        <v>924</v>
      </c>
      <c r="B661" s="20" t="s">
        <v>925</v>
      </c>
      <c r="C661" s="20" t="s">
        <v>147</v>
      </c>
      <c r="D661" s="21">
        <v>1</v>
      </c>
      <c r="E661" s="23">
        <f t="shared" si="95"/>
        <v>441</v>
      </c>
      <c r="F661" s="26">
        <f t="shared" si="95"/>
        <v>441</v>
      </c>
      <c r="G661" s="23">
        <f>TRUNC(SUMIF(W658:W661, RIGHTB(O661, 1), J658:J661)*U661, 2)</f>
        <v>441.03</v>
      </c>
      <c r="H661" s="26">
        <f>TRUNC(G661*D661,1)</f>
        <v>441</v>
      </c>
      <c r="I661" s="23">
        <v>0</v>
      </c>
      <c r="J661" s="26">
        <f>TRUNC(I661*D661,1)</f>
        <v>0</v>
      </c>
      <c r="K661" s="23">
        <v>0</v>
      </c>
      <c r="L661" s="26">
        <f>TRUNC(K661*D661,1)</f>
        <v>0</v>
      </c>
      <c r="M661" s="20" t="s">
        <v>52</v>
      </c>
      <c r="N661" s="1" t="s">
        <v>584</v>
      </c>
      <c r="O661" s="1" t="s">
        <v>804</v>
      </c>
      <c r="P661" s="1" t="s">
        <v>69</v>
      </c>
      <c r="Q661" s="1" t="s">
        <v>69</v>
      </c>
      <c r="R661" s="1" t="s">
        <v>69</v>
      </c>
      <c r="S661">
        <v>1</v>
      </c>
      <c r="T661">
        <v>0</v>
      </c>
      <c r="U661">
        <v>0.03</v>
      </c>
      <c r="AV661" s="1" t="s">
        <v>52</v>
      </c>
      <c r="AW661" s="1" t="s">
        <v>1664</v>
      </c>
      <c r="AX661" s="1" t="s">
        <v>52</v>
      </c>
      <c r="AY661" s="1" t="s">
        <v>52</v>
      </c>
      <c r="AZ661" s="1" t="s">
        <v>52</v>
      </c>
    </row>
    <row r="662" spans="1:52" ht="30" customHeight="1" x14ac:dyDescent="0.3">
      <c r="A662" s="20" t="s">
        <v>927</v>
      </c>
      <c r="B662" s="20" t="s">
        <v>52</v>
      </c>
      <c r="C662" s="20" t="s">
        <v>52</v>
      </c>
      <c r="D662" s="21"/>
      <c r="E662" s="23"/>
      <c r="F662" s="26">
        <f>H662+J662+L662</f>
        <v>18705</v>
      </c>
      <c r="G662" s="23"/>
      <c r="H662" s="26">
        <f>TRUNC(SUMIF(N658:N661, N657, H658:H661),0)</f>
        <v>4004</v>
      </c>
      <c r="I662" s="23"/>
      <c r="J662" s="26">
        <f>TRUNC(SUMIF(N658:N661, N657, J658:J661),0)</f>
        <v>14701</v>
      </c>
      <c r="K662" s="23"/>
      <c r="L662" s="26">
        <f>TRUNC(SUMIF(N658:N661, N657, L658:L661),0)</f>
        <v>0</v>
      </c>
      <c r="M662" s="20" t="s">
        <v>52</v>
      </c>
      <c r="N662" s="1" t="s">
        <v>152</v>
      </c>
      <c r="O662" s="1" t="s">
        <v>152</v>
      </c>
      <c r="P662" s="1" t="s">
        <v>52</v>
      </c>
      <c r="Q662" s="1" t="s">
        <v>52</v>
      </c>
      <c r="R662" s="1" t="s">
        <v>52</v>
      </c>
      <c r="AV662" s="1" t="s">
        <v>52</v>
      </c>
      <c r="AW662" s="1" t="s">
        <v>52</v>
      </c>
      <c r="AX662" s="1" t="s">
        <v>52</v>
      </c>
      <c r="AY662" s="1" t="s">
        <v>52</v>
      </c>
      <c r="AZ662" s="1" t="s">
        <v>52</v>
      </c>
    </row>
    <row r="663" spans="1:52" ht="30" customHeight="1" x14ac:dyDescent="0.3">
      <c r="A663" s="21"/>
      <c r="B663" s="21"/>
      <c r="C663" s="21"/>
      <c r="D663" s="21"/>
      <c r="E663" s="23"/>
      <c r="F663" s="26"/>
      <c r="G663" s="23"/>
      <c r="H663" s="26"/>
      <c r="I663" s="23"/>
      <c r="J663" s="26"/>
      <c r="K663" s="23"/>
      <c r="L663" s="26"/>
      <c r="M663" s="21"/>
    </row>
    <row r="664" spans="1:52" ht="30" customHeight="1" x14ac:dyDescent="0.3">
      <c r="A664" s="17" t="s">
        <v>1665</v>
      </c>
      <c r="B664" s="18"/>
      <c r="C664" s="18"/>
      <c r="D664" s="18"/>
      <c r="E664" s="22"/>
      <c r="F664" s="25"/>
      <c r="G664" s="22"/>
      <c r="H664" s="25"/>
      <c r="I664" s="22"/>
      <c r="J664" s="25"/>
      <c r="K664" s="22"/>
      <c r="L664" s="25"/>
      <c r="M664" s="19"/>
      <c r="N664" s="1" t="s">
        <v>588</v>
      </c>
    </row>
    <row r="665" spans="1:52" ht="30" customHeight="1" x14ac:dyDescent="0.3">
      <c r="A665" s="20" t="s">
        <v>974</v>
      </c>
      <c r="B665" s="20" t="s">
        <v>1666</v>
      </c>
      <c r="C665" s="20" t="s">
        <v>65</v>
      </c>
      <c r="D665" s="21">
        <v>1.03</v>
      </c>
      <c r="E665" s="23">
        <f t="shared" ref="E665:F668" si="96">TRUNC(G665+I665+K665,1)</f>
        <v>2435</v>
      </c>
      <c r="F665" s="26">
        <f t="shared" si="96"/>
        <v>2508</v>
      </c>
      <c r="G665" s="23">
        <f>단가대비표!O25</f>
        <v>2435</v>
      </c>
      <c r="H665" s="26">
        <f>TRUNC(G665*D665,1)</f>
        <v>2508</v>
      </c>
      <c r="I665" s="23">
        <f>단가대비표!P25</f>
        <v>0</v>
      </c>
      <c r="J665" s="26">
        <f>TRUNC(I665*D665,1)</f>
        <v>0</v>
      </c>
      <c r="K665" s="23">
        <f>단가대비표!V25</f>
        <v>0</v>
      </c>
      <c r="L665" s="26">
        <f>TRUNC(K665*D665,1)</f>
        <v>0</v>
      </c>
      <c r="M665" s="20" t="s">
        <v>52</v>
      </c>
      <c r="N665" s="1" t="s">
        <v>588</v>
      </c>
      <c r="O665" s="1" t="s">
        <v>1667</v>
      </c>
      <c r="P665" s="1" t="s">
        <v>69</v>
      </c>
      <c r="Q665" s="1" t="s">
        <v>69</v>
      </c>
      <c r="R665" s="1" t="s">
        <v>68</v>
      </c>
      <c r="V665">
        <v>1</v>
      </c>
      <c r="AV665" s="1" t="s">
        <v>52</v>
      </c>
      <c r="AW665" s="1" t="s">
        <v>1668</v>
      </c>
      <c r="AX665" s="1" t="s">
        <v>52</v>
      </c>
      <c r="AY665" s="1" t="s">
        <v>52</v>
      </c>
      <c r="AZ665" s="1" t="s">
        <v>52</v>
      </c>
    </row>
    <row r="666" spans="1:52" ht="30" customHeight="1" x14ac:dyDescent="0.3">
      <c r="A666" s="20" t="s">
        <v>916</v>
      </c>
      <c r="B666" s="20" t="s">
        <v>917</v>
      </c>
      <c r="C666" s="20" t="s">
        <v>147</v>
      </c>
      <c r="D666" s="21">
        <v>1</v>
      </c>
      <c r="E666" s="23">
        <f t="shared" si="96"/>
        <v>50.1</v>
      </c>
      <c r="F666" s="26">
        <f t="shared" si="96"/>
        <v>50.1</v>
      </c>
      <c r="G666" s="23">
        <f>TRUNC(SUMIF(V665:V668, RIGHTB(O666, 1), H665:H668)*U666, 2)</f>
        <v>50.16</v>
      </c>
      <c r="H666" s="26">
        <f>TRUNC(G666*D666,1)</f>
        <v>50.1</v>
      </c>
      <c r="I666" s="23">
        <v>0</v>
      </c>
      <c r="J666" s="26">
        <f>TRUNC(I666*D666,1)</f>
        <v>0</v>
      </c>
      <c r="K666" s="23">
        <v>0</v>
      </c>
      <c r="L666" s="26">
        <f>TRUNC(K666*D666,1)</f>
        <v>0</v>
      </c>
      <c r="M666" s="20" t="s">
        <v>52</v>
      </c>
      <c r="N666" s="1" t="s">
        <v>588</v>
      </c>
      <c r="O666" s="1" t="s">
        <v>766</v>
      </c>
      <c r="P666" s="1" t="s">
        <v>69</v>
      </c>
      <c r="Q666" s="1" t="s">
        <v>69</v>
      </c>
      <c r="R666" s="1" t="s">
        <v>69</v>
      </c>
      <c r="S666">
        <v>0</v>
      </c>
      <c r="T666">
        <v>0</v>
      </c>
      <c r="U666">
        <v>0.02</v>
      </c>
      <c r="AV666" s="1" t="s">
        <v>52</v>
      </c>
      <c r="AW666" s="1" t="s">
        <v>1669</v>
      </c>
      <c r="AX666" s="1" t="s">
        <v>52</v>
      </c>
      <c r="AY666" s="1" t="s">
        <v>52</v>
      </c>
      <c r="AZ666" s="1" t="s">
        <v>52</v>
      </c>
    </row>
    <row r="667" spans="1:52" ht="30" customHeight="1" x14ac:dyDescent="0.3">
      <c r="A667" s="20" t="s">
        <v>949</v>
      </c>
      <c r="B667" s="20" t="s">
        <v>920</v>
      </c>
      <c r="C667" s="20" t="s">
        <v>921</v>
      </c>
      <c r="D667" s="21">
        <v>3.2000000000000001E-2</v>
      </c>
      <c r="E667" s="23">
        <f t="shared" si="96"/>
        <v>306274</v>
      </c>
      <c r="F667" s="26">
        <f t="shared" si="96"/>
        <v>9800.7000000000007</v>
      </c>
      <c r="G667" s="23">
        <f>단가대비표!O150</f>
        <v>0</v>
      </c>
      <c r="H667" s="26">
        <f>TRUNC(G667*D667,1)</f>
        <v>0</v>
      </c>
      <c r="I667" s="23">
        <f>단가대비표!P150</f>
        <v>306274</v>
      </c>
      <c r="J667" s="26">
        <f>TRUNC(I667*D667,1)</f>
        <v>9800.7000000000007</v>
      </c>
      <c r="K667" s="23">
        <f>단가대비표!V150</f>
        <v>0</v>
      </c>
      <c r="L667" s="26">
        <f>TRUNC(K667*D667,1)</f>
        <v>0</v>
      </c>
      <c r="M667" s="20" t="s">
        <v>52</v>
      </c>
      <c r="N667" s="1" t="s">
        <v>588</v>
      </c>
      <c r="O667" s="1" t="s">
        <v>950</v>
      </c>
      <c r="P667" s="1" t="s">
        <v>69</v>
      </c>
      <c r="Q667" s="1" t="s">
        <v>69</v>
      </c>
      <c r="R667" s="1" t="s">
        <v>68</v>
      </c>
      <c r="W667">
        <v>2</v>
      </c>
      <c r="AV667" s="1" t="s">
        <v>52</v>
      </c>
      <c r="AW667" s="1" t="s">
        <v>1670</v>
      </c>
      <c r="AX667" s="1" t="s">
        <v>52</v>
      </c>
      <c r="AY667" s="1" t="s">
        <v>52</v>
      </c>
      <c r="AZ667" s="1" t="s">
        <v>52</v>
      </c>
    </row>
    <row r="668" spans="1:52" ht="30" customHeight="1" x14ac:dyDescent="0.3">
      <c r="A668" s="20" t="s">
        <v>924</v>
      </c>
      <c r="B668" s="20" t="s">
        <v>925</v>
      </c>
      <c r="C668" s="20" t="s">
        <v>147</v>
      </c>
      <c r="D668" s="21">
        <v>1</v>
      </c>
      <c r="E668" s="23">
        <f t="shared" si="96"/>
        <v>294</v>
      </c>
      <c r="F668" s="26">
        <f t="shared" si="96"/>
        <v>294</v>
      </c>
      <c r="G668" s="23">
        <f>TRUNC(SUMIF(W665:W668, RIGHTB(O668, 1), J665:J668)*U668, 2)</f>
        <v>294.02</v>
      </c>
      <c r="H668" s="26">
        <f>TRUNC(G668*D668,1)</f>
        <v>294</v>
      </c>
      <c r="I668" s="23">
        <v>0</v>
      </c>
      <c r="J668" s="26">
        <f>TRUNC(I668*D668,1)</f>
        <v>0</v>
      </c>
      <c r="K668" s="23">
        <v>0</v>
      </c>
      <c r="L668" s="26">
        <f>TRUNC(K668*D668,1)</f>
        <v>0</v>
      </c>
      <c r="M668" s="20" t="s">
        <v>52</v>
      </c>
      <c r="N668" s="1" t="s">
        <v>588</v>
      </c>
      <c r="O668" s="1" t="s">
        <v>804</v>
      </c>
      <c r="P668" s="1" t="s">
        <v>69</v>
      </c>
      <c r="Q668" s="1" t="s">
        <v>69</v>
      </c>
      <c r="R668" s="1" t="s">
        <v>69</v>
      </c>
      <c r="S668">
        <v>1</v>
      </c>
      <c r="T668">
        <v>0</v>
      </c>
      <c r="U668">
        <v>0.03</v>
      </c>
      <c r="AV668" s="1" t="s">
        <v>52</v>
      </c>
      <c r="AW668" s="1" t="s">
        <v>1671</v>
      </c>
      <c r="AX668" s="1" t="s">
        <v>52</v>
      </c>
      <c r="AY668" s="1" t="s">
        <v>52</v>
      </c>
      <c r="AZ668" s="1" t="s">
        <v>52</v>
      </c>
    </row>
    <row r="669" spans="1:52" ht="30" customHeight="1" x14ac:dyDescent="0.3">
      <c r="A669" s="20" t="s">
        <v>927</v>
      </c>
      <c r="B669" s="20" t="s">
        <v>52</v>
      </c>
      <c r="C669" s="20" t="s">
        <v>52</v>
      </c>
      <c r="D669" s="21"/>
      <c r="E669" s="23"/>
      <c r="F669" s="26">
        <f>H669+J669+L669</f>
        <v>12652</v>
      </c>
      <c r="G669" s="23"/>
      <c r="H669" s="26">
        <f>TRUNC(SUMIF(N665:N668, N664, H665:H668),0)</f>
        <v>2852</v>
      </c>
      <c r="I669" s="23"/>
      <c r="J669" s="26">
        <f>TRUNC(SUMIF(N665:N668, N664, J665:J668),0)</f>
        <v>9800</v>
      </c>
      <c r="K669" s="23"/>
      <c r="L669" s="26">
        <f>TRUNC(SUMIF(N665:N668, N664, L665:L668),0)</f>
        <v>0</v>
      </c>
      <c r="M669" s="20" t="s">
        <v>52</v>
      </c>
      <c r="N669" s="1" t="s">
        <v>152</v>
      </c>
      <c r="O669" s="1" t="s">
        <v>152</v>
      </c>
      <c r="P669" s="1" t="s">
        <v>52</v>
      </c>
      <c r="Q669" s="1" t="s">
        <v>52</v>
      </c>
      <c r="R669" s="1" t="s">
        <v>52</v>
      </c>
      <c r="AV669" s="1" t="s">
        <v>52</v>
      </c>
      <c r="AW669" s="1" t="s">
        <v>52</v>
      </c>
      <c r="AX669" s="1" t="s">
        <v>52</v>
      </c>
      <c r="AY669" s="1" t="s">
        <v>52</v>
      </c>
      <c r="AZ669" s="1" t="s">
        <v>52</v>
      </c>
    </row>
    <row r="670" spans="1:52" ht="30" customHeight="1" x14ac:dyDescent="0.3">
      <c r="A670" s="21"/>
      <c r="B670" s="21"/>
      <c r="C670" s="21"/>
      <c r="D670" s="21"/>
      <c r="E670" s="23"/>
      <c r="F670" s="26"/>
      <c r="G670" s="23"/>
      <c r="H670" s="26"/>
      <c r="I670" s="23"/>
      <c r="J670" s="26"/>
      <c r="K670" s="23"/>
      <c r="L670" s="26"/>
      <c r="M670" s="21"/>
    </row>
    <row r="671" spans="1:52" ht="30" customHeight="1" x14ac:dyDescent="0.3">
      <c r="A671" s="17" t="s">
        <v>1672</v>
      </c>
      <c r="B671" s="18"/>
      <c r="C671" s="18"/>
      <c r="D671" s="18"/>
      <c r="E671" s="22"/>
      <c r="F671" s="25"/>
      <c r="G671" s="22"/>
      <c r="H671" s="25"/>
      <c r="I671" s="22"/>
      <c r="J671" s="25"/>
      <c r="K671" s="22"/>
      <c r="L671" s="25"/>
      <c r="M671" s="19"/>
      <c r="N671" s="1" t="s">
        <v>592</v>
      </c>
    </row>
    <row r="672" spans="1:52" ht="30" customHeight="1" x14ac:dyDescent="0.3">
      <c r="A672" s="20" t="s">
        <v>1673</v>
      </c>
      <c r="B672" s="20" t="s">
        <v>1674</v>
      </c>
      <c r="C672" s="20" t="s">
        <v>65</v>
      </c>
      <c r="D672" s="21">
        <v>1.03</v>
      </c>
      <c r="E672" s="23">
        <f t="shared" ref="E672:F675" si="97">TRUNC(G672+I672+K672,1)</f>
        <v>1638</v>
      </c>
      <c r="F672" s="26">
        <f t="shared" si="97"/>
        <v>1687.1</v>
      </c>
      <c r="G672" s="23">
        <f>단가대비표!O30</f>
        <v>1638</v>
      </c>
      <c r="H672" s="26">
        <f>TRUNC(G672*D672,1)</f>
        <v>1687.1</v>
      </c>
      <c r="I672" s="23">
        <f>단가대비표!P30</f>
        <v>0</v>
      </c>
      <c r="J672" s="26">
        <f>TRUNC(I672*D672,1)</f>
        <v>0</v>
      </c>
      <c r="K672" s="23">
        <f>단가대비표!V30</f>
        <v>0</v>
      </c>
      <c r="L672" s="26">
        <f>TRUNC(K672*D672,1)</f>
        <v>0</v>
      </c>
      <c r="M672" s="20" t="s">
        <v>52</v>
      </c>
      <c r="N672" s="1" t="s">
        <v>592</v>
      </c>
      <c r="O672" s="1" t="s">
        <v>1675</v>
      </c>
      <c r="P672" s="1" t="s">
        <v>69</v>
      </c>
      <c r="Q672" s="1" t="s">
        <v>69</v>
      </c>
      <c r="R672" s="1" t="s">
        <v>68</v>
      </c>
      <c r="V672">
        <v>1</v>
      </c>
      <c r="AV672" s="1" t="s">
        <v>52</v>
      </c>
      <c r="AW672" s="1" t="s">
        <v>1676</v>
      </c>
      <c r="AX672" s="1" t="s">
        <v>52</v>
      </c>
      <c r="AY672" s="1" t="s">
        <v>52</v>
      </c>
      <c r="AZ672" s="1" t="s">
        <v>52</v>
      </c>
    </row>
    <row r="673" spans="1:52" ht="30" customHeight="1" x14ac:dyDescent="0.3">
      <c r="A673" s="20" t="s">
        <v>916</v>
      </c>
      <c r="B673" s="20" t="s">
        <v>917</v>
      </c>
      <c r="C673" s="20" t="s">
        <v>147</v>
      </c>
      <c r="D673" s="21">
        <v>1</v>
      </c>
      <c r="E673" s="23">
        <f t="shared" si="97"/>
        <v>33.700000000000003</v>
      </c>
      <c r="F673" s="26">
        <f t="shared" si="97"/>
        <v>33.700000000000003</v>
      </c>
      <c r="G673" s="23">
        <f>TRUNC(SUMIF(V672:V675, RIGHTB(O673, 1), H672:H675)*U673, 2)</f>
        <v>33.74</v>
      </c>
      <c r="H673" s="26">
        <f>TRUNC(G673*D673,1)</f>
        <v>33.700000000000003</v>
      </c>
      <c r="I673" s="23">
        <v>0</v>
      </c>
      <c r="J673" s="26">
        <f>TRUNC(I673*D673,1)</f>
        <v>0</v>
      </c>
      <c r="K673" s="23">
        <v>0</v>
      </c>
      <c r="L673" s="26">
        <f>TRUNC(K673*D673,1)</f>
        <v>0</v>
      </c>
      <c r="M673" s="20" t="s">
        <v>52</v>
      </c>
      <c r="N673" s="1" t="s">
        <v>592</v>
      </c>
      <c r="O673" s="1" t="s">
        <v>766</v>
      </c>
      <c r="P673" s="1" t="s">
        <v>69</v>
      </c>
      <c r="Q673" s="1" t="s">
        <v>69</v>
      </c>
      <c r="R673" s="1" t="s">
        <v>69</v>
      </c>
      <c r="S673">
        <v>0</v>
      </c>
      <c r="T673">
        <v>0</v>
      </c>
      <c r="U673">
        <v>0.02</v>
      </c>
      <c r="AV673" s="1" t="s">
        <v>52</v>
      </c>
      <c r="AW673" s="1" t="s">
        <v>1677</v>
      </c>
      <c r="AX673" s="1" t="s">
        <v>52</v>
      </c>
      <c r="AY673" s="1" t="s">
        <v>52</v>
      </c>
      <c r="AZ673" s="1" t="s">
        <v>52</v>
      </c>
    </row>
    <row r="674" spans="1:52" ht="30" customHeight="1" x14ac:dyDescent="0.3">
      <c r="A674" s="20" t="s">
        <v>949</v>
      </c>
      <c r="B674" s="20" t="s">
        <v>920</v>
      </c>
      <c r="C674" s="20" t="s">
        <v>921</v>
      </c>
      <c r="D674" s="21">
        <v>1.6799999999999999E-2</v>
      </c>
      <c r="E674" s="23">
        <f t="shared" si="97"/>
        <v>306274</v>
      </c>
      <c r="F674" s="26">
        <f t="shared" si="97"/>
        <v>5145.3999999999996</v>
      </c>
      <c r="G674" s="23">
        <f>단가대비표!O150</f>
        <v>0</v>
      </c>
      <c r="H674" s="26">
        <f>TRUNC(G674*D674,1)</f>
        <v>0</v>
      </c>
      <c r="I674" s="23">
        <f>단가대비표!P150</f>
        <v>306274</v>
      </c>
      <c r="J674" s="26">
        <f>TRUNC(I674*D674,1)</f>
        <v>5145.3999999999996</v>
      </c>
      <c r="K674" s="23">
        <f>단가대비표!V150</f>
        <v>0</v>
      </c>
      <c r="L674" s="26">
        <f>TRUNC(K674*D674,1)</f>
        <v>0</v>
      </c>
      <c r="M674" s="20" t="s">
        <v>52</v>
      </c>
      <c r="N674" s="1" t="s">
        <v>592</v>
      </c>
      <c r="O674" s="1" t="s">
        <v>950</v>
      </c>
      <c r="P674" s="1" t="s">
        <v>69</v>
      </c>
      <c r="Q674" s="1" t="s">
        <v>69</v>
      </c>
      <c r="R674" s="1" t="s">
        <v>68</v>
      </c>
      <c r="W674">
        <v>2</v>
      </c>
      <c r="AV674" s="1" t="s">
        <v>52</v>
      </c>
      <c r="AW674" s="1" t="s">
        <v>1678</v>
      </c>
      <c r="AX674" s="1" t="s">
        <v>52</v>
      </c>
      <c r="AY674" s="1" t="s">
        <v>52</v>
      </c>
      <c r="AZ674" s="1" t="s">
        <v>52</v>
      </c>
    </row>
    <row r="675" spans="1:52" ht="30" customHeight="1" x14ac:dyDescent="0.3">
      <c r="A675" s="20" t="s">
        <v>924</v>
      </c>
      <c r="B675" s="20" t="s">
        <v>925</v>
      </c>
      <c r="C675" s="20" t="s">
        <v>147</v>
      </c>
      <c r="D675" s="21">
        <v>1</v>
      </c>
      <c r="E675" s="23">
        <f t="shared" si="97"/>
        <v>154.30000000000001</v>
      </c>
      <c r="F675" s="26">
        <f t="shared" si="97"/>
        <v>154.30000000000001</v>
      </c>
      <c r="G675" s="23">
        <f>TRUNC(SUMIF(W672:W675, RIGHTB(O675, 1), J672:J675)*U675, 2)</f>
        <v>154.36000000000001</v>
      </c>
      <c r="H675" s="26">
        <f>TRUNC(G675*D675,1)</f>
        <v>154.30000000000001</v>
      </c>
      <c r="I675" s="23">
        <v>0</v>
      </c>
      <c r="J675" s="26">
        <f>TRUNC(I675*D675,1)</f>
        <v>0</v>
      </c>
      <c r="K675" s="23">
        <v>0</v>
      </c>
      <c r="L675" s="26">
        <f>TRUNC(K675*D675,1)</f>
        <v>0</v>
      </c>
      <c r="M675" s="20" t="s">
        <v>52</v>
      </c>
      <c r="N675" s="1" t="s">
        <v>592</v>
      </c>
      <c r="O675" s="1" t="s">
        <v>804</v>
      </c>
      <c r="P675" s="1" t="s">
        <v>69</v>
      </c>
      <c r="Q675" s="1" t="s">
        <v>69</v>
      </c>
      <c r="R675" s="1" t="s">
        <v>69</v>
      </c>
      <c r="S675">
        <v>1</v>
      </c>
      <c r="T675">
        <v>0</v>
      </c>
      <c r="U675">
        <v>0.03</v>
      </c>
      <c r="AV675" s="1" t="s">
        <v>52</v>
      </c>
      <c r="AW675" s="1" t="s">
        <v>1679</v>
      </c>
      <c r="AX675" s="1" t="s">
        <v>52</v>
      </c>
      <c r="AY675" s="1" t="s">
        <v>52</v>
      </c>
      <c r="AZ675" s="1" t="s">
        <v>52</v>
      </c>
    </row>
    <row r="676" spans="1:52" ht="30" customHeight="1" x14ac:dyDescent="0.3">
      <c r="A676" s="20" t="s">
        <v>927</v>
      </c>
      <c r="B676" s="20" t="s">
        <v>52</v>
      </c>
      <c r="C676" s="20" t="s">
        <v>52</v>
      </c>
      <c r="D676" s="21"/>
      <c r="E676" s="23"/>
      <c r="F676" s="26">
        <f>H676+J676+L676</f>
        <v>7020</v>
      </c>
      <c r="G676" s="23"/>
      <c r="H676" s="26">
        <f>TRUNC(SUMIF(N672:N675, N671, H672:H675),0)</f>
        <v>1875</v>
      </c>
      <c r="I676" s="23"/>
      <c r="J676" s="26">
        <f>TRUNC(SUMIF(N672:N675, N671, J672:J675),0)</f>
        <v>5145</v>
      </c>
      <c r="K676" s="23"/>
      <c r="L676" s="26">
        <f>TRUNC(SUMIF(N672:N675, N671, L672:L675),0)</f>
        <v>0</v>
      </c>
      <c r="M676" s="20" t="s">
        <v>52</v>
      </c>
      <c r="N676" s="1" t="s">
        <v>152</v>
      </c>
      <c r="O676" s="1" t="s">
        <v>152</v>
      </c>
      <c r="P676" s="1" t="s">
        <v>52</v>
      </c>
      <c r="Q676" s="1" t="s">
        <v>52</v>
      </c>
      <c r="R676" s="1" t="s">
        <v>52</v>
      </c>
      <c r="AV676" s="1" t="s">
        <v>52</v>
      </c>
      <c r="AW676" s="1" t="s">
        <v>52</v>
      </c>
      <c r="AX676" s="1" t="s">
        <v>52</v>
      </c>
      <c r="AY676" s="1" t="s">
        <v>52</v>
      </c>
      <c r="AZ676" s="1" t="s">
        <v>52</v>
      </c>
    </row>
    <row r="677" spans="1:52" ht="30" customHeight="1" x14ac:dyDescent="0.3">
      <c r="A677" s="21"/>
      <c r="B677" s="21"/>
      <c r="C677" s="21"/>
      <c r="D677" s="21"/>
      <c r="E677" s="23"/>
      <c r="F677" s="26"/>
      <c r="G677" s="23"/>
      <c r="H677" s="26"/>
      <c r="I677" s="23"/>
      <c r="J677" s="26"/>
      <c r="K677" s="23"/>
      <c r="L677" s="26"/>
      <c r="M677" s="21"/>
    </row>
    <row r="678" spans="1:52" ht="30" customHeight="1" x14ac:dyDescent="0.3">
      <c r="A678" s="17" t="s">
        <v>1680</v>
      </c>
      <c r="B678" s="18"/>
      <c r="C678" s="18"/>
      <c r="D678" s="18"/>
      <c r="E678" s="22"/>
      <c r="F678" s="25"/>
      <c r="G678" s="22"/>
      <c r="H678" s="25"/>
      <c r="I678" s="22"/>
      <c r="J678" s="25"/>
      <c r="K678" s="22"/>
      <c r="L678" s="25"/>
      <c r="M678" s="19"/>
      <c r="N678" s="1" t="s">
        <v>597</v>
      </c>
    </row>
    <row r="679" spans="1:52" ht="30" customHeight="1" x14ac:dyDescent="0.3">
      <c r="A679" s="20" t="s">
        <v>1012</v>
      </c>
      <c r="B679" s="20" t="s">
        <v>1681</v>
      </c>
      <c r="C679" s="20" t="s">
        <v>65</v>
      </c>
      <c r="D679" s="21">
        <v>1.05</v>
      </c>
      <c r="E679" s="23">
        <f t="shared" ref="E679:F682" si="98">TRUNC(G679+I679+K679,1)</f>
        <v>1909</v>
      </c>
      <c r="F679" s="26">
        <f t="shared" si="98"/>
        <v>2004.4</v>
      </c>
      <c r="G679" s="23">
        <f>단가대비표!O18</f>
        <v>1909</v>
      </c>
      <c r="H679" s="26">
        <f>TRUNC(G679*D679,1)</f>
        <v>2004.4</v>
      </c>
      <c r="I679" s="23">
        <f>단가대비표!P18</f>
        <v>0</v>
      </c>
      <c r="J679" s="26">
        <f>TRUNC(I679*D679,1)</f>
        <v>0</v>
      </c>
      <c r="K679" s="23">
        <f>단가대비표!V18</f>
        <v>0</v>
      </c>
      <c r="L679" s="26">
        <f>TRUNC(K679*D679,1)</f>
        <v>0</v>
      </c>
      <c r="M679" s="20" t="s">
        <v>52</v>
      </c>
      <c r="N679" s="1" t="s">
        <v>597</v>
      </c>
      <c r="O679" s="1" t="s">
        <v>1682</v>
      </c>
      <c r="P679" s="1" t="s">
        <v>69</v>
      </c>
      <c r="Q679" s="1" t="s">
        <v>69</v>
      </c>
      <c r="R679" s="1" t="s">
        <v>68</v>
      </c>
      <c r="V679">
        <v>1</v>
      </c>
      <c r="AV679" s="1" t="s">
        <v>52</v>
      </c>
      <c r="AW679" s="1" t="s">
        <v>1683</v>
      </c>
      <c r="AX679" s="1" t="s">
        <v>52</v>
      </c>
      <c r="AY679" s="1" t="s">
        <v>52</v>
      </c>
      <c r="AZ679" s="1" t="s">
        <v>52</v>
      </c>
    </row>
    <row r="680" spans="1:52" ht="30" customHeight="1" x14ac:dyDescent="0.3">
      <c r="A680" s="20" t="s">
        <v>916</v>
      </c>
      <c r="B680" s="20" t="s">
        <v>917</v>
      </c>
      <c r="C680" s="20" t="s">
        <v>147</v>
      </c>
      <c r="D680" s="21">
        <v>1</v>
      </c>
      <c r="E680" s="23">
        <f t="shared" si="98"/>
        <v>40</v>
      </c>
      <c r="F680" s="26">
        <f t="shared" si="98"/>
        <v>40</v>
      </c>
      <c r="G680" s="23">
        <f>TRUNC(SUMIF(V679:V682, RIGHTB(O680, 1), H679:H682)*U680, 2)</f>
        <v>40.08</v>
      </c>
      <c r="H680" s="26">
        <f>TRUNC(G680*D680,1)</f>
        <v>40</v>
      </c>
      <c r="I680" s="23">
        <v>0</v>
      </c>
      <c r="J680" s="26">
        <f>TRUNC(I680*D680,1)</f>
        <v>0</v>
      </c>
      <c r="K680" s="23">
        <v>0</v>
      </c>
      <c r="L680" s="26">
        <f>TRUNC(K680*D680,1)</f>
        <v>0</v>
      </c>
      <c r="M680" s="20" t="s">
        <v>52</v>
      </c>
      <c r="N680" s="1" t="s">
        <v>597</v>
      </c>
      <c r="O680" s="1" t="s">
        <v>766</v>
      </c>
      <c r="P680" s="1" t="s">
        <v>69</v>
      </c>
      <c r="Q680" s="1" t="s">
        <v>69</v>
      </c>
      <c r="R680" s="1" t="s">
        <v>69</v>
      </c>
      <c r="S680">
        <v>0</v>
      </c>
      <c r="T680">
        <v>0</v>
      </c>
      <c r="U680">
        <v>0.02</v>
      </c>
      <c r="AV680" s="1" t="s">
        <v>52</v>
      </c>
      <c r="AW680" s="1" t="s">
        <v>1684</v>
      </c>
      <c r="AX680" s="1" t="s">
        <v>52</v>
      </c>
      <c r="AY680" s="1" t="s">
        <v>52</v>
      </c>
      <c r="AZ680" s="1" t="s">
        <v>52</v>
      </c>
    </row>
    <row r="681" spans="1:52" ht="30" customHeight="1" x14ac:dyDescent="0.3">
      <c r="A681" s="20" t="s">
        <v>919</v>
      </c>
      <c r="B681" s="20" t="s">
        <v>920</v>
      </c>
      <c r="C681" s="20" t="s">
        <v>921</v>
      </c>
      <c r="D681" s="21">
        <v>6.0000000000000001E-3</v>
      </c>
      <c r="E681" s="23">
        <f t="shared" si="98"/>
        <v>276108</v>
      </c>
      <c r="F681" s="26">
        <f t="shared" si="98"/>
        <v>1656.6</v>
      </c>
      <c r="G681" s="23">
        <f>단가대비표!O149</f>
        <v>0</v>
      </c>
      <c r="H681" s="26">
        <f>TRUNC(G681*D681,1)</f>
        <v>0</v>
      </c>
      <c r="I681" s="23">
        <f>단가대비표!P149</f>
        <v>276108</v>
      </c>
      <c r="J681" s="26">
        <f>TRUNC(I681*D681,1)</f>
        <v>1656.6</v>
      </c>
      <c r="K681" s="23">
        <f>단가대비표!V149</f>
        <v>0</v>
      </c>
      <c r="L681" s="26">
        <f>TRUNC(K681*D681,1)</f>
        <v>0</v>
      </c>
      <c r="M681" s="20" t="s">
        <v>52</v>
      </c>
      <c r="N681" s="1" t="s">
        <v>597</v>
      </c>
      <c r="O681" s="1" t="s">
        <v>922</v>
      </c>
      <c r="P681" s="1" t="s">
        <v>69</v>
      </c>
      <c r="Q681" s="1" t="s">
        <v>69</v>
      </c>
      <c r="R681" s="1" t="s">
        <v>68</v>
      </c>
      <c r="W681">
        <v>2</v>
      </c>
      <c r="AV681" s="1" t="s">
        <v>52</v>
      </c>
      <c r="AW681" s="1" t="s">
        <v>1685</v>
      </c>
      <c r="AX681" s="1" t="s">
        <v>52</v>
      </c>
      <c r="AY681" s="1" t="s">
        <v>52</v>
      </c>
      <c r="AZ681" s="1" t="s">
        <v>52</v>
      </c>
    </row>
    <row r="682" spans="1:52" ht="30" customHeight="1" x14ac:dyDescent="0.3">
      <c r="A682" s="20" t="s">
        <v>924</v>
      </c>
      <c r="B682" s="20" t="s">
        <v>925</v>
      </c>
      <c r="C682" s="20" t="s">
        <v>147</v>
      </c>
      <c r="D682" s="21">
        <v>1</v>
      </c>
      <c r="E682" s="23">
        <f t="shared" si="98"/>
        <v>49.6</v>
      </c>
      <c r="F682" s="26">
        <f t="shared" si="98"/>
        <v>49.6</v>
      </c>
      <c r="G682" s="23">
        <f>TRUNC(SUMIF(W679:W682, RIGHTB(O682, 1), J679:J682)*U682, 2)</f>
        <v>49.69</v>
      </c>
      <c r="H682" s="26">
        <f>TRUNC(G682*D682,1)</f>
        <v>49.6</v>
      </c>
      <c r="I682" s="23">
        <v>0</v>
      </c>
      <c r="J682" s="26">
        <f>TRUNC(I682*D682,1)</f>
        <v>0</v>
      </c>
      <c r="K682" s="23">
        <v>0</v>
      </c>
      <c r="L682" s="26">
        <f>TRUNC(K682*D682,1)</f>
        <v>0</v>
      </c>
      <c r="M682" s="20" t="s">
        <v>52</v>
      </c>
      <c r="N682" s="1" t="s">
        <v>597</v>
      </c>
      <c r="O682" s="1" t="s">
        <v>804</v>
      </c>
      <c r="P682" s="1" t="s">
        <v>69</v>
      </c>
      <c r="Q682" s="1" t="s">
        <v>69</v>
      </c>
      <c r="R682" s="1" t="s">
        <v>69</v>
      </c>
      <c r="S682">
        <v>1</v>
      </c>
      <c r="T682">
        <v>0</v>
      </c>
      <c r="U682">
        <v>0.03</v>
      </c>
      <c r="AV682" s="1" t="s">
        <v>52</v>
      </c>
      <c r="AW682" s="1" t="s">
        <v>1686</v>
      </c>
      <c r="AX682" s="1" t="s">
        <v>52</v>
      </c>
      <c r="AY682" s="1" t="s">
        <v>52</v>
      </c>
      <c r="AZ682" s="1" t="s">
        <v>52</v>
      </c>
    </row>
    <row r="683" spans="1:52" ht="30" customHeight="1" x14ac:dyDescent="0.3">
      <c r="A683" s="20" t="s">
        <v>927</v>
      </c>
      <c r="B683" s="20" t="s">
        <v>52</v>
      </c>
      <c r="C683" s="20" t="s">
        <v>52</v>
      </c>
      <c r="D683" s="21"/>
      <c r="E683" s="23"/>
      <c r="F683" s="26">
        <f>H683+J683+L683</f>
        <v>3750</v>
      </c>
      <c r="G683" s="23"/>
      <c r="H683" s="26">
        <f>TRUNC(SUMIF(N679:N682, N678, H679:H682),0)</f>
        <v>2094</v>
      </c>
      <c r="I683" s="23"/>
      <c r="J683" s="26">
        <f>TRUNC(SUMIF(N679:N682, N678, J679:J682),0)</f>
        <v>1656</v>
      </c>
      <c r="K683" s="23"/>
      <c r="L683" s="26">
        <f>TRUNC(SUMIF(N679:N682, N678, L679:L682),0)</f>
        <v>0</v>
      </c>
      <c r="M683" s="20" t="s">
        <v>52</v>
      </c>
      <c r="N683" s="1" t="s">
        <v>152</v>
      </c>
      <c r="O683" s="1" t="s">
        <v>152</v>
      </c>
      <c r="P683" s="1" t="s">
        <v>52</v>
      </c>
      <c r="Q683" s="1" t="s">
        <v>52</v>
      </c>
      <c r="R683" s="1" t="s">
        <v>52</v>
      </c>
      <c r="AV683" s="1" t="s">
        <v>52</v>
      </c>
      <c r="AW683" s="1" t="s">
        <v>52</v>
      </c>
      <c r="AX683" s="1" t="s">
        <v>52</v>
      </c>
      <c r="AY683" s="1" t="s">
        <v>52</v>
      </c>
      <c r="AZ683" s="1" t="s">
        <v>52</v>
      </c>
    </row>
    <row r="684" spans="1:52" ht="30" customHeight="1" x14ac:dyDescent="0.3">
      <c r="A684" s="21"/>
      <c r="B684" s="21"/>
      <c r="C684" s="21"/>
      <c r="D684" s="21"/>
      <c r="E684" s="23"/>
      <c r="F684" s="26"/>
      <c r="G684" s="23"/>
      <c r="H684" s="26"/>
      <c r="I684" s="23"/>
      <c r="J684" s="26"/>
      <c r="K684" s="23"/>
      <c r="L684" s="26"/>
      <c r="M684" s="21"/>
    </row>
    <row r="685" spans="1:52" ht="30" customHeight="1" x14ac:dyDescent="0.3">
      <c r="A685" s="17" t="s">
        <v>1687</v>
      </c>
      <c r="B685" s="18"/>
      <c r="C685" s="18"/>
      <c r="D685" s="18"/>
      <c r="E685" s="22"/>
      <c r="F685" s="25"/>
      <c r="G685" s="22"/>
      <c r="H685" s="25"/>
      <c r="I685" s="22"/>
      <c r="J685" s="25"/>
      <c r="K685" s="22"/>
      <c r="L685" s="25"/>
      <c r="M685" s="19"/>
      <c r="N685" s="1" t="s">
        <v>603</v>
      </c>
    </row>
    <row r="686" spans="1:52" ht="30" customHeight="1" x14ac:dyDescent="0.3">
      <c r="A686" s="20" t="s">
        <v>1688</v>
      </c>
      <c r="B686" s="20" t="s">
        <v>1689</v>
      </c>
      <c r="C686" s="20" t="s">
        <v>81</v>
      </c>
      <c r="D686" s="21">
        <v>3</v>
      </c>
      <c r="E686" s="23">
        <f t="shared" ref="E686:F689" si="99">TRUNC(G686+I686+K686,1)</f>
        <v>3316</v>
      </c>
      <c r="F686" s="26">
        <f t="shared" si="99"/>
        <v>9948</v>
      </c>
      <c r="G686" s="23">
        <f>단가대비표!O67</f>
        <v>3316</v>
      </c>
      <c r="H686" s="26">
        <f>TRUNC(G686*D686,1)</f>
        <v>9948</v>
      </c>
      <c r="I686" s="23">
        <f>단가대비표!P67</f>
        <v>0</v>
      </c>
      <c r="J686" s="26">
        <f>TRUNC(I686*D686,1)</f>
        <v>0</v>
      </c>
      <c r="K686" s="23">
        <f>단가대비표!V67</f>
        <v>0</v>
      </c>
      <c r="L686" s="26">
        <f>TRUNC(K686*D686,1)</f>
        <v>0</v>
      </c>
      <c r="M686" s="20" t="s">
        <v>52</v>
      </c>
      <c r="N686" s="1" t="s">
        <v>603</v>
      </c>
      <c r="O686" s="1" t="s">
        <v>1690</v>
      </c>
      <c r="P686" s="1" t="s">
        <v>69</v>
      </c>
      <c r="Q686" s="1" t="s">
        <v>69</v>
      </c>
      <c r="R686" s="1" t="s">
        <v>68</v>
      </c>
      <c r="V686">
        <v>1</v>
      </c>
      <c r="AV686" s="1" t="s">
        <v>52</v>
      </c>
      <c r="AW686" s="1" t="s">
        <v>1691</v>
      </c>
      <c r="AX686" s="1" t="s">
        <v>52</v>
      </c>
      <c r="AY686" s="1" t="s">
        <v>52</v>
      </c>
      <c r="AZ686" s="1" t="s">
        <v>52</v>
      </c>
    </row>
    <row r="687" spans="1:52" ht="30" customHeight="1" x14ac:dyDescent="0.3">
      <c r="A687" s="20" t="s">
        <v>919</v>
      </c>
      <c r="B687" s="20" t="s">
        <v>920</v>
      </c>
      <c r="C687" s="20" t="s">
        <v>921</v>
      </c>
      <c r="D687" s="21">
        <v>0.24</v>
      </c>
      <c r="E687" s="23">
        <f t="shared" si="99"/>
        <v>276108</v>
      </c>
      <c r="F687" s="26">
        <f t="shared" si="99"/>
        <v>66265.899999999994</v>
      </c>
      <c r="G687" s="23">
        <f>단가대비표!O149</f>
        <v>0</v>
      </c>
      <c r="H687" s="26">
        <f>TRUNC(G687*D687,1)</f>
        <v>0</v>
      </c>
      <c r="I687" s="23">
        <f>단가대비표!P149</f>
        <v>276108</v>
      </c>
      <c r="J687" s="26">
        <f>TRUNC(I687*D687,1)</f>
        <v>66265.899999999994</v>
      </c>
      <c r="K687" s="23">
        <f>단가대비표!V149</f>
        <v>0</v>
      </c>
      <c r="L687" s="26">
        <f>TRUNC(K687*D687,1)</f>
        <v>0</v>
      </c>
      <c r="M687" s="20" t="s">
        <v>52</v>
      </c>
      <c r="N687" s="1" t="s">
        <v>603</v>
      </c>
      <c r="O687" s="1" t="s">
        <v>922</v>
      </c>
      <c r="P687" s="1" t="s">
        <v>69</v>
      </c>
      <c r="Q687" s="1" t="s">
        <v>69</v>
      </c>
      <c r="R687" s="1" t="s">
        <v>68</v>
      </c>
      <c r="V687">
        <v>1</v>
      </c>
      <c r="AV687" s="1" t="s">
        <v>52</v>
      </c>
      <c r="AW687" s="1" t="s">
        <v>1692</v>
      </c>
      <c r="AX687" s="1" t="s">
        <v>52</v>
      </c>
      <c r="AY687" s="1" t="s">
        <v>52</v>
      </c>
      <c r="AZ687" s="1" t="s">
        <v>52</v>
      </c>
    </row>
    <row r="688" spans="1:52" ht="30" customHeight="1" x14ac:dyDescent="0.3">
      <c r="A688" s="20" t="s">
        <v>960</v>
      </c>
      <c r="B688" s="20" t="s">
        <v>920</v>
      </c>
      <c r="C688" s="20" t="s">
        <v>921</v>
      </c>
      <c r="D688" s="21">
        <v>0.2</v>
      </c>
      <c r="E688" s="23">
        <f t="shared" si="99"/>
        <v>172698</v>
      </c>
      <c r="F688" s="26">
        <f t="shared" si="99"/>
        <v>34539.599999999999</v>
      </c>
      <c r="G688" s="23">
        <f>단가대비표!O144</f>
        <v>0</v>
      </c>
      <c r="H688" s="26">
        <f>TRUNC(G688*D688,1)</f>
        <v>0</v>
      </c>
      <c r="I688" s="23">
        <f>단가대비표!P144</f>
        <v>172698</v>
      </c>
      <c r="J688" s="26">
        <f>TRUNC(I688*D688,1)</f>
        <v>34539.599999999999</v>
      </c>
      <c r="K688" s="23">
        <f>단가대비표!V144</f>
        <v>0</v>
      </c>
      <c r="L688" s="26">
        <f>TRUNC(K688*D688,1)</f>
        <v>0</v>
      </c>
      <c r="M688" s="20" t="s">
        <v>52</v>
      </c>
      <c r="N688" s="1" t="s">
        <v>603</v>
      </c>
      <c r="O688" s="1" t="s">
        <v>962</v>
      </c>
      <c r="P688" s="1" t="s">
        <v>69</v>
      </c>
      <c r="Q688" s="1" t="s">
        <v>69</v>
      </c>
      <c r="R688" s="1" t="s">
        <v>68</v>
      </c>
      <c r="V688">
        <v>1</v>
      </c>
      <c r="AV688" s="1" t="s">
        <v>52</v>
      </c>
      <c r="AW688" s="1" t="s">
        <v>1693</v>
      </c>
      <c r="AX688" s="1" t="s">
        <v>52</v>
      </c>
      <c r="AY688" s="1" t="s">
        <v>52</v>
      </c>
      <c r="AZ688" s="1" t="s">
        <v>52</v>
      </c>
    </row>
    <row r="689" spans="1:52" ht="30" customHeight="1" x14ac:dyDescent="0.3">
      <c r="A689" s="20" t="s">
        <v>924</v>
      </c>
      <c r="B689" s="20" t="s">
        <v>925</v>
      </c>
      <c r="C689" s="20" t="s">
        <v>147</v>
      </c>
      <c r="D689" s="21">
        <v>1</v>
      </c>
      <c r="E689" s="23">
        <f t="shared" si="99"/>
        <v>3024.1</v>
      </c>
      <c r="F689" s="26">
        <f t="shared" si="99"/>
        <v>3024.1</v>
      </c>
      <c r="G689" s="23">
        <f>TRUNC(SUMIF(V686:V689, RIGHTB(O689, 1), J686:J689)*U689, 2)</f>
        <v>3024.16</v>
      </c>
      <c r="H689" s="26">
        <f>TRUNC(G689*D689,1)</f>
        <v>3024.1</v>
      </c>
      <c r="I689" s="23">
        <v>0</v>
      </c>
      <c r="J689" s="26">
        <f>TRUNC(I689*D689,1)</f>
        <v>0</v>
      </c>
      <c r="K689" s="23">
        <v>0</v>
      </c>
      <c r="L689" s="26">
        <f>TRUNC(K689*D689,1)</f>
        <v>0</v>
      </c>
      <c r="M689" s="20" t="s">
        <v>52</v>
      </c>
      <c r="N689" s="1" t="s">
        <v>603</v>
      </c>
      <c r="O689" s="1" t="s">
        <v>766</v>
      </c>
      <c r="P689" s="1" t="s">
        <v>69</v>
      </c>
      <c r="Q689" s="1" t="s">
        <v>69</v>
      </c>
      <c r="R689" s="1" t="s">
        <v>69</v>
      </c>
      <c r="S689">
        <v>1</v>
      </c>
      <c r="T689">
        <v>0</v>
      </c>
      <c r="U689">
        <v>0.03</v>
      </c>
      <c r="AV689" s="1" t="s">
        <v>52</v>
      </c>
      <c r="AW689" s="1" t="s">
        <v>1694</v>
      </c>
      <c r="AX689" s="1" t="s">
        <v>52</v>
      </c>
      <c r="AY689" s="1" t="s">
        <v>52</v>
      </c>
      <c r="AZ689" s="1" t="s">
        <v>52</v>
      </c>
    </row>
    <row r="690" spans="1:52" ht="30" customHeight="1" x14ac:dyDescent="0.3">
      <c r="A690" s="20" t="s">
        <v>927</v>
      </c>
      <c r="B690" s="20" t="s">
        <v>52</v>
      </c>
      <c r="C690" s="20" t="s">
        <v>52</v>
      </c>
      <c r="D690" s="21"/>
      <c r="E690" s="23"/>
      <c r="F690" s="26">
        <f>H690+J690+L690</f>
        <v>113777</v>
      </c>
      <c r="G690" s="23"/>
      <c r="H690" s="26">
        <f>TRUNC(SUMIF(N686:N689, N685, H686:H689),0)</f>
        <v>12972</v>
      </c>
      <c r="I690" s="23"/>
      <c r="J690" s="26">
        <f>TRUNC(SUMIF(N686:N689, N685, J686:J689),0)</f>
        <v>100805</v>
      </c>
      <c r="K690" s="23"/>
      <c r="L690" s="26">
        <f>TRUNC(SUMIF(N686:N689, N685, L686:L689),0)</f>
        <v>0</v>
      </c>
      <c r="M690" s="20" t="s">
        <v>52</v>
      </c>
      <c r="N690" s="1" t="s">
        <v>152</v>
      </c>
      <c r="O690" s="1" t="s">
        <v>152</v>
      </c>
      <c r="P690" s="1" t="s">
        <v>52</v>
      </c>
      <c r="Q690" s="1" t="s">
        <v>52</v>
      </c>
      <c r="R690" s="1" t="s">
        <v>52</v>
      </c>
      <c r="AV690" s="1" t="s">
        <v>52</v>
      </c>
      <c r="AW690" s="1" t="s">
        <v>52</v>
      </c>
      <c r="AX690" s="1" t="s">
        <v>52</v>
      </c>
      <c r="AY690" s="1" t="s">
        <v>52</v>
      </c>
      <c r="AZ690" s="1" t="s">
        <v>52</v>
      </c>
    </row>
    <row r="691" spans="1:52" ht="30" customHeight="1" x14ac:dyDescent="0.3">
      <c r="A691" s="21"/>
      <c r="B691" s="21"/>
      <c r="C691" s="21"/>
      <c r="D691" s="21"/>
      <c r="E691" s="23"/>
      <c r="F691" s="26"/>
      <c r="G691" s="23"/>
      <c r="H691" s="26"/>
      <c r="I691" s="23"/>
      <c r="J691" s="26"/>
      <c r="K691" s="23"/>
      <c r="L691" s="26"/>
      <c r="M691" s="21"/>
    </row>
    <row r="692" spans="1:52" ht="30" customHeight="1" x14ac:dyDescent="0.3">
      <c r="A692" s="17" t="s">
        <v>1695</v>
      </c>
      <c r="B692" s="18"/>
      <c r="C692" s="18"/>
      <c r="D692" s="18"/>
      <c r="E692" s="22"/>
      <c r="F692" s="25"/>
      <c r="G692" s="22"/>
      <c r="H692" s="25"/>
      <c r="I692" s="22"/>
      <c r="J692" s="25"/>
      <c r="K692" s="22"/>
      <c r="L692" s="25"/>
      <c r="M692" s="19"/>
      <c r="N692" s="1" t="s">
        <v>607</v>
      </c>
    </row>
    <row r="693" spans="1:52" ht="30" customHeight="1" x14ac:dyDescent="0.3">
      <c r="A693" s="20" t="s">
        <v>1037</v>
      </c>
      <c r="B693" s="20" t="s">
        <v>1696</v>
      </c>
      <c r="C693" s="20" t="s">
        <v>81</v>
      </c>
      <c r="D693" s="21">
        <v>1</v>
      </c>
      <c r="E693" s="23">
        <f t="shared" ref="E693:F695" si="100">TRUNC(G693+I693+K693,1)</f>
        <v>94.1</v>
      </c>
      <c r="F693" s="26">
        <f t="shared" si="100"/>
        <v>94.1</v>
      </c>
      <c r="G693" s="23">
        <f>단가대비표!O58</f>
        <v>94.1</v>
      </c>
      <c r="H693" s="26">
        <f>TRUNC(G693*D693,1)</f>
        <v>94.1</v>
      </c>
      <c r="I693" s="23">
        <f>단가대비표!P58</f>
        <v>0</v>
      </c>
      <c r="J693" s="26">
        <f>TRUNC(I693*D693,1)</f>
        <v>0</v>
      </c>
      <c r="K693" s="23">
        <f>단가대비표!V58</f>
        <v>0</v>
      </c>
      <c r="L693" s="26">
        <f>TRUNC(K693*D693,1)</f>
        <v>0</v>
      </c>
      <c r="M693" s="20" t="s">
        <v>52</v>
      </c>
      <c r="N693" s="1" t="s">
        <v>607</v>
      </c>
      <c r="O693" s="1" t="s">
        <v>1697</v>
      </c>
      <c r="P693" s="1" t="s">
        <v>69</v>
      </c>
      <c r="Q693" s="1" t="s">
        <v>69</v>
      </c>
      <c r="R693" s="1" t="s">
        <v>68</v>
      </c>
      <c r="AV693" s="1" t="s">
        <v>52</v>
      </c>
      <c r="AW693" s="1" t="s">
        <v>1698</v>
      </c>
      <c r="AX693" s="1" t="s">
        <v>52</v>
      </c>
      <c r="AY693" s="1" t="s">
        <v>52</v>
      </c>
      <c r="AZ693" s="1" t="s">
        <v>52</v>
      </c>
    </row>
    <row r="694" spans="1:52" ht="30" customHeight="1" x14ac:dyDescent="0.3">
      <c r="A694" s="20" t="s">
        <v>949</v>
      </c>
      <c r="B694" s="20" t="s">
        <v>920</v>
      </c>
      <c r="C694" s="20" t="s">
        <v>921</v>
      </c>
      <c r="D694" s="21">
        <v>8.1000000000000003E-2</v>
      </c>
      <c r="E694" s="23">
        <f t="shared" si="100"/>
        <v>306274</v>
      </c>
      <c r="F694" s="26">
        <f t="shared" si="100"/>
        <v>24808.1</v>
      </c>
      <c r="G694" s="23">
        <f>단가대비표!O150</f>
        <v>0</v>
      </c>
      <c r="H694" s="26">
        <f>TRUNC(G694*D694,1)</f>
        <v>0</v>
      </c>
      <c r="I694" s="23">
        <f>단가대비표!P150</f>
        <v>306274</v>
      </c>
      <c r="J694" s="26">
        <f>TRUNC(I694*D694,1)</f>
        <v>24808.1</v>
      </c>
      <c r="K694" s="23">
        <f>단가대비표!V150</f>
        <v>0</v>
      </c>
      <c r="L694" s="26">
        <f>TRUNC(K694*D694,1)</f>
        <v>0</v>
      </c>
      <c r="M694" s="20" t="s">
        <v>1041</v>
      </c>
      <c r="N694" s="1" t="s">
        <v>607</v>
      </c>
      <c r="O694" s="1" t="s">
        <v>950</v>
      </c>
      <c r="P694" s="1" t="s">
        <v>69</v>
      </c>
      <c r="Q694" s="1" t="s">
        <v>69</v>
      </c>
      <c r="R694" s="1" t="s">
        <v>68</v>
      </c>
      <c r="V694">
        <v>1</v>
      </c>
      <c r="AV694" s="1" t="s">
        <v>52</v>
      </c>
      <c r="AW694" s="1" t="s">
        <v>1699</v>
      </c>
      <c r="AX694" s="1" t="s">
        <v>52</v>
      </c>
      <c r="AY694" s="1" t="s">
        <v>52</v>
      </c>
      <c r="AZ694" s="1" t="s">
        <v>52</v>
      </c>
    </row>
    <row r="695" spans="1:52" ht="30" customHeight="1" x14ac:dyDescent="0.3">
      <c r="A695" s="20" t="s">
        <v>924</v>
      </c>
      <c r="B695" s="20" t="s">
        <v>925</v>
      </c>
      <c r="C695" s="20" t="s">
        <v>147</v>
      </c>
      <c r="D695" s="21">
        <v>1</v>
      </c>
      <c r="E695" s="23">
        <f t="shared" si="100"/>
        <v>744.2</v>
      </c>
      <c r="F695" s="26">
        <f t="shared" si="100"/>
        <v>744.2</v>
      </c>
      <c r="G695" s="23">
        <f>TRUNC(SUMIF(V693:V695, RIGHTB(O695, 1), J693:J695)*U695, 2)</f>
        <v>744.24</v>
      </c>
      <c r="H695" s="26">
        <f>TRUNC(G695*D695,1)</f>
        <v>744.2</v>
      </c>
      <c r="I695" s="23">
        <v>0</v>
      </c>
      <c r="J695" s="26">
        <f>TRUNC(I695*D695,1)</f>
        <v>0</v>
      </c>
      <c r="K695" s="23">
        <v>0</v>
      </c>
      <c r="L695" s="26">
        <f>TRUNC(K695*D695,1)</f>
        <v>0</v>
      </c>
      <c r="M695" s="20" t="s">
        <v>52</v>
      </c>
      <c r="N695" s="1" t="s">
        <v>607</v>
      </c>
      <c r="O695" s="1" t="s">
        <v>766</v>
      </c>
      <c r="P695" s="1" t="s">
        <v>69</v>
      </c>
      <c r="Q695" s="1" t="s">
        <v>69</v>
      </c>
      <c r="R695" s="1" t="s">
        <v>69</v>
      </c>
      <c r="S695">
        <v>1</v>
      </c>
      <c r="T695">
        <v>0</v>
      </c>
      <c r="U695">
        <v>0.03</v>
      </c>
      <c r="AV695" s="1" t="s">
        <v>52</v>
      </c>
      <c r="AW695" s="1" t="s">
        <v>1700</v>
      </c>
      <c r="AX695" s="1" t="s">
        <v>52</v>
      </c>
      <c r="AY695" s="1" t="s">
        <v>52</v>
      </c>
      <c r="AZ695" s="1" t="s">
        <v>52</v>
      </c>
    </row>
    <row r="696" spans="1:52" ht="30" customHeight="1" x14ac:dyDescent="0.3">
      <c r="A696" s="20" t="s">
        <v>927</v>
      </c>
      <c r="B696" s="20" t="s">
        <v>52</v>
      </c>
      <c r="C696" s="20" t="s">
        <v>52</v>
      </c>
      <c r="D696" s="21"/>
      <c r="E696" s="23"/>
      <c r="F696" s="26">
        <f>H696+J696+L696</f>
        <v>25646</v>
      </c>
      <c r="G696" s="23"/>
      <c r="H696" s="26">
        <f>TRUNC(SUMIF(N693:N695, N692, H693:H695),0)</f>
        <v>838</v>
      </c>
      <c r="I696" s="23"/>
      <c r="J696" s="26">
        <f>TRUNC(SUMIF(N693:N695, N692, J693:J695),0)</f>
        <v>24808</v>
      </c>
      <c r="K696" s="23"/>
      <c r="L696" s="26">
        <f>TRUNC(SUMIF(N693:N695, N692, L693:L695),0)</f>
        <v>0</v>
      </c>
      <c r="M696" s="20" t="s">
        <v>52</v>
      </c>
      <c r="N696" s="1" t="s">
        <v>152</v>
      </c>
      <c r="O696" s="1" t="s">
        <v>152</v>
      </c>
      <c r="P696" s="1" t="s">
        <v>52</v>
      </c>
      <c r="Q696" s="1" t="s">
        <v>52</v>
      </c>
      <c r="R696" s="1" t="s">
        <v>52</v>
      </c>
      <c r="AV696" s="1" t="s">
        <v>52</v>
      </c>
      <c r="AW696" s="1" t="s">
        <v>52</v>
      </c>
      <c r="AX696" s="1" t="s">
        <v>52</v>
      </c>
      <c r="AY696" s="1" t="s">
        <v>52</v>
      </c>
      <c r="AZ696" s="1" t="s">
        <v>52</v>
      </c>
    </row>
    <row r="697" spans="1:52" ht="30" customHeight="1" x14ac:dyDescent="0.3">
      <c r="A697" s="21"/>
      <c r="B697" s="21"/>
      <c r="C697" s="21"/>
      <c r="D697" s="21"/>
      <c r="E697" s="23"/>
      <c r="F697" s="26"/>
      <c r="G697" s="23"/>
      <c r="H697" s="26"/>
      <c r="I697" s="23"/>
      <c r="J697" s="26"/>
      <c r="K697" s="23"/>
      <c r="L697" s="26"/>
      <c r="M697" s="21"/>
    </row>
    <row r="698" spans="1:52" ht="30" customHeight="1" x14ac:dyDescent="0.3">
      <c r="A698" s="17" t="s">
        <v>1701</v>
      </c>
      <c r="B698" s="18"/>
      <c r="C698" s="18"/>
      <c r="D698" s="18"/>
      <c r="E698" s="22"/>
      <c r="F698" s="25"/>
      <c r="G698" s="22"/>
      <c r="H698" s="25"/>
      <c r="I698" s="22"/>
      <c r="J698" s="25"/>
      <c r="K698" s="22"/>
      <c r="L698" s="25"/>
      <c r="M698" s="19"/>
      <c r="N698" s="1" t="s">
        <v>611</v>
      </c>
    </row>
    <row r="699" spans="1:52" ht="30" customHeight="1" x14ac:dyDescent="0.3">
      <c r="A699" s="20" t="s">
        <v>1319</v>
      </c>
      <c r="B699" s="20" t="s">
        <v>1702</v>
      </c>
      <c r="C699" s="20" t="s">
        <v>81</v>
      </c>
      <c r="D699" s="21">
        <v>1</v>
      </c>
      <c r="E699" s="23">
        <f t="shared" ref="E699:F701" si="101">TRUNC(G699+I699+K699,1)</f>
        <v>9996</v>
      </c>
      <c r="F699" s="26">
        <f t="shared" si="101"/>
        <v>9996</v>
      </c>
      <c r="G699" s="23">
        <f>단가대비표!O50</f>
        <v>9996</v>
      </c>
      <c r="H699" s="26">
        <f>TRUNC(G699*D699,1)</f>
        <v>9996</v>
      </c>
      <c r="I699" s="23">
        <f>단가대비표!P50</f>
        <v>0</v>
      </c>
      <c r="J699" s="26">
        <f>TRUNC(I699*D699,1)</f>
        <v>0</v>
      </c>
      <c r="K699" s="23">
        <f>단가대비표!V50</f>
        <v>0</v>
      </c>
      <c r="L699" s="26">
        <f>TRUNC(K699*D699,1)</f>
        <v>0</v>
      </c>
      <c r="M699" s="20" t="s">
        <v>52</v>
      </c>
      <c r="N699" s="1" t="s">
        <v>611</v>
      </c>
      <c r="O699" s="1" t="s">
        <v>1703</v>
      </c>
      <c r="P699" s="1" t="s">
        <v>69</v>
      </c>
      <c r="Q699" s="1" t="s">
        <v>69</v>
      </c>
      <c r="R699" s="1" t="s">
        <v>68</v>
      </c>
      <c r="AV699" s="1" t="s">
        <v>52</v>
      </c>
      <c r="AW699" s="1" t="s">
        <v>1704</v>
      </c>
      <c r="AX699" s="1" t="s">
        <v>52</v>
      </c>
      <c r="AY699" s="1" t="s">
        <v>52</v>
      </c>
      <c r="AZ699" s="1" t="s">
        <v>52</v>
      </c>
    </row>
    <row r="700" spans="1:52" ht="30" customHeight="1" x14ac:dyDescent="0.3">
      <c r="A700" s="20" t="s">
        <v>919</v>
      </c>
      <c r="B700" s="20" t="s">
        <v>920</v>
      </c>
      <c r="C700" s="20" t="s">
        <v>921</v>
      </c>
      <c r="D700" s="21">
        <v>0.42</v>
      </c>
      <c r="E700" s="23">
        <f t="shared" si="101"/>
        <v>276108</v>
      </c>
      <c r="F700" s="26">
        <f t="shared" si="101"/>
        <v>115965.3</v>
      </c>
      <c r="G700" s="23">
        <f>단가대비표!O149</f>
        <v>0</v>
      </c>
      <c r="H700" s="26">
        <f>TRUNC(G700*D700,1)</f>
        <v>0</v>
      </c>
      <c r="I700" s="23">
        <f>단가대비표!P149</f>
        <v>276108</v>
      </c>
      <c r="J700" s="26">
        <f>TRUNC(I700*D700,1)</f>
        <v>115965.3</v>
      </c>
      <c r="K700" s="23">
        <f>단가대비표!V149</f>
        <v>0</v>
      </c>
      <c r="L700" s="26">
        <f>TRUNC(K700*D700,1)</f>
        <v>0</v>
      </c>
      <c r="M700" s="20" t="s">
        <v>52</v>
      </c>
      <c r="N700" s="1" t="s">
        <v>611</v>
      </c>
      <c r="O700" s="1" t="s">
        <v>922</v>
      </c>
      <c r="P700" s="1" t="s">
        <v>69</v>
      </c>
      <c r="Q700" s="1" t="s">
        <v>69</v>
      </c>
      <c r="R700" s="1" t="s">
        <v>68</v>
      </c>
      <c r="V700">
        <v>1</v>
      </c>
      <c r="AV700" s="1" t="s">
        <v>52</v>
      </c>
      <c r="AW700" s="1" t="s">
        <v>1705</v>
      </c>
      <c r="AX700" s="1" t="s">
        <v>52</v>
      </c>
      <c r="AY700" s="1" t="s">
        <v>52</v>
      </c>
      <c r="AZ700" s="1" t="s">
        <v>52</v>
      </c>
    </row>
    <row r="701" spans="1:52" ht="30" customHeight="1" x14ac:dyDescent="0.3">
      <c r="A701" s="20" t="s">
        <v>924</v>
      </c>
      <c r="B701" s="20" t="s">
        <v>925</v>
      </c>
      <c r="C701" s="20" t="s">
        <v>147</v>
      </c>
      <c r="D701" s="21">
        <v>1</v>
      </c>
      <c r="E701" s="23">
        <f t="shared" si="101"/>
        <v>3478.9</v>
      </c>
      <c r="F701" s="26">
        <f t="shared" si="101"/>
        <v>3478.9</v>
      </c>
      <c r="G701" s="23">
        <f>TRUNC(SUMIF(V699:V701, RIGHTB(O701, 1), J699:J701)*U701, 2)</f>
        <v>3478.95</v>
      </c>
      <c r="H701" s="26">
        <f>TRUNC(G701*D701,1)</f>
        <v>3478.9</v>
      </c>
      <c r="I701" s="23">
        <v>0</v>
      </c>
      <c r="J701" s="26">
        <f>TRUNC(I701*D701,1)</f>
        <v>0</v>
      </c>
      <c r="K701" s="23">
        <v>0</v>
      </c>
      <c r="L701" s="26">
        <f>TRUNC(K701*D701,1)</f>
        <v>0</v>
      </c>
      <c r="M701" s="20" t="s">
        <v>52</v>
      </c>
      <c r="N701" s="1" t="s">
        <v>611</v>
      </c>
      <c r="O701" s="1" t="s">
        <v>766</v>
      </c>
      <c r="P701" s="1" t="s">
        <v>69</v>
      </c>
      <c r="Q701" s="1" t="s">
        <v>69</v>
      </c>
      <c r="R701" s="1" t="s">
        <v>69</v>
      </c>
      <c r="S701">
        <v>1</v>
      </c>
      <c r="T701">
        <v>0</v>
      </c>
      <c r="U701">
        <v>0.03</v>
      </c>
      <c r="AV701" s="1" t="s">
        <v>52</v>
      </c>
      <c r="AW701" s="1" t="s">
        <v>1706</v>
      </c>
      <c r="AX701" s="1" t="s">
        <v>52</v>
      </c>
      <c r="AY701" s="1" t="s">
        <v>52</v>
      </c>
      <c r="AZ701" s="1" t="s">
        <v>52</v>
      </c>
    </row>
    <row r="702" spans="1:52" ht="30" customHeight="1" x14ac:dyDescent="0.3">
      <c r="A702" s="20" t="s">
        <v>927</v>
      </c>
      <c r="B702" s="20" t="s">
        <v>52</v>
      </c>
      <c r="C702" s="20" t="s">
        <v>52</v>
      </c>
      <c r="D702" s="21"/>
      <c r="E702" s="23"/>
      <c r="F702" s="26">
        <f>H702+J702+L702</f>
        <v>129439</v>
      </c>
      <c r="G702" s="23"/>
      <c r="H702" s="26">
        <f>TRUNC(SUMIF(N699:N701, N698, H699:H701),0)</f>
        <v>13474</v>
      </c>
      <c r="I702" s="23"/>
      <c r="J702" s="26">
        <f>TRUNC(SUMIF(N699:N701, N698, J699:J701),0)</f>
        <v>115965</v>
      </c>
      <c r="K702" s="23"/>
      <c r="L702" s="26">
        <f>TRUNC(SUMIF(N699:N701, N698, L699:L701),0)</f>
        <v>0</v>
      </c>
      <c r="M702" s="20" t="s">
        <v>52</v>
      </c>
      <c r="N702" s="1" t="s">
        <v>152</v>
      </c>
      <c r="O702" s="1" t="s">
        <v>152</v>
      </c>
      <c r="P702" s="1" t="s">
        <v>52</v>
      </c>
      <c r="Q702" s="1" t="s">
        <v>52</v>
      </c>
      <c r="R702" s="1" t="s">
        <v>52</v>
      </c>
      <c r="AV702" s="1" t="s">
        <v>52</v>
      </c>
      <c r="AW702" s="1" t="s">
        <v>52</v>
      </c>
      <c r="AX702" s="1" t="s">
        <v>52</v>
      </c>
      <c r="AY702" s="1" t="s">
        <v>52</v>
      </c>
      <c r="AZ702" s="1" t="s">
        <v>52</v>
      </c>
    </row>
    <row r="703" spans="1:52" ht="30" customHeight="1" x14ac:dyDescent="0.3">
      <c r="A703" s="21"/>
      <c r="B703" s="21"/>
      <c r="C703" s="21"/>
      <c r="D703" s="21"/>
      <c r="E703" s="23"/>
      <c r="F703" s="26"/>
      <c r="G703" s="23"/>
      <c r="H703" s="26"/>
      <c r="I703" s="23"/>
      <c r="J703" s="26"/>
      <c r="K703" s="23"/>
      <c r="L703" s="26"/>
      <c r="M703" s="21"/>
    </row>
    <row r="704" spans="1:52" ht="30" customHeight="1" x14ac:dyDescent="0.3">
      <c r="A704" s="17" t="s">
        <v>1707</v>
      </c>
      <c r="B704" s="18"/>
      <c r="C704" s="18"/>
      <c r="D704" s="18"/>
      <c r="E704" s="22"/>
      <c r="F704" s="25"/>
      <c r="G704" s="22"/>
      <c r="H704" s="25"/>
      <c r="I704" s="22"/>
      <c r="J704" s="25"/>
      <c r="K704" s="22"/>
      <c r="L704" s="25"/>
      <c r="M704" s="19"/>
      <c r="N704" s="1" t="s">
        <v>615</v>
      </c>
    </row>
    <row r="705" spans="1:52" ht="30" customHeight="1" x14ac:dyDescent="0.3">
      <c r="A705" s="20" t="s">
        <v>1046</v>
      </c>
      <c r="B705" s="20" t="s">
        <v>1708</v>
      </c>
      <c r="C705" s="20" t="s">
        <v>65</v>
      </c>
      <c r="D705" s="21">
        <v>8</v>
      </c>
      <c r="E705" s="23">
        <f t="shared" ref="E705:F708" si="102">TRUNC(G705+I705+K705,1)</f>
        <v>74691</v>
      </c>
      <c r="F705" s="26">
        <f t="shared" si="102"/>
        <v>597528</v>
      </c>
      <c r="G705" s="23">
        <f>일위대가목록!F127</f>
        <v>8426</v>
      </c>
      <c r="H705" s="26">
        <f>TRUNC(G705*D705,1)</f>
        <v>67408</v>
      </c>
      <c r="I705" s="23">
        <f>일위대가목록!G127</f>
        <v>66265</v>
      </c>
      <c r="J705" s="26">
        <f>TRUNC(I705*D705,1)</f>
        <v>530120</v>
      </c>
      <c r="K705" s="23">
        <f>일위대가목록!H127</f>
        <v>0</v>
      </c>
      <c r="L705" s="26">
        <f>TRUNC(K705*D705,1)</f>
        <v>0</v>
      </c>
      <c r="M705" s="20" t="s">
        <v>1709</v>
      </c>
      <c r="N705" s="1" t="s">
        <v>615</v>
      </c>
      <c r="O705" s="1" t="s">
        <v>1710</v>
      </c>
      <c r="P705" s="1" t="s">
        <v>68</v>
      </c>
      <c r="Q705" s="1" t="s">
        <v>69</v>
      </c>
      <c r="R705" s="1" t="s">
        <v>69</v>
      </c>
      <c r="AV705" s="1" t="s">
        <v>52</v>
      </c>
      <c r="AW705" s="1" t="s">
        <v>1711</v>
      </c>
      <c r="AX705" s="1" t="s">
        <v>52</v>
      </c>
      <c r="AY705" s="1" t="s">
        <v>52</v>
      </c>
      <c r="AZ705" s="1" t="s">
        <v>52</v>
      </c>
    </row>
    <row r="706" spans="1:52" ht="30" customHeight="1" x14ac:dyDescent="0.3">
      <c r="A706" s="20" t="s">
        <v>1051</v>
      </c>
      <c r="B706" s="20" t="s">
        <v>1052</v>
      </c>
      <c r="C706" s="20" t="s">
        <v>81</v>
      </c>
      <c r="D706" s="21">
        <v>1</v>
      </c>
      <c r="E706" s="23">
        <f t="shared" si="102"/>
        <v>1929</v>
      </c>
      <c r="F706" s="26">
        <f t="shared" si="102"/>
        <v>1929</v>
      </c>
      <c r="G706" s="23">
        <f>단가대비표!O106</f>
        <v>1929</v>
      </c>
      <c r="H706" s="26">
        <f>TRUNC(G706*D706,1)</f>
        <v>1929</v>
      </c>
      <c r="I706" s="23">
        <f>단가대비표!P106</f>
        <v>0</v>
      </c>
      <c r="J706" s="26">
        <f>TRUNC(I706*D706,1)</f>
        <v>0</v>
      </c>
      <c r="K706" s="23">
        <f>단가대비표!V106</f>
        <v>0</v>
      </c>
      <c r="L706" s="26">
        <f>TRUNC(K706*D706,1)</f>
        <v>0</v>
      </c>
      <c r="M706" s="20" t="s">
        <v>52</v>
      </c>
      <c r="N706" s="1" t="s">
        <v>615</v>
      </c>
      <c r="O706" s="1" t="s">
        <v>1053</v>
      </c>
      <c r="P706" s="1" t="s">
        <v>69</v>
      </c>
      <c r="Q706" s="1" t="s">
        <v>69</v>
      </c>
      <c r="R706" s="1" t="s">
        <v>68</v>
      </c>
      <c r="AV706" s="1" t="s">
        <v>52</v>
      </c>
      <c r="AW706" s="1" t="s">
        <v>1712</v>
      </c>
      <c r="AX706" s="1" t="s">
        <v>52</v>
      </c>
      <c r="AY706" s="1" t="s">
        <v>52</v>
      </c>
      <c r="AZ706" s="1" t="s">
        <v>52</v>
      </c>
    </row>
    <row r="707" spans="1:52" ht="30" customHeight="1" x14ac:dyDescent="0.3">
      <c r="A707" s="20" t="s">
        <v>1055</v>
      </c>
      <c r="B707" s="20" t="s">
        <v>1713</v>
      </c>
      <c r="C707" s="20" t="s">
        <v>81</v>
      </c>
      <c r="D707" s="21">
        <v>1</v>
      </c>
      <c r="E707" s="23">
        <f t="shared" si="102"/>
        <v>12923</v>
      </c>
      <c r="F707" s="26">
        <f t="shared" si="102"/>
        <v>12923</v>
      </c>
      <c r="G707" s="23">
        <f>일위대가목록!F128</f>
        <v>4640</v>
      </c>
      <c r="H707" s="26">
        <f>TRUNC(G707*D707,1)</f>
        <v>4640</v>
      </c>
      <c r="I707" s="23">
        <f>일위대가목록!G128</f>
        <v>8283</v>
      </c>
      <c r="J707" s="26">
        <f>TRUNC(I707*D707,1)</f>
        <v>8283</v>
      </c>
      <c r="K707" s="23">
        <f>일위대가목록!H128</f>
        <v>0</v>
      </c>
      <c r="L707" s="26">
        <f>TRUNC(K707*D707,1)</f>
        <v>0</v>
      </c>
      <c r="M707" s="20" t="s">
        <v>1714</v>
      </c>
      <c r="N707" s="1" t="s">
        <v>615</v>
      </c>
      <c r="O707" s="1" t="s">
        <v>1715</v>
      </c>
      <c r="P707" s="1" t="s">
        <v>68</v>
      </c>
      <c r="Q707" s="1" t="s">
        <v>69</v>
      </c>
      <c r="R707" s="1" t="s">
        <v>69</v>
      </c>
      <c r="AV707" s="1" t="s">
        <v>52</v>
      </c>
      <c r="AW707" s="1" t="s">
        <v>1716</v>
      </c>
      <c r="AX707" s="1" t="s">
        <v>52</v>
      </c>
      <c r="AY707" s="1" t="s">
        <v>52</v>
      </c>
      <c r="AZ707" s="1" t="s">
        <v>52</v>
      </c>
    </row>
    <row r="708" spans="1:52" ht="30" customHeight="1" x14ac:dyDescent="0.3">
      <c r="A708" s="20" t="s">
        <v>1060</v>
      </c>
      <c r="B708" s="20" t="s">
        <v>1061</v>
      </c>
      <c r="C708" s="20" t="s">
        <v>81</v>
      </c>
      <c r="D708" s="21">
        <v>4</v>
      </c>
      <c r="E708" s="23">
        <f t="shared" si="102"/>
        <v>2840.9</v>
      </c>
      <c r="F708" s="26">
        <f t="shared" si="102"/>
        <v>11363.6</v>
      </c>
      <c r="G708" s="23">
        <f>단가대비표!O140</f>
        <v>2840.91</v>
      </c>
      <c r="H708" s="26">
        <f>TRUNC(G708*D708,1)</f>
        <v>11363.6</v>
      </c>
      <c r="I708" s="23">
        <f>단가대비표!P140</f>
        <v>0</v>
      </c>
      <c r="J708" s="26">
        <f>TRUNC(I708*D708,1)</f>
        <v>0</v>
      </c>
      <c r="K708" s="23">
        <f>단가대비표!V140</f>
        <v>0</v>
      </c>
      <c r="L708" s="26">
        <f>TRUNC(K708*D708,1)</f>
        <v>0</v>
      </c>
      <c r="M708" s="20" t="s">
        <v>1062</v>
      </c>
      <c r="N708" s="1" t="s">
        <v>615</v>
      </c>
      <c r="O708" s="1" t="s">
        <v>1063</v>
      </c>
      <c r="P708" s="1" t="s">
        <v>69</v>
      </c>
      <c r="Q708" s="1" t="s">
        <v>69</v>
      </c>
      <c r="R708" s="1" t="s">
        <v>68</v>
      </c>
      <c r="AV708" s="1" t="s">
        <v>52</v>
      </c>
      <c r="AW708" s="1" t="s">
        <v>1717</v>
      </c>
      <c r="AX708" s="1" t="s">
        <v>52</v>
      </c>
      <c r="AY708" s="1" t="s">
        <v>52</v>
      </c>
      <c r="AZ708" s="1" t="s">
        <v>52</v>
      </c>
    </row>
    <row r="709" spans="1:52" ht="30" customHeight="1" x14ac:dyDescent="0.3">
      <c r="A709" s="20" t="s">
        <v>927</v>
      </c>
      <c r="B709" s="20" t="s">
        <v>52</v>
      </c>
      <c r="C709" s="20" t="s">
        <v>52</v>
      </c>
      <c r="D709" s="21"/>
      <c r="E709" s="23"/>
      <c r="F709" s="26">
        <f>H709+J709+L709</f>
        <v>623743</v>
      </c>
      <c r="G709" s="23"/>
      <c r="H709" s="26">
        <f>TRUNC(SUMIF(N705:N708, N704, H705:H708),0)</f>
        <v>85340</v>
      </c>
      <c r="I709" s="23"/>
      <c r="J709" s="26">
        <f>TRUNC(SUMIF(N705:N708, N704, J705:J708),0)</f>
        <v>538403</v>
      </c>
      <c r="K709" s="23"/>
      <c r="L709" s="26">
        <f>TRUNC(SUMIF(N705:N708, N704, L705:L708),0)</f>
        <v>0</v>
      </c>
      <c r="M709" s="20" t="s">
        <v>52</v>
      </c>
      <c r="N709" s="1" t="s">
        <v>152</v>
      </c>
      <c r="O709" s="1" t="s">
        <v>152</v>
      </c>
      <c r="P709" s="1" t="s">
        <v>52</v>
      </c>
      <c r="Q709" s="1" t="s">
        <v>52</v>
      </c>
      <c r="R709" s="1" t="s">
        <v>52</v>
      </c>
      <c r="AV709" s="1" t="s">
        <v>52</v>
      </c>
      <c r="AW709" s="1" t="s">
        <v>52</v>
      </c>
      <c r="AX709" s="1" t="s">
        <v>52</v>
      </c>
      <c r="AY709" s="1" t="s">
        <v>52</v>
      </c>
      <c r="AZ709" s="1" t="s">
        <v>52</v>
      </c>
    </row>
    <row r="710" spans="1:52" ht="30" customHeight="1" x14ac:dyDescent="0.3">
      <c r="A710" s="21"/>
      <c r="B710" s="21"/>
      <c r="C710" s="21"/>
      <c r="D710" s="21"/>
      <c r="E710" s="23"/>
      <c r="F710" s="26"/>
      <c r="G710" s="23"/>
      <c r="H710" s="26"/>
      <c r="I710" s="23"/>
      <c r="J710" s="26"/>
      <c r="K710" s="23"/>
      <c r="L710" s="26"/>
      <c r="M710" s="21"/>
    </row>
    <row r="711" spans="1:52" ht="30" customHeight="1" x14ac:dyDescent="0.3">
      <c r="A711" s="17" t="s">
        <v>1718</v>
      </c>
      <c r="B711" s="18"/>
      <c r="C711" s="18"/>
      <c r="D711" s="18"/>
      <c r="E711" s="22"/>
      <c r="F711" s="25"/>
      <c r="G711" s="22"/>
      <c r="H711" s="25"/>
      <c r="I711" s="22"/>
      <c r="J711" s="25"/>
      <c r="K711" s="22"/>
      <c r="L711" s="25"/>
      <c r="M711" s="19"/>
      <c r="N711" s="1" t="s">
        <v>621</v>
      </c>
    </row>
    <row r="712" spans="1:52" ht="30" customHeight="1" x14ac:dyDescent="0.3">
      <c r="A712" s="20" t="s">
        <v>919</v>
      </c>
      <c r="B712" s="20" t="s">
        <v>920</v>
      </c>
      <c r="C712" s="20" t="s">
        <v>921</v>
      </c>
      <c r="D712" s="21">
        <v>0.32</v>
      </c>
      <c r="E712" s="23">
        <f>TRUNC(G712+I712+K712,1)</f>
        <v>276108</v>
      </c>
      <c r="F712" s="26">
        <f>TRUNC(H712+J712+L712,1)</f>
        <v>88354.5</v>
      </c>
      <c r="G712" s="23">
        <f>단가대비표!O149</f>
        <v>0</v>
      </c>
      <c r="H712" s="26">
        <f>TRUNC(G712*D712,1)</f>
        <v>0</v>
      </c>
      <c r="I712" s="23">
        <f>단가대비표!P149</f>
        <v>276108</v>
      </c>
      <c r="J712" s="26">
        <f>TRUNC(I712*D712,1)</f>
        <v>88354.5</v>
      </c>
      <c r="K712" s="23">
        <f>단가대비표!V149</f>
        <v>0</v>
      </c>
      <c r="L712" s="26">
        <f>TRUNC(K712*D712,1)</f>
        <v>0</v>
      </c>
      <c r="M712" s="20" t="s">
        <v>52</v>
      </c>
      <c r="N712" s="1" t="s">
        <v>621</v>
      </c>
      <c r="O712" s="1" t="s">
        <v>922</v>
      </c>
      <c r="P712" s="1" t="s">
        <v>69</v>
      </c>
      <c r="Q712" s="1" t="s">
        <v>69</v>
      </c>
      <c r="R712" s="1" t="s">
        <v>68</v>
      </c>
      <c r="V712">
        <v>1</v>
      </c>
      <c r="AV712" s="1" t="s">
        <v>52</v>
      </c>
      <c r="AW712" s="1" t="s">
        <v>1719</v>
      </c>
      <c r="AX712" s="1" t="s">
        <v>52</v>
      </c>
      <c r="AY712" s="1" t="s">
        <v>52</v>
      </c>
      <c r="AZ712" s="1" t="s">
        <v>52</v>
      </c>
    </row>
    <row r="713" spans="1:52" ht="30" customHeight="1" x14ac:dyDescent="0.3">
      <c r="A713" s="20" t="s">
        <v>924</v>
      </c>
      <c r="B713" s="20" t="s">
        <v>925</v>
      </c>
      <c r="C713" s="20" t="s">
        <v>147</v>
      </c>
      <c r="D713" s="21">
        <v>1</v>
      </c>
      <c r="E713" s="23">
        <f>TRUNC(G713+I713+K713,1)</f>
        <v>2650.6</v>
      </c>
      <c r="F713" s="26">
        <f>TRUNC(H713+J713+L713,1)</f>
        <v>2650.6</v>
      </c>
      <c r="G713" s="23">
        <f>TRUNC(SUMIF(V712:V713, RIGHTB(O713, 1), J712:J713)*U713, 2)</f>
        <v>2650.63</v>
      </c>
      <c r="H713" s="26">
        <f>TRUNC(G713*D713,1)</f>
        <v>2650.6</v>
      </c>
      <c r="I713" s="23">
        <v>0</v>
      </c>
      <c r="J713" s="26">
        <f>TRUNC(I713*D713,1)</f>
        <v>0</v>
      </c>
      <c r="K713" s="23">
        <v>0</v>
      </c>
      <c r="L713" s="26">
        <f>TRUNC(K713*D713,1)</f>
        <v>0</v>
      </c>
      <c r="M713" s="20" t="s">
        <v>52</v>
      </c>
      <c r="N713" s="1" t="s">
        <v>621</v>
      </c>
      <c r="O713" s="1" t="s">
        <v>766</v>
      </c>
      <c r="P713" s="1" t="s">
        <v>69</v>
      </c>
      <c r="Q713" s="1" t="s">
        <v>69</v>
      </c>
      <c r="R713" s="1" t="s">
        <v>69</v>
      </c>
      <c r="S713">
        <v>1</v>
      </c>
      <c r="T713">
        <v>0</v>
      </c>
      <c r="U713">
        <v>0.03</v>
      </c>
      <c r="AV713" s="1" t="s">
        <v>52</v>
      </c>
      <c r="AW713" s="1" t="s">
        <v>1720</v>
      </c>
      <c r="AX713" s="1" t="s">
        <v>52</v>
      </c>
      <c r="AY713" s="1" t="s">
        <v>52</v>
      </c>
      <c r="AZ713" s="1" t="s">
        <v>52</v>
      </c>
    </row>
    <row r="714" spans="1:52" ht="30" customHeight="1" x14ac:dyDescent="0.3">
      <c r="A714" s="20" t="s">
        <v>927</v>
      </c>
      <c r="B714" s="20" t="s">
        <v>52</v>
      </c>
      <c r="C714" s="20" t="s">
        <v>52</v>
      </c>
      <c r="D714" s="21"/>
      <c r="E714" s="23"/>
      <c r="F714" s="26">
        <f>H714+J714+L714</f>
        <v>91004</v>
      </c>
      <c r="G714" s="23"/>
      <c r="H714" s="26">
        <f>TRUNC(SUMIF(N712:N713, N711, H712:H713),0)</f>
        <v>2650</v>
      </c>
      <c r="I714" s="23"/>
      <c r="J714" s="26">
        <f>TRUNC(SUMIF(N712:N713, N711, J712:J713),0)</f>
        <v>88354</v>
      </c>
      <c r="K714" s="23"/>
      <c r="L714" s="26">
        <f>TRUNC(SUMIF(N712:N713, N711, L712:L713),0)</f>
        <v>0</v>
      </c>
      <c r="M714" s="20" t="s">
        <v>52</v>
      </c>
      <c r="N714" s="1" t="s">
        <v>152</v>
      </c>
      <c r="O714" s="1" t="s">
        <v>152</v>
      </c>
      <c r="P714" s="1" t="s">
        <v>52</v>
      </c>
      <c r="Q714" s="1" t="s">
        <v>52</v>
      </c>
      <c r="R714" s="1" t="s">
        <v>52</v>
      </c>
      <c r="AV714" s="1" t="s">
        <v>52</v>
      </c>
      <c r="AW714" s="1" t="s">
        <v>52</v>
      </c>
      <c r="AX714" s="1" t="s">
        <v>52</v>
      </c>
      <c r="AY714" s="1" t="s">
        <v>52</v>
      </c>
      <c r="AZ714" s="1" t="s">
        <v>52</v>
      </c>
    </row>
    <row r="715" spans="1:52" ht="30" customHeight="1" x14ac:dyDescent="0.3">
      <c r="A715" s="21"/>
      <c r="B715" s="21"/>
      <c r="C715" s="21"/>
      <c r="D715" s="21"/>
      <c r="E715" s="23"/>
      <c r="F715" s="26"/>
      <c r="G715" s="23"/>
      <c r="H715" s="26"/>
      <c r="I715" s="23"/>
      <c r="J715" s="26"/>
      <c r="K715" s="23"/>
      <c r="L715" s="26"/>
      <c r="M715" s="21"/>
    </row>
    <row r="716" spans="1:52" ht="30" customHeight="1" x14ac:dyDescent="0.3">
      <c r="A716" s="17" t="s">
        <v>1721</v>
      </c>
      <c r="B716" s="18"/>
      <c r="C716" s="18"/>
      <c r="D716" s="18"/>
      <c r="E716" s="22"/>
      <c r="F716" s="25"/>
      <c r="G716" s="22"/>
      <c r="H716" s="25"/>
      <c r="I716" s="22"/>
      <c r="J716" s="25"/>
      <c r="K716" s="22"/>
      <c r="L716" s="25"/>
      <c r="M716" s="19"/>
      <c r="N716" s="1" t="s">
        <v>625</v>
      </c>
    </row>
    <row r="717" spans="1:52" ht="30" customHeight="1" x14ac:dyDescent="0.3">
      <c r="A717" s="20" t="s">
        <v>1723</v>
      </c>
      <c r="B717" s="20" t="s">
        <v>52</v>
      </c>
      <c r="C717" s="20" t="s">
        <v>65</v>
      </c>
      <c r="D717" s="21">
        <v>1</v>
      </c>
      <c r="E717" s="23">
        <f t="shared" ref="E717:E728" si="103">TRUNC(G717+I717+K717,1)</f>
        <v>2499</v>
      </c>
      <c r="F717" s="26">
        <f t="shared" ref="F717:F728" si="104">TRUNC(H717+J717+L717,1)</f>
        <v>2499</v>
      </c>
      <c r="G717" s="23">
        <f>단가대비표!O131</f>
        <v>2499</v>
      </c>
      <c r="H717" s="26">
        <f t="shared" ref="H717:H728" si="105">TRUNC(G717*D717,1)</f>
        <v>2499</v>
      </c>
      <c r="I717" s="23">
        <f>단가대비표!P131</f>
        <v>0</v>
      </c>
      <c r="J717" s="26">
        <f t="shared" ref="J717:J728" si="106">TRUNC(I717*D717,1)</f>
        <v>0</v>
      </c>
      <c r="K717" s="23">
        <f>단가대비표!V131</f>
        <v>0</v>
      </c>
      <c r="L717" s="26">
        <f t="shared" ref="L717:L728" si="107">TRUNC(K717*D717,1)</f>
        <v>0</v>
      </c>
      <c r="M717" s="20" t="s">
        <v>52</v>
      </c>
      <c r="N717" s="1" t="s">
        <v>625</v>
      </c>
      <c r="O717" s="1" t="s">
        <v>1724</v>
      </c>
      <c r="P717" s="1" t="s">
        <v>69</v>
      </c>
      <c r="Q717" s="1" t="s">
        <v>69</v>
      </c>
      <c r="R717" s="1" t="s">
        <v>68</v>
      </c>
      <c r="AV717" s="1" t="s">
        <v>52</v>
      </c>
      <c r="AW717" s="1" t="s">
        <v>1725</v>
      </c>
      <c r="AX717" s="1" t="s">
        <v>52</v>
      </c>
      <c r="AY717" s="1" t="s">
        <v>52</v>
      </c>
      <c r="AZ717" s="1" t="s">
        <v>52</v>
      </c>
    </row>
    <row r="718" spans="1:52" ht="30" customHeight="1" x14ac:dyDescent="0.3">
      <c r="A718" s="20" t="s">
        <v>1726</v>
      </c>
      <c r="B718" s="20" t="s">
        <v>1727</v>
      </c>
      <c r="C718" s="20" t="s">
        <v>1728</v>
      </c>
      <c r="D718" s="21">
        <v>1</v>
      </c>
      <c r="E718" s="23">
        <f t="shared" si="103"/>
        <v>14664</v>
      </c>
      <c r="F718" s="26">
        <f t="shared" si="104"/>
        <v>14664</v>
      </c>
      <c r="G718" s="23">
        <f>단가대비표!O132</f>
        <v>14664</v>
      </c>
      <c r="H718" s="26">
        <f t="shared" si="105"/>
        <v>14664</v>
      </c>
      <c r="I718" s="23">
        <f>단가대비표!P132</f>
        <v>0</v>
      </c>
      <c r="J718" s="26">
        <f t="shared" si="106"/>
        <v>0</v>
      </c>
      <c r="K718" s="23">
        <f>단가대비표!V132</f>
        <v>0</v>
      </c>
      <c r="L718" s="26">
        <f t="shared" si="107"/>
        <v>0</v>
      </c>
      <c r="M718" s="20" t="s">
        <v>52</v>
      </c>
      <c r="N718" s="1" t="s">
        <v>625</v>
      </c>
      <c r="O718" s="1" t="s">
        <v>1729</v>
      </c>
      <c r="P718" s="1" t="s">
        <v>69</v>
      </c>
      <c r="Q718" s="1" t="s">
        <v>69</v>
      </c>
      <c r="R718" s="1" t="s">
        <v>68</v>
      </c>
      <c r="AV718" s="1" t="s">
        <v>52</v>
      </c>
      <c r="AW718" s="1" t="s">
        <v>1730</v>
      </c>
      <c r="AX718" s="1" t="s">
        <v>52</v>
      </c>
      <c r="AY718" s="1" t="s">
        <v>52</v>
      </c>
      <c r="AZ718" s="1" t="s">
        <v>52</v>
      </c>
    </row>
    <row r="719" spans="1:52" ht="30" customHeight="1" x14ac:dyDescent="0.3">
      <c r="A719" s="20" t="s">
        <v>1731</v>
      </c>
      <c r="B719" s="20" t="s">
        <v>1732</v>
      </c>
      <c r="C719" s="20" t="s">
        <v>147</v>
      </c>
      <c r="D719" s="21">
        <v>1</v>
      </c>
      <c r="E719" s="23">
        <f t="shared" si="103"/>
        <v>7990</v>
      </c>
      <c r="F719" s="26">
        <f t="shared" si="104"/>
        <v>7990</v>
      </c>
      <c r="G719" s="23">
        <f>일위대가목록!F129</f>
        <v>7990</v>
      </c>
      <c r="H719" s="26">
        <f t="shared" si="105"/>
        <v>7990</v>
      </c>
      <c r="I719" s="23">
        <f>일위대가목록!G129</f>
        <v>0</v>
      </c>
      <c r="J719" s="26">
        <f t="shared" si="106"/>
        <v>0</v>
      </c>
      <c r="K719" s="23">
        <f>일위대가목록!H129</f>
        <v>0</v>
      </c>
      <c r="L719" s="26">
        <f t="shared" si="107"/>
        <v>0</v>
      </c>
      <c r="M719" s="20" t="s">
        <v>1733</v>
      </c>
      <c r="N719" s="1" t="s">
        <v>625</v>
      </c>
      <c r="O719" s="1" t="s">
        <v>1734</v>
      </c>
      <c r="P719" s="1" t="s">
        <v>68</v>
      </c>
      <c r="Q719" s="1" t="s">
        <v>69</v>
      </c>
      <c r="R719" s="1" t="s">
        <v>69</v>
      </c>
      <c r="AV719" s="1" t="s">
        <v>52</v>
      </c>
      <c r="AW719" s="1" t="s">
        <v>1735</v>
      </c>
      <c r="AX719" s="1" t="s">
        <v>52</v>
      </c>
      <c r="AY719" s="1" t="s">
        <v>52</v>
      </c>
      <c r="AZ719" s="1" t="s">
        <v>52</v>
      </c>
    </row>
    <row r="720" spans="1:52" ht="30" customHeight="1" x14ac:dyDescent="0.3">
      <c r="A720" s="20" t="s">
        <v>1736</v>
      </c>
      <c r="B720" s="20" t="s">
        <v>1737</v>
      </c>
      <c r="C720" s="20" t="s">
        <v>1738</v>
      </c>
      <c r="D720" s="21">
        <v>1</v>
      </c>
      <c r="E720" s="23">
        <f t="shared" si="103"/>
        <v>4319</v>
      </c>
      <c r="F720" s="26">
        <f t="shared" si="104"/>
        <v>4319</v>
      </c>
      <c r="G720" s="23">
        <f>단가대비표!O136</f>
        <v>4319</v>
      </c>
      <c r="H720" s="26">
        <f t="shared" si="105"/>
        <v>4319</v>
      </c>
      <c r="I720" s="23">
        <f>단가대비표!P136</f>
        <v>0</v>
      </c>
      <c r="J720" s="26">
        <f t="shared" si="106"/>
        <v>0</v>
      </c>
      <c r="K720" s="23">
        <f>단가대비표!V136</f>
        <v>0</v>
      </c>
      <c r="L720" s="26">
        <f t="shared" si="107"/>
        <v>0</v>
      </c>
      <c r="M720" s="20" t="s">
        <v>52</v>
      </c>
      <c r="N720" s="1" t="s">
        <v>625</v>
      </c>
      <c r="O720" s="1" t="s">
        <v>1739</v>
      </c>
      <c r="P720" s="1" t="s">
        <v>69</v>
      </c>
      <c r="Q720" s="1" t="s">
        <v>69</v>
      </c>
      <c r="R720" s="1" t="s">
        <v>68</v>
      </c>
      <c r="AV720" s="1" t="s">
        <v>52</v>
      </c>
      <c r="AW720" s="1" t="s">
        <v>1740</v>
      </c>
      <c r="AX720" s="1" t="s">
        <v>52</v>
      </c>
      <c r="AY720" s="1" t="s">
        <v>52</v>
      </c>
      <c r="AZ720" s="1" t="s">
        <v>52</v>
      </c>
    </row>
    <row r="721" spans="1:52" ht="30" customHeight="1" x14ac:dyDescent="0.3">
      <c r="A721" s="20" t="s">
        <v>1741</v>
      </c>
      <c r="B721" s="20" t="s">
        <v>1742</v>
      </c>
      <c r="C721" s="20" t="s">
        <v>1728</v>
      </c>
      <c r="D721" s="21">
        <v>1</v>
      </c>
      <c r="E721" s="23">
        <f t="shared" si="103"/>
        <v>16229</v>
      </c>
      <c r="F721" s="26">
        <f t="shared" si="104"/>
        <v>16229</v>
      </c>
      <c r="G721" s="23">
        <f>단가대비표!O137</f>
        <v>16229</v>
      </c>
      <c r="H721" s="26">
        <f t="shared" si="105"/>
        <v>16229</v>
      </c>
      <c r="I721" s="23">
        <f>단가대비표!P137</f>
        <v>0</v>
      </c>
      <c r="J721" s="26">
        <f t="shared" si="106"/>
        <v>0</v>
      </c>
      <c r="K721" s="23">
        <f>단가대비표!V137</f>
        <v>0</v>
      </c>
      <c r="L721" s="26">
        <f t="shared" si="107"/>
        <v>0</v>
      </c>
      <c r="M721" s="20" t="s">
        <v>52</v>
      </c>
      <c r="N721" s="1" t="s">
        <v>625</v>
      </c>
      <c r="O721" s="1" t="s">
        <v>1743</v>
      </c>
      <c r="P721" s="1" t="s">
        <v>69</v>
      </c>
      <c r="Q721" s="1" t="s">
        <v>69</v>
      </c>
      <c r="R721" s="1" t="s">
        <v>68</v>
      </c>
      <c r="AV721" s="1" t="s">
        <v>52</v>
      </c>
      <c r="AW721" s="1" t="s">
        <v>1744</v>
      </c>
      <c r="AX721" s="1" t="s">
        <v>52</v>
      </c>
      <c r="AY721" s="1" t="s">
        <v>52</v>
      </c>
      <c r="AZ721" s="1" t="s">
        <v>52</v>
      </c>
    </row>
    <row r="722" spans="1:52" ht="30" customHeight="1" x14ac:dyDescent="0.3">
      <c r="A722" s="20" t="s">
        <v>1745</v>
      </c>
      <c r="B722" s="20" t="s">
        <v>1746</v>
      </c>
      <c r="C722" s="20" t="s">
        <v>1747</v>
      </c>
      <c r="D722" s="21">
        <v>0.13919999999999999</v>
      </c>
      <c r="E722" s="23">
        <f t="shared" si="103"/>
        <v>122710</v>
      </c>
      <c r="F722" s="26">
        <f t="shared" si="104"/>
        <v>17081.2</v>
      </c>
      <c r="G722" s="23">
        <f>단가대비표!O126</f>
        <v>122710</v>
      </c>
      <c r="H722" s="26">
        <f t="shared" si="105"/>
        <v>17081.2</v>
      </c>
      <c r="I722" s="23">
        <f>단가대비표!P126</f>
        <v>0</v>
      </c>
      <c r="J722" s="26">
        <f t="shared" si="106"/>
        <v>0</v>
      </c>
      <c r="K722" s="23">
        <f>단가대비표!V126</f>
        <v>0</v>
      </c>
      <c r="L722" s="26">
        <f t="shared" si="107"/>
        <v>0</v>
      </c>
      <c r="M722" s="20" t="s">
        <v>1748</v>
      </c>
      <c r="N722" s="1" t="s">
        <v>625</v>
      </c>
      <c r="O722" s="1" t="s">
        <v>1749</v>
      </c>
      <c r="P722" s="1" t="s">
        <v>69</v>
      </c>
      <c r="Q722" s="1" t="s">
        <v>69</v>
      </c>
      <c r="R722" s="1" t="s">
        <v>68</v>
      </c>
      <c r="AV722" s="1" t="s">
        <v>52</v>
      </c>
      <c r="AW722" s="1" t="s">
        <v>1750</v>
      </c>
      <c r="AX722" s="1" t="s">
        <v>52</v>
      </c>
      <c r="AY722" s="1" t="s">
        <v>52</v>
      </c>
      <c r="AZ722" s="1" t="s">
        <v>52</v>
      </c>
    </row>
    <row r="723" spans="1:52" ht="30" customHeight="1" x14ac:dyDescent="0.3">
      <c r="A723" s="20" t="s">
        <v>1751</v>
      </c>
      <c r="B723" s="20" t="s">
        <v>1752</v>
      </c>
      <c r="C723" s="20" t="s">
        <v>1747</v>
      </c>
      <c r="D723" s="21">
        <v>0.2387</v>
      </c>
      <c r="E723" s="23">
        <f t="shared" si="103"/>
        <v>87910</v>
      </c>
      <c r="F723" s="26">
        <f t="shared" si="104"/>
        <v>20984.1</v>
      </c>
      <c r="G723" s="23">
        <f>단가대비표!O127</f>
        <v>87910</v>
      </c>
      <c r="H723" s="26">
        <f t="shared" si="105"/>
        <v>20984.1</v>
      </c>
      <c r="I723" s="23">
        <f>단가대비표!P127</f>
        <v>0</v>
      </c>
      <c r="J723" s="26">
        <f t="shared" si="106"/>
        <v>0</v>
      </c>
      <c r="K723" s="23">
        <f>단가대비표!V127</f>
        <v>0</v>
      </c>
      <c r="L723" s="26">
        <f t="shared" si="107"/>
        <v>0</v>
      </c>
      <c r="M723" s="20" t="s">
        <v>1753</v>
      </c>
      <c r="N723" s="1" t="s">
        <v>625</v>
      </c>
      <c r="O723" s="1" t="s">
        <v>1754</v>
      </c>
      <c r="P723" s="1" t="s">
        <v>69</v>
      </c>
      <c r="Q723" s="1" t="s">
        <v>69</v>
      </c>
      <c r="R723" s="1" t="s">
        <v>68</v>
      </c>
      <c r="AV723" s="1" t="s">
        <v>52</v>
      </c>
      <c r="AW723" s="1" t="s">
        <v>1755</v>
      </c>
      <c r="AX723" s="1" t="s">
        <v>52</v>
      </c>
      <c r="AY723" s="1" t="s">
        <v>52</v>
      </c>
      <c r="AZ723" s="1" t="s">
        <v>52</v>
      </c>
    </row>
    <row r="724" spans="1:52" ht="30" customHeight="1" x14ac:dyDescent="0.3">
      <c r="A724" s="20" t="s">
        <v>1756</v>
      </c>
      <c r="B724" s="20" t="s">
        <v>1757</v>
      </c>
      <c r="C724" s="20" t="s">
        <v>1758</v>
      </c>
      <c r="D724" s="21">
        <v>2.0000000000000001E-4</v>
      </c>
      <c r="E724" s="23">
        <f t="shared" si="103"/>
        <v>190000</v>
      </c>
      <c r="F724" s="26">
        <f t="shared" si="104"/>
        <v>38</v>
      </c>
      <c r="G724" s="23">
        <f>단가대비표!O128</f>
        <v>190000</v>
      </c>
      <c r="H724" s="26">
        <f t="shared" si="105"/>
        <v>38</v>
      </c>
      <c r="I724" s="23">
        <f>단가대비표!P128</f>
        <v>0</v>
      </c>
      <c r="J724" s="26">
        <f t="shared" si="106"/>
        <v>0</v>
      </c>
      <c r="K724" s="23">
        <f>단가대비표!V128</f>
        <v>0</v>
      </c>
      <c r="L724" s="26">
        <f t="shared" si="107"/>
        <v>0</v>
      </c>
      <c r="M724" s="20" t="s">
        <v>1759</v>
      </c>
      <c r="N724" s="1" t="s">
        <v>625</v>
      </c>
      <c r="O724" s="1" t="s">
        <v>1760</v>
      </c>
      <c r="P724" s="1" t="s">
        <v>69</v>
      </c>
      <c r="Q724" s="1" t="s">
        <v>69</v>
      </c>
      <c r="R724" s="1" t="s">
        <v>68</v>
      </c>
      <c r="AV724" s="1" t="s">
        <v>52</v>
      </c>
      <c r="AW724" s="1" t="s">
        <v>1761</v>
      </c>
      <c r="AX724" s="1" t="s">
        <v>52</v>
      </c>
      <c r="AY724" s="1" t="s">
        <v>52</v>
      </c>
      <c r="AZ724" s="1" t="s">
        <v>52</v>
      </c>
    </row>
    <row r="725" spans="1:52" ht="30" customHeight="1" x14ac:dyDescent="0.3">
      <c r="A725" s="20" t="s">
        <v>1756</v>
      </c>
      <c r="B725" s="20" t="s">
        <v>1762</v>
      </c>
      <c r="C725" s="20" t="s">
        <v>1758</v>
      </c>
      <c r="D725" s="21">
        <v>1E-4</v>
      </c>
      <c r="E725" s="23">
        <f t="shared" si="103"/>
        <v>190000</v>
      </c>
      <c r="F725" s="26">
        <f t="shared" si="104"/>
        <v>19</v>
      </c>
      <c r="G725" s="23">
        <f>단가대비표!O129</f>
        <v>190000</v>
      </c>
      <c r="H725" s="26">
        <f t="shared" si="105"/>
        <v>19</v>
      </c>
      <c r="I725" s="23">
        <f>단가대비표!P129</f>
        <v>0</v>
      </c>
      <c r="J725" s="26">
        <f t="shared" si="106"/>
        <v>0</v>
      </c>
      <c r="K725" s="23">
        <f>단가대비표!V129</f>
        <v>0</v>
      </c>
      <c r="L725" s="26">
        <f t="shared" si="107"/>
        <v>0</v>
      </c>
      <c r="M725" s="20" t="s">
        <v>1763</v>
      </c>
      <c r="N725" s="1" t="s">
        <v>625</v>
      </c>
      <c r="O725" s="1" t="s">
        <v>1764</v>
      </c>
      <c r="P725" s="1" t="s">
        <v>69</v>
      </c>
      <c r="Q725" s="1" t="s">
        <v>69</v>
      </c>
      <c r="R725" s="1" t="s">
        <v>68</v>
      </c>
      <c r="AV725" s="1" t="s">
        <v>52</v>
      </c>
      <c r="AW725" s="1" t="s">
        <v>1765</v>
      </c>
      <c r="AX725" s="1" t="s">
        <v>52</v>
      </c>
      <c r="AY725" s="1" t="s">
        <v>52</v>
      </c>
      <c r="AZ725" s="1" t="s">
        <v>52</v>
      </c>
    </row>
    <row r="726" spans="1:52" ht="30" customHeight="1" x14ac:dyDescent="0.3">
      <c r="A726" s="20" t="s">
        <v>1766</v>
      </c>
      <c r="B726" s="20" t="s">
        <v>1767</v>
      </c>
      <c r="C726" s="20" t="s">
        <v>1728</v>
      </c>
      <c r="D726" s="21">
        <v>1</v>
      </c>
      <c r="E726" s="23">
        <f t="shared" si="103"/>
        <v>20000</v>
      </c>
      <c r="F726" s="26">
        <f t="shared" si="104"/>
        <v>20000</v>
      </c>
      <c r="G726" s="23">
        <f>단가대비표!O130</f>
        <v>20000</v>
      </c>
      <c r="H726" s="26">
        <f t="shared" si="105"/>
        <v>20000</v>
      </c>
      <c r="I726" s="23">
        <f>단가대비표!P130</f>
        <v>0</v>
      </c>
      <c r="J726" s="26">
        <f t="shared" si="106"/>
        <v>0</v>
      </c>
      <c r="K726" s="23">
        <f>단가대비표!V130</f>
        <v>0</v>
      </c>
      <c r="L726" s="26">
        <f t="shared" si="107"/>
        <v>0</v>
      </c>
      <c r="M726" s="20" t="s">
        <v>52</v>
      </c>
      <c r="N726" s="1" t="s">
        <v>625</v>
      </c>
      <c r="O726" s="1" t="s">
        <v>1768</v>
      </c>
      <c r="P726" s="1" t="s">
        <v>69</v>
      </c>
      <c r="Q726" s="1" t="s">
        <v>69</v>
      </c>
      <c r="R726" s="1" t="s">
        <v>68</v>
      </c>
      <c r="AV726" s="1" t="s">
        <v>52</v>
      </c>
      <c r="AW726" s="1" t="s">
        <v>1769</v>
      </c>
      <c r="AX726" s="1" t="s">
        <v>52</v>
      </c>
      <c r="AY726" s="1" t="s">
        <v>52</v>
      </c>
      <c r="AZ726" s="1" t="s">
        <v>52</v>
      </c>
    </row>
    <row r="727" spans="1:52" ht="30" customHeight="1" x14ac:dyDescent="0.3">
      <c r="A727" s="20" t="s">
        <v>1770</v>
      </c>
      <c r="B727" s="20" t="s">
        <v>1771</v>
      </c>
      <c r="C727" s="20" t="s">
        <v>1738</v>
      </c>
      <c r="D727" s="21">
        <v>1</v>
      </c>
      <c r="E727" s="23">
        <f t="shared" si="103"/>
        <v>90</v>
      </c>
      <c r="F727" s="26">
        <f t="shared" si="104"/>
        <v>90</v>
      </c>
      <c r="G727" s="23">
        <f>단가대비표!O134</f>
        <v>90</v>
      </c>
      <c r="H727" s="26">
        <f t="shared" si="105"/>
        <v>90</v>
      </c>
      <c r="I727" s="23">
        <f>단가대비표!P134</f>
        <v>0</v>
      </c>
      <c r="J727" s="26">
        <f t="shared" si="106"/>
        <v>0</v>
      </c>
      <c r="K727" s="23">
        <f>단가대비표!V134</f>
        <v>0</v>
      </c>
      <c r="L727" s="26">
        <f t="shared" si="107"/>
        <v>0</v>
      </c>
      <c r="M727" s="20" t="s">
        <v>52</v>
      </c>
      <c r="N727" s="1" t="s">
        <v>625</v>
      </c>
      <c r="O727" s="1" t="s">
        <v>1772</v>
      </c>
      <c r="P727" s="1" t="s">
        <v>69</v>
      </c>
      <c r="Q727" s="1" t="s">
        <v>69</v>
      </c>
      <c r="R727" s="1" t="s">
        <v>68</v>
      </c>
      <c r="AV727" s="1" t="s">
        <v>52</v>
      </c>
      <c r="AW727" s="1" t="s">
        <v>1773</v>
      </c>
      <c r="AX727" s="1" t="s">
        <v>52</v>
      </c>
      <c r="AY727" s="1" t="s">
        <v>52</v>
      </c>
      <c r="AZ727" s="1" t="s">
        <v>52</v>
      </c>
    </row>
    <row r="728" spans="1:52" ht="30" customHeight="1" x14ac:dyDescent="0.3">
      <c r="A728" s="20" t="s">
        <v>1774</v>
      </c>
      <c r="B728" s="20" t="s">
        <v>1771</v>
      </c>
      <c r="C728" s="20" t="s">
        <v>1738</v>
      </c>
      <c r="D728" s="21">
        <v>1</v>
      </c>
      <c r="E728" s="23">
        <f t="shared" si="103"/>
        <v>90</v>
      </c>
      <c r="F728" s="26">
        <f t="shared" si="104"/>
        <v>90</v>
      </c>
      <c r="G728" s="23">
        <f>단가대비표!O135</f>
        <v>90</v>
      </c>
      <c r="H728" s="26">
        <f t="shared" si="105"/>
        <v>90</v>
      </c>
      <c r="I728" s="23">
        <f>단가대비표!P135</f>
        <v>0</v>
      </c>
      <c r="J728" s="26">
        <f t="shared" si="106"/>
        <v>0</v>
      </c>
      <c r="K728" s="23">
        <f>단가대비표!V135</f>
        <v>0</v>
      </c>
      <c r="L728" s="26">
        <f t="shared" si="107"/>
        <v>0</v>
      </c>
      <c r="M728" s="20" t="s">
        <v>52</v>
      </c>
      <c r="N728" s="1" t="s">
        <v>625</v>
      </c>
      <c r="O728" s="1" t="s">
        <v>1775</v>
      </c>
      <c r="P728" s="1" t="s">
        <v>69</v>
      </c>
      <c r="Q728" s="1" t="s">
        <v>69</v>
      </c>
      <c r="R728" s="1" t="s">
        <v>68</v>
      </c>
      <c r="AV728" s="1" t="s">
        <v>52</v>
      </c>
      <c r="AW728" s="1" t="s">
        <v>1776</v>
      </c>
      <c r="AX728" s="1" t="s">
        <v>52</v>
      </c>
      <c r="AY728" s="1" t="s">
        <v>52</v>
      </c>
      <c r="AZ728" s="1" t="s">
        <v>52</v>
      </c>
    </row>
    <row r="729" spans="1:52" ht="30" customHeight="1" x14ac:dyDescent="0.3">
      <c r="A729" s="20" t="s">
        <v>927</v>
      </c>
      <c r="B729" s="20" t="s">
        <v>52</v>
      </c>
      <c r="C729" s="20" t="s">
        <v>52</v>
      </c>
      <c r="D729" s="21"/>
      <c r="E729" s="23"/>
      <c r="F729" s="26">
        <f>H729+J729+L729</f>
        <v>104003</v>
      </c>
      <c r="G729" s="23"/>
      <c r="H729" s="26">
        <f>TRUNC(SUMIF(N717:N728, N716, H717:H728),0)</f>
        <v>104003</v>
      </c>
      <c r="I729" s="23"/>
      <c r="J729" s="26">
        <f>TRUNC(SUMIF(N717:N728, N716, J717:J728),0)</f>
        <v>0</v>
      </c>
      <c r="K729" s="23"/>
      <c r="L729" s="26">
        <f>TRUNC(SUMIF(N717:N728, N716, L717:L728),0)</f>
        <v>0</v>
      </c>
      <c r="M729" s="20" t="s">
        <v>52</v>
      </c>
      <c r="N729" s="1" t="s">
        <v>152</v>
      </c>
      <c r="O729" s="1" t="s">
        <v>152</v>
      </c>
      <c r="P729" s="1" t="s">
        <v>52</v>
      </c>
      <c r="Q729" s="1" t="s">
        <v>52</v>
      </c>
      <c r="R729" s="1" t="s">
        <v>52</v>
      </c>
      <c r="AV729" s="1" t="s">
        <v>52</v>
      </c>
      <c r="AW729" s="1" t="s">
        <v>52</v>
      </c>
      <c r="AX729" s="1" t="s">
        <v>52</v>
      </c>
      <c r="AY729" s="1" t="s">
        <v>52</v>
      </c>
      <c r="AZ729" s="1" t="s">
        <v>52</v>
      </c>
    </row>
    <row r="730" spans="1:52" ht="30" customHeight="1" x14ac:dyDescent="0.3">
      <c r="A730" s="21"/>
      <c r="B730" s="21"/>
      <c r="C730" s="21"/>
      <c r="D730" s="21"/>
      <c r="E730" s="23"/>
      <c r="F730" s="26"/>
      <c r="G730" s="23"/>
      <c r="H730" s="26"/>
      <c r="I730" s="23"/>
      <c r="J730" s="26"/>
      <c r="K730" s="23"/>
      <c r="L730" s="26"/>
      <c r="M730" s="21"/>
    </row>
    <row r="731" spans="1:52" ht="30" customHeight="1" x14ac:dyDescent="0.3">
      <c r="A731" s="17" t="s">
        <v>1777</v>
      </c>
      <c r="B731" s="18"/>
      <c r="C731" s="18"/>
      <c r="D731" s="18"/>
      <c r="E731" s="22"/>
      <c r="F731" s="25"/>
      <c r="G731" s="22"/>
      <c r="H731" s="25"/>
      <c r="I731" s="22"/>
      <c r="J731" s="25"/>
      <c r="K731" s="22"/>
      <c r="L731" s="25"/>
      <c r="M731" s="19"/>
      <c r="N731" s="1" t="s">
        <v>641</v>
      </c>
    </row>
    <row r="732" spans="1:52" ht="30" customHeight="1" x14ac:dyDescent="0.3">
      <c r="A732" s="20" t="s">
        <v>960</v>
      </c>
      <c r="B732" s="20" t="s">
        <v>920</v>
      </c>
      <c r="C732" s="20" t="s">
        <v>921</v>
      </c>
      <c r="D732" s="21">
        <v>0.2</v>
      </c>
      <c r="E732" s="23">
        <f>TRUNC(G732+I732+K732,1)</f>
        <v>172698</v>
      </c>
      <c r="F732" s="26">
        <f>TRUNC(H732+J732+L732,1)</f>
        <v>34539.599999999999</v>
      </c>
      <c r="G732" s="23">
        <f>단가대비표!O144</f>
        <v>0</v>
      </c>
      <c r="H732" s="26">
        <f>TRUNC(G732*D732,1)</f>
        <v>0</v>
      </c>
      <c r="I732" s="23">
        <f>단가대비표!P144</f>
        <v>172698</v>
      </c>
      <c r="J732" s="26">
        <f>TRUNC(I732*D732,1)</f>
        <v>34539.599999999999</v>
      </c>
      <c r="K732" s="23">
        <f>단가대비표!V144</f>
        <v>0</v>
      </c>
      <c r="L732" s="26">
        <f>TRUNC(K732*D732,1)</f>
        <v>0</v>
      </c>
      <c r="M732" s="20" t="s">
        <v>52</v>
      </c>
      <c r="N732" s="1" t="s">
        <v>641</v>
      </c>
      <c r="O732" s="1" t="s">
        <v>962</v>
      </c>
      <c r="P732" s="1" t="s">
        <v>69</v>
      </c>
      <c r="Q732" s="1" t="s">
        <v>69</v>
      </c>
      <c r="R732" s="1" t="s">
        <v>68</v>
      </c>
      <c r="AV732" s="1" t="s">
        <v>52</v>
      </c>
      <c r="AW732" s="1" t="s">
        <v>1779</v>
      </c>
      <c r="AX732" s="1" t="s">
        <v>52</v>
      </c>
      <c r="AY732" s="1" t="s">
        <v>52</v>
      </c>
      <c r="AZ732" s="1" t="s">
        <v>52</v>
      </c>
    </row>
    <row r="733" spans="1:52" ht="30" customHeight="1" x14ac:dyDescent="0.3">
      <c r="A733" s="20" t="s">
        <v>927</v>
      </c>
      <c r="B733" s="20" t="s">
        <v>52</v>
      </c>
      <c r="C733" s="20" t="s">
        <v>52</v>
      </c>
      <c r="D733" s="21"/>
      <c r="E733" s="23"/>
      <c r="F733" s="26">
        <f>H733+J733+L733</f>
        <v>34539</v>
      </c>
      <c r="G733" s="23"/>
      <c r="H733" s="26">
        <f>TRUNC(SUMIF(N732:N732, N731, H732:H732),0)</f>
        <v>0</v>
      </c>
      <c r="I733" s="23"/>
      <c r="J733" s="26">
        <f>TRUNC(SUMIF(N732:N732, N731, J732:J732),0)</f>
        <v>34539</v>
      </c>
      <c r="K733" s="23"/>
      <c r="L733" s="26">
        <f>TRUNC(SUMIF(N732:N732, N731, L732:L732),0)</f>
        <v>0</v>
      </c>
      <c r="M733" s="20" t="s">
        <v>52</v>
      </c>
      <c r="N733" s="1" t="s">
        <v>152</v>
      </c>
      <c r="O733" s="1" t="s">
        <v>152</v>
      </c>
      <c r="P733" s="1" t="s">
        <v>52</v>
      </c>
      <c r="Q733" s="1" t="s">
        <v>52</v>
      </c>
      <c r="R733" s="1" t="s">
        <v>52</v>
      </c>
      <c r="AV733" s="1" t="s">
        <v>52</v>
      </c>
      <c r="AW733" s="1" t="s">
        <v>52</v>
      </c>
      <c r="AX733" s="1" t="s">
        <v>52</v>
      </c>
      <c r="AY733" s="1" t="s">
        <v>52</v>
      </c>
      <c r="AZ733" s="1" t="s">
        <v>52</v>
      </c>
    </row>
    <row r="734" spans="1:52" ht="30" customHeight="1" x14ac:dyDescent="0.3">
      <c r="A734" s="21"/>
      <c r="B734" s="21"/>
      <c r="C734" s="21"/>
      <c r="D734" s="21"/>
      <c r="E734" s="23"/>
      <c r="F734" s="26"/>
      <c r="G734" s="23"/>
      <c r="H734" s="26"/>
      <c r="I734" s="23"/>
      <c r="J734" s="26"/>
      <c r="K734" s="23"/>
      <c r="L734" s="26"/>
      <c r="M734" s="21"/>
    </row>
    <row r="735" spans="1:52" ht="30" customHeight="1" x14ac:dyDescent="0.3">
      <c r="A735" s="17" t="s">
        <v>1780</v>
      </c>
      <c r="B735" s="18"/>
      <c r="C735" s="18"/>
      <c r="D735" s="18"/>
      <c r="E735" s="22"/>
      <c r="F735" s="25"/>
      <c r="G735" s="22"/>
      <c r="H735" s="25"/>
      <c r="I735" s="22"/>
      <c r="J735" s="25"/>
      <c r="K735" s="22"/>
      <c r="L735" s="25"/>
      <c r="M735" s="19"/>
      <c r="N735" s="1" t="s">
        <v>646</v>
      </c>
    </row>
    <row r="736" spans="1:52" ht="30" customHeight="1" x14ac:dyDescent="0.3">
      <c r="A736" s="20" t="s">
        <v>1782</v>
      </c>
      <c r="B736" s="20" t="s">
        <v>1783</v>
      </c>
      <c r="C736" s="20" t="s">
        <v>65</v>
      </c>
      <c r="D736" s="21">
        <v>1</v>
      </c>
      <c r="E736" s="23">
        <f t="shared" ref="E736:F739" si="108">TRUNC(G736+I736+K736,1)</f>
        <v>110</v>
      </c>
      <c r="F736" s="26">
        <f t="shared" si="108"/>
        <v>110</v>
      </c>
      <c r="G736" s="23">
        <f>단가대비표!O56</f>
        <v>110</v>
      </c>
      <c r="H736" s="26">
        <f>TRUNC(G736*D736,1)</f>
        <v>110</v>
      </c>
      <c r="I736" s="23">
        <f>단가대비표!P56</f>
        <v>0</v>
      </c>
      <c r="J736" s="26">
        <f>TRUNC(I736*D736,1)</f>
        <v>0</v>
      </c>
      <c r="K736" s="23">
        <f>단가대비표!V56</f>
        <v>0</v>
      </c>
      <c r="L736" s="26">
        <f>TRUNC(K736*D736,1)</f>
        <v>0</v>
      </c>
      <c r="M736" s="20" t="s">
        <v>52</v>
      </c>
      <c r="N736" s="1" t="s">
        <v>646</v>
      </c>
      <c r="O736" s="1" t="s">
        <v>1784</v>
      </c>
      <c r="P736" s="1" t="s">
        <v>69</v>
      </c>
      <c r="Q736" s="1" t="s">
        <v>69</v>
      </c>
      <c r="R736" s="1" t="s">
        <v>68</v>
      </c>
      <c r="AV736" s="1" t="s">
        <v>52</v>
      </c>
      <c r="AW736" s="1" t="s">
        <v>1785</v>
      </c>
      <c r="AX736" s="1" t="s">
        <v>52</v>
      </c>
      <c r="AY736" s="1" t="s">
        <v>52</v>
      </c>
      <c r="AZ736" s="1" t="s">
        <v>52</v>
      </c>
    </row>
    <row r="737" spans="1:52" ht="30" customHeight="1" x14ac:dyDescent="0.3">
      <c r="A737" s="20" t="s">
        <v>960</v>
      </c>
      <c r="B737" s="20" t="s">
        <v>920</v>
      </c>
      <c r="C737" s="20" t="s">
        <v>921</v>
      </c>
      <c r="D737" s="21">
        <v>1E-3</v>
      </c>
      <c r="E737" s="23">
        <f t="shared" si="108"/>
        <v>172698</v>
      </c>
      <c r="F737" s="26">
        <f t="shared" si="108"/>
        <v>172.6</v>
      </c>
      <c r="G737" s="23">
        <f>단가대비표!O144</f>
        <v>0</v>
      </c>
      <c r="H737" s="26">
        <f>TRUNC(G737*D737,1)</f>
        <v>0</v>
      </c>
      <c r="I737" s="23">
        <f>단가대비표!P144</f>
        <v>172698</v>
      </c>
      <c r="J737" s="26">
        <f>TRUNC(I737*D737,1)</f>
        <v>172.6</v>
      </c>
      <c r="K737" s="23">
        <f>단가대비표!V144</f>
        <v>0</v>
      </c>
      <c r="L737" s="26">
        <f>TRUNC(K737*D737,1)</f>
        <v>0</v>
      </c>
      <c r="M737" s="20" t="s">
        <v>52</v>
      </c>
      <c r="N737" s="1" t="s">
        <v>646</v>
      </c>
      <c r="O737" s="1" t="s">
        <v>962</v>
      </c>
      <c r="P737" s="1" t="s">
        <v>69</v>
      </c>
      <c r="Q737" s="1" t="s">
        <v>69</v>
      </c>
      <c r="R737" s="1" t="s">
        <v>68</v>
      </c>
      <c r="V737">
        <v>1</v>
      </c>
      <c r="AV737" s="1" t="s">
        <v>52</v>
      </c>
      <c r="AW737" s="1" t="s">
        <v>1786</v>
      </c>
      <c r="AX737" s="1" t="s">
        <v>52</v>
      </c>
      <c r="AY737" s="1" t="s">
        <v>52</v>
      </c>
      <c r="AZ737" s="1" t="s">
        <v>52</v>
      </c>
    </row>
    <row r="738" spans="1:52" ht="30" customHeight="1" x14ac:dyDescent="0.3">
      <c r="A738" s="20" t="s">
        <v>949</v>
      </c>
      <c r="B738" s="20" t="s">
        <v>920</v>
      </c>
      <c r="C738" s="20" t="s">
        <v>921</v>
      </c>
      <c r="D738" s="21">
        <v>5.0000000000000001E-4</v>
      </c>
      <c r="E738" s="23">
        <f t="shared" si="108"/>
        <v>306274</v>
      </c>
      <c r="F738" s="26">
        <f t="shared" si="108"/>
        <v>153.1</v>
      </c>
      <c r="G738" s="23">
        <f>단가대비표!O150</f>
        <v>0</v>
      </c>
      <c r="H738" s="26">
        <f>TRUNC(G738*D738,1)</f>
        <v>0</v>
      </c>
      <c r="I738" s="23">
        <f>단가대비표!P150</f>
        <v>306274</v>
      </c>
      <c r="J738" s="26">
        <f>TRUNC(I738*D738,1)</f>
        <v>153.1</v>
      </c>
      <c r="K738" s="23">
        <f>단가대비표!V150</f>
        <v>0</v>
      </c>
      <c r="L738" s="26">
        <f>TRUNC(K738*D738,1)</f>
        <v>0</v>
      </c>
      <c r="M738" s="20" t="s">
        <v>52</v>
      </c>
      <c r="N738" s="1" t="s">
        <v>646</v>
      </c>
      <c r="O738" s="1" t="s">
        <v>950</v>
      </c>
      <c r="P738" s="1" t="s">
        <v>69</v>
      </c>
      <c r="Q738" s="1" t="s">
        <v>69</v>
      </c>
      <c r="R738" s="1" t="s">
        <v>68</v>
      </c>
      <c r="V738">
        <v>1</v>
      </c>
      <c r="AV738" s="1" t="s">
        <v>52</v>
      </c>
      <c r="AW738" s="1" t="s">
        <v>1787</v>
      </c>
      <c r="AX738" s="1" t="s">
        <v>52</v>
      </c>
      <c r="AY738" s="1" t="s">
        <v>52</v>
      </c>
      <c r="AZ738" s="1" t="s">
        <v>52</v>
      </c>
    </row>
    <row r="739" spans="1:52" ht="30" customHeight="1" x14ac:dyDescent="0.3">
      <c r="A739" s="20" t="s">
        <v>924</v>
      </c>
      <c r="B739" s="20" t="s">
        <v>925</v>
      </c>
      <c r="C739" s="20" t="s">
        <v>147</v>
      </c>
      <c r="D739" s="21">
        <v>1</v>
      </c>
      <c r="E739" s="23">
        <f t="shared" si="108"/>
        <v>9.6999999999999993</v>
      </c>
      <c r="F739" s="26">
        <f t="shared" si="108"/>
        <v>9.6999999999999993</v>
      </c>
      <c r="G739" s="23">
        <f>TRUNC(SUMIF(V736:V739, RIGHTB(O739, 1), J736:J739)*U739, 2)</f>
        <v>9.77</v>
      </c>
      <c r="H739" s="26">
        <f>TRUNC(G739*D739,1)</f>
        <v>9.6999999999999993</v>
      </c>
      <c r="I739" s="23">
        <v>0</v>
      </c>
      <c r="J739" s="26">
        <f>TRUNC(I739*D739,1)</f>
        <v>0</v>
      </c>
      <c r="K739" s="23">
        <v>0</v>
      </c>
      <c r="L739" s="26">
        <f>TRUNC(K739*D739,1)</f>
        <v>0</v>
      </c>
      <c r="M739" s="20" t="s">
        <v>52</v>
      </c>
      <c r="N739" s="1" t="s">
        <v>646</v>
      </c>
      <c r="O739" s="1" t="s">
        <v>766</v>
      </c>
      <c r="P739" s="1" t="s">
        <v>69</v>
      </c>
      <c r="Q739" s="1" t="s">
        <v>69</v>
      </c>
      <c r="R739" s="1" t="s">
        <v>69</v>
      </c>
      <c r="S739">
        <v>1</v>
      </c>
      <c r="T739">
        <v>0</v>
      </c>
      <c r="U739">
        <v>0.03</v>
      </c>
      <c r="AV739" s="1" t="s">
        <v>52</v>
      </c>
      <c r="AW739" s="1" t="s">
        <v>1788</v>
      </c>
      <c r="AX739" s="1" t="s">
        <v>52</v>
      </c>
      <c r="AY739" s="1" t="s">
        <v>52</v>
      </c>
      <c r="AZ739" s="1" t="s">
        <v>52</v>
      </c>
    </row>
    <row r="740" spans="1:52" ht="30" customHeight="1" x14ac:dyDescent="0.3">
      <c r="A740" s="20" t="s">
        <v>927</v>
      </c>
      <c r="B740" s="20" t="s">
        <v>52</v>
      </c>
      <c r="C740" s="20" t="s">
        <v>52</v>
      </c>
      <c r="D740" s="21"/>
      <c r="E740" s="23"/>
      <c r="F740" s="26">
        <f>H740+J740+L740</f>
        <v>444</v>
      </c>
      <c r="G740" s="23"/>
      <c r="H740" s="26">
        <f>TRUNC(SUMIF(N736:N739, N735, H736:H739),0)</f>
        <v>119</v>
      </c>
      <c r="I740" s="23"/>
      <c r="J740" s="26">
        <f>TRUNC(SUMIF(N736:N739, N735, J736:J739),0)</f>
        <v>325</v>
      </c>
      <c r="K740" s="23"/>
      <c r="L740" s="26">
        <f>TRUNC(SUMIF(N736:N739, N735, L736:L739),0)</f>
        <v>0</v>
      </c>
      <c r="M740" s="20" t="s">
        <v>52</v>
      </c>
      <c r="N740" s="1" t="s">
        <v>152</v>
      </c>
      <c r="O740" s="1" t="s">
        <v>152</v>
      </c>
      <c r="P740" s="1" t="s">
        <v>52</v>
      </c>
      <c r="Q740" s="1" t="s">
        <v>52</v>
      </c>
      <c r="R740" s="1" t="s">
        <v>52</v>
      </c>
      <c r="AV740" s="1" t="s">
        <v>52</v>
      </c>
      <c r="AW740" s="1" t="s">
        <v>52</v>
      </c>
      <c r="AX740" s="1" t="s">
        <v>52</v>
      </c>
      <c r="AY740" s="1" t="s">
        <v>52</v>
      </c>
      <c r="AZ740" s="1" t="s">
        <v>52</v>
      </c>
    </row>
    <row r="741" spans="1:52" ht="30" customHeight="1" x14ac:dyDescent="0.3">
      <c r="A741" s="21"/>
      <c r="B741" s="21"/>
      <c r="C741" s="21"/>
      <c r="D741" s="21"/>
      <c r="E741" s="23"/>
      <c r="F741" s="26"/>
      <c r="G741" s="23"/>
      <c r="H741" s="26"/>
      <c r="I741" s="23"/>
      <c r="J741" s="26"/>
      <c r="K741" s="23"/>
      <c r="L741" s="26"/>
      <c r="M741" s="21"/>
    </row>
    <row r="742" spans="1:52" ht="30" customHeight="1" x14ac:dyDescent="0.3">
      <c r="A742" s="17" t="s">
        <v>1789</v>
      </c>
      <c r="B742" s="18"/>
      <c r="C742" s="18"/>
      <c r="D742" s="18"/>
      <c r="E742" s="22"/>
      <c r="F742" s="25"/>
      <c r="G742" s="22"/>
      <c r="H742" s="25"/>
      <c r="I742" s="22"/>
      <c r="J742" s="25"/>
      <c r="K742" s="22"/>
      <c r="L742" s="25"/>
      <c r="M742" s="19"/>
      <c r="N742" s="1" t="s">
        <v>1049</v>
      </c>
    </row>
    <row r="743" spans="1:52" ht="30" customHeight="1" x14ac:dyDescent="0.3">
      <c r="A743" s="20" t="s">
        <v>1790</v>
      </c>
      <c r="B743" s="20" t="s">
        <v>1791</v>
      </c>
      <c r="C743" s="20" t="s">
        <v>65</v>
      </c>
      <c r="D743" s="21">
        <v>1.05</v>
      </c>
      <c r="E743" s="23">
        <f t="shared" ref="E743:F747" si="109">TRUNC(G743+I743+K743,1)</f>
        <v>6269</v>
      </c>
      <c r="F743" s="26">
        <f t="shared" si="109"/>
        <v>6582.4</v>
      </c>
      <c r="G743" s="23">
        <f>단가대비표!O82</f>
        <v>6269</v>
      </c>
      <c r="H743" s="26">
        <f>TRUNC(G743*D743,1)</f>
        <v>6582.4</v>
      </c>
      <c r="I743" s="23">
        <f>단가대비표!P82</f>
        <v>0</v>
      </c>
      <c r="J743" s="26">
        <f>TRUNC(I743*D743,1)</f>
        <v>0</v>
      </c>
      <c r="K743" s="23">
        <f>단가대비표!V82</f>
        <v>0</v>
      </c>
      <c r="L743" s="26">
        <f>TRUNC(K743*D743,1)</f>
        <v>0</v>
      </c>
      <c r="M743" s="20" t="s">
        <v>52</v>
      </c>
      <c r="N743" s="1" t="s">
        <v>1049</v>
      </c>
      <c r="O743" s="1" t="s">
        <v>1792</v>
      </c>
      <c r="P743" s="1" t="s">
        <v>69</v>
      </c>
      <c r="Q743" s="1" t="s">
        <v>69</v>
      </c>
      <c r="R743" s="1" t="s">
        <v>68</v>
      </c>
      <c r="V743">
        <v>1</v>
      </c>
      <c r="W743">
        <v>2</v>
      </c>
      <c r="AV743" s="1" t="s">
        <v>52</v>
      </c>
      <c r="AW743" s="1" t="s">
        <v>1793</v>
      </c>
      <c r="AX743" s="1" t="s">
        <v>52</v>
      </c>
      <c r="AY743" s="1" t="s">
        <v>52</v>
      </c>
      <c r="AZ743" s="1" t="s">
        <v>52</v>
      </c>
    </row>
    <row r="744" spans="1:52" ht="30" customHeight="1" x14ac:dyDescent="0.3">
      <c r="A744" s="20" t="s">
        <v>1124</v>
      </c>
      <c r="B744" s="20" t="s">
        <v>1125</v>
      </c>
      <c r="C744" s="20" t="s">
        <v>147</v>
      </c>
      <c r="D744" s="21">
        <v>1</v>
      </c>
      <c r="E744" s="23">
        <f t="shared" si="109"/>
        <v>987.3</v>
      </c>
      <c r="F744" s="26">
        <f t="shared" si="109"/>
        <v>987.3</v>
      </c>
      <c r="G744" s="23">
        <f>TRUNC(SUMIF(V743:V747, RIGHTB(O744, 1), H743:H747)*U744, 2)</f>
        <v>987.36</v>
      </c>
      <c r="H744" s="26">
        <f>TRUNC(G744*D744,1)</f>
        <v>987.3</v>
      </c>
      <c r="I744" s="23">
        <v>0</v>
      </c>
      <c r="J744" s="26">
        <f>TRUNC(I744*D744,1)</f>
        <v>0</v>
      </c>
      <c r="K744" s="23">
        <v>0</v>
      </c>
      <c r="L744" s="26">
        <f>TRUNC(K744*D744,1)</f>
        <v>0</v>
      </c>
      <c r="M744" s="20" t="s">
        <v>52</v>
      </c>
      <c r="N744" s="1" t="s">
        <v>1049</v>
      </c>
      <c r="O744" s="1" t="s">
        <v>766</v>
      </c>
      <c r="P744" s="1" t="s">
        <v>69</v>
      </c>
      <c r="Q744" s="1" t="s">
        <v>69</v>
      </c>
      <c r="R744" s="1" t="s">
        <v>69</v>
      </c>
      <c r="S744">
        <v>0</v>
      </c>
      <c r="T744">
        <v>0</v>
      </c>
      <c r="U744">
        <v>0.15</v>
      </c>
      <c r="AV744" s="1" t="s">
        <v>52</v>
      </c>
      <c r="AW744" s="1" t="s">
        <v>1794</v>
      </c>
      <c r="AX744" s="1" t="s">
        <v>52</v>
      </c>
      <c r="AY744" s="1" t="s">
        <v>52</v>
      </c>
      <c r="AZ744" s="1" t="s">
        <v>52</v>
      </c>
    </row>
    <row r="745" spans="1:52" ht="30" customHeight="1" x14ac:dyDescent="0.3">
      <c r="A745" s="20" t="s">
        <v>916</v>
      </c>
      <c r="B745" s="20" t="s">
        <v>917</v>
      </c>
      <c r="C745" s="20" t="s">
        <v>147</v>
      </c>
      <c r="D745" s="21">
        <v>1</v>
      </c>
      <c r="E745" s="23">
        <f t="shared" si="109"/>
        <v>131.6</v>
      </c>
      <c r="F745" s="26">
        <f t="shared" si="109"/>
        <v>131.6</v>
      </c>
      <c r="G745" s="23">
        <f>TRUNC(SUMIF(W743:W747, RIGHTB(O745, 1), H743:H747)*U745, 2)</f>
        <v>131.63999999999999</v>
      </c>
      <c r="H745" s="26">
        <f>TRUNC(G745*D745,1)</f>
        <v>131.6</v>
      </c>
      <c r="I745" s="23">
        <v>0</v>
      </c>
      <c r="J745" s="26">
        <f>TRUNC(I745*D745,1)</f>
        <v>0</v>
      </c>
      <c r="K745" s="23">
        <v>0</v>
      </c>
      <c r="L745" s="26">
        <f>TRUNC(K745*D745,1)</f>
        <v>0</v>
      </c>
      <c r="M745" s="20" t="s">
        <v>52</v>
      </c>
      <c r="N745" s="1" t="s">
        <v>1049</v>
      </c>
      <c r="O745" s="1" t="s">
        <v>804</v>
      </c>
      <c r="P745" s="1" t="s">
        <v>69</v>
      </c>
      <c r="Q745" s="1" t="s">
        <v>69</v>
      </c>
      <c r="R745" s="1" t="s">
        <v>69</v>
      </c>
      <c r="S745">
        <v>0</v>
      </c>
      <c r="T745">
        <v>0</v>
      </c>
      <c r="U745">
        <v>0.02</v>
      </c>
      <c r="AV745" s="1" t="s">
        <v>52</v>
      </c>
      <c r="AW745" s="1" t="s">
        <v>1795</v>
      </c>
      <c r="AX745" s="1" t="s">
        <v>52</v>
      </c>
      <c r="AY745" s="1" t="s">
        <v>52</v>
      </c>
      <c r="AZ745" s="1" t="s">
        <v>52</v>
      </c>
    </row>
    <row r="746" spans="1:52" ht="30" customHeight="1" x14ac:dyDescent="0.3">
      <c r="A746" s="20" t="s">
        <v>919</v>
      </c>
      <c r="B746" s="20" t="s">
        <v>920</v>
      </c>
      <c r="C746" s="20" t="s">
        <v>921</v>
      </c>
      <c r="D746" s="21">
        <v>0.3</v>
      </c>
      <c r="E746" s="23">
        <f t="shared" si="109"/>
        <v>276108</v>
      </c>
      <c r="F746" s="26">
        <f t="shared" si="109"/>
        <v>82832.399999999994</v>
      </c>
      <c r="G746" s="23">
        <f>단가대비표!O149</f>
        <v>0</v>
      </c>
      <c r="H746" s="26">
        <f>TRUNC(G746*D746,1)</f>
        <v>0</v>
      </c>
      <c r="I746" s="23">
        <f>단가대비표!P149</f>
        <v>276108</v>
      </c>
      <c r="J746" s="26">
        <f>TRUNC(I746*D746,1)</f>
        <v>82832.399999999994</v>
      </c>
      <c r="K746" s="23">
        <f>단가대비표!V149</f>
        <v>0</v>
      </c>
      <c r="L746" s="26">
        <f>TRUNC(K746*D746,1)</f>
        <v>0</v>
      </c>
      <c r="M746" s="20" t="s">
        <v>1796</v>
      </c>
      <c r="N746" s="1" t="s">
        <v>1049</v>
      </c>
      <c r="O746" s="1" t="s">
        <v>922</v>
      </c>
      <c r="P746" s="1" t="s">
        <v>69</v>
      </c>
      <c r="Q746" s="1" t="s">
        <v>69</v>
      </c>
      <c r="R746" s="1" t="s">
        <v>68</v>
      </c>
      <c r="X746">
        <v>3</v>
      </c>
      <c r="AV746" s="1" t="s">
        <v>52</v>
      </c>
      <c r="AW746" s="1" t="s">
        <v>1797</v>
      </c>
      <c r="AX746" s="1" t="s">
        <v>52</v>
      </c>
      <c r="AY746" s="1" t="s">
        <v>52</v>
      </c>
      <c r="AZ746" s="1" t="s">
        <v>52</v>
      </c>
    </row>
    <row r="747" spans="1:52" ht="30" customHeight="1" x14ac:dyDescent="0.3">
      <c r="A747" s="20" t="s">
        <v>924</v>
      </c>
      <c r="B747" s="20" t="s">
        <v>925</v>
      </c>
      <c r="C747" s="20" t="s">
        <v>147</v>
      </c>
      <c r="D747" s="21">
        <v>1</v>
      </c>
      <c r="E747" s="23">
        <f t="shared" si="109"/>
        <v>2484.9</v>
      </c>
      <c r="F747" s="26">
        <f t="shared" si="109"/>
        <v>2484.9</v>
      </c>
      <c r="G747" s="23">
        <f>TRUNC(SUMIF(X743:X747, RIGHTB(O747, 1), J743:J747)*U747, 2)</f>
        <v>2484.9699999999998</v>
      </c>
      <c r="H747" s="26">
        <f>TRUNC(G747*D747,1)</f>
        <v>2484.9</v>
      </c>
      <c r="I747" s="23">
        <v>0</v>
      </c>
      <c r="J747" s="26">
        <f>TRUNC(I747*D747,1)</f>
        <v>0</v>
      </c>
      <c r="K747" s="23">
        <v>0</v>
      </c>
      <c r="L747" s="26">
        <f>TRUNC(K747*D747,1)</f>
        <v>0</v>
      </c>
      <c r="M747" s="20" t="s">
        <v>52</v>
      </c>
      <c r="N747" s="1" t="s">
        <v>1049</v>
      </c>
      <c r="O747" s="1" t="s">
        <v>1134</v>
      </c>
      <c r="P747" s="1" t="s">
        <v>69</v>
      </c>
      <c r="Q747" s="1" t="s">
        <v>69</v>
      </c>
      <c r="R747" s="1" t="s">
        <v>69</v>
      </c>
      <c r="S747">
        <v>1</v>
      </c>
      <c r="T747">
        <v>0</v>
      </c>
      <c r="U747">
        <v>0.03</v>
      </c>
      <c r="AV747" s="1" t="s">
        <v>52</v>
      </c>
      <c r="AW747" s="1" t="s">
        <v>1798</v>
      </c>
      <c r="AX747" s="1" t="s">
        <v>52</v>
      </c>
      <c r="AY747" s="1" t="s">
        <v>52</v>
      </c>
      <c r="AZ747" s="1" t="s">
        <v>52</v>
      </c>
    </row>
    <row r="748" spans="1:52" ht="30" customHeight="1" x14ac:dyDescent="0.3">
      <c r="A748" s="20" t="s">
        <v>927</v>
      </c>
      <c r="B748" s="20" t="s">
        <v>52</v>
      </c>
      <c r="C748" s="20" t="s">
        <v>52</v>
      </c>
      <c r="D748" s="21"/>
      <c r="E748" s="23"/>
      <c r="F748" s="26">
        <f>H748+J748+L748</f>
        <v>93018</v>
      </c>
      <c r="G748" s="23"/>
      <c r="H748" s="26">
        <f>TRUNC(SUMIF(N743:N747, N742, H743:H747),0)</f>
        <v>10186</v>
      </c>
      <c r="I748" s="23"/>
      <c r="J748" s="26">
        <f>TRUNC(SUMIF(N743:N747, N742, J743:J747),0)</f>
        <v>82832</v>
      </c>
      <c r="K748" s="23"/>
      <c r="L748" s="26">
        <f>TRUNC(SUMIF(N743:N747, N742, L743:L747),0)</f>
        <v>0</v>
      </c>
      <c r="M748" s="20" t="s">
        <v>52</v>
      </c>
      <c r="N748" s="1" t="s">
        <v>152</v>
      </c>
      <c r="O748" s="1" t="s">
        <v>152</v>
      </c>
      <c r="P748" s="1" t="s">
        <v>52</v>
      </c>
      <c r="Q748" s="1" t="s">
        <v>52</v>
      </c>
      <c r="R748" s="1" t="s">
        <v>52</v>
      </c>
      <c r="AV748" s="1" t="s">
        <v>52</v>
      </c>
      <c r="AW748" s="1" t="s">
        <v>52</v>
      </c>
      <c r="AX748" s="1" t="s">
        <v>52</v>
      </c>
      <c r="AY748" s="1" t="s">
        <v>52</v>
      </c>
      <c r="AZ748" s="1" t="s">
        <v>52</v>
      </c>
    </row>
    <row r="749" spans="1:52" ht="30" customHeight="1" x14ac:dyDescent="0.3">
      <c r="A749" s="21"/>
      <c r="B749" s="21"/>
      <c r="C749" s="21"/>
      <c r="D749" s="21"/>
      <c r="E749" s="23"/>
      <c r="F749" s="26"/>
      <c r="G749" s="23"/>
      <c r="H749" s="26"/>
      <c r="I749" s="23"/>
      <c r="J749" s="26"/>
      <c r="K749" s="23"/>
      <c r="L749" s="26"/>
      <c r="M749" s="21"/>
    </row>
    <row r="750" spans="1:52" ht="30" customHeight="1" x14ac:dyDescent="0.3">
      <c r="A750" s="17" t="s">
        <v>1799</v>
      </c>
      <c r="B750" s="18"/>
      <c r="C750" s="18"/>
      <c r="D750" s="18"/>
      <c r="E750" s="22"/>
      <c r="F750" s="25"/>
      <c r="G750" s="22"/>
      <c r="H750" s="25"/>
      <c r="I750" s="22"/>
      <c r="J750" s="25"/>
      <c r="K750" s="22"/>
      <c r="L750" s="25"/>
      <c r="M750" s="19"/>
      <c r="N750" s="1" t="s">
        <v>1058</v>
      </c>
    </row>
    <row r="751" spans="1:52" ht="30" customHeight="1" x14ac:dyDescent="0.3">
      <c r="A751" s="20" t="s">
        <v>244</v>
      </c>
      <c r="B751" s="20" t="s">
        <v>1800</v>
      </c>
      <c r="C751" s="20" t="s">
        <v>81</v>
      </c>
      <c r="D751" s="21">
        <v>1</v>
      </c>
      <c r="E751" s="23">
        <f t="shared" ref="E751:F753" si="110">TRUNC(G751+I751+K751,1)</f>
        <v>4658</v>
      </c>
      <c r="F751" s="26">
        <f t="shared" si="110"/>
        <v>4658</v>
      </c>
      <c r="G751" s="23">
        <f>단가대비표!O103</f>
        <v>4658</v>
      </c>
      <c r="H751" s="26">
        <f>TRUNC(G751*D751,1)</f>
        <v>4658</v>
      </c>
      <c r="I751" s="23">
        <f>단가대비표!P103</f>
        <v>0</v>
      </c>
      <c r="J751" s="26">
        <f>TRUNC(I751*D751,1)</f>
        <v>0</v>
      </c>
      <c r="K751" s="23">
        <f>단가대비표!V103</f>
        <v>0</v>
      </c>
      <c r="L751" s="26">
        <f>TRUNC(K751*D751,1)</f>
        <v>0</v>
      </c>
      <c r="M751" s="20" t="s">
        <v>52</v>
      </c>
      <c r="N751" s="1" t="s">
        <v>1058</v>
      </c>
      <c r="O751" s="1" t="s">
        <v>1801</v>
      </c>
      <c r="P751" s="1" t="s">
        <v>69</v>
      </c>
      <c r="Q751" s="1" t="s">
        <v>69</v>
      </c>
      <c r="R751" s="1" t="s">
        <v>68</v>
      </c>
      <c r="AV751" s="1" t="s">
        <v>52</v>
      </c>
      <c r="AW751" s="1" t="s">
        <v>1802</v>
      </c>
      <c r="AX751" s="1" t="s">
        <v>52</v>
      </c>
      <c r="AY751" s="1" t="s">
        <v>52</v>
      </c>
      <c r="AZ751" s="1" t="s">
        <v>52</v>
      </c>
    </row>
    <row r="752" spans="1:52" ht="30" customHeight="1" x14ac:dyDescent="0.3">
      <c r="A752" s="20" t="s">
        <v>919</v>
      </c>
      <c r="B752" s="20" t="s">
        <v>920</v>
      </c>
      <c r="C752" s="20" t="s">
        <v>921</v>
      </c>
      <c r="D752" s="21">
        <v>0.03</v>
      </c>
      <c r="E752" s="23">
        <f t="shared" si="110"/>
        <v>276108</v>
      </c>
      <c r="F752" s="26">
        <f t="shared" si="110"/>
        <v>8283.2000000000007</v>
      </c>
      <c r="G752" s="23">
        <f>단가대비표!O149</f>
        <v>0</v>
      </c>
      <c r="H752" s="26">
        <f>TRUNC(G752*D752,1)</f>
        <v>0</v>
      </c>
      <c r="I752" s="23">
        <f>단가대비표!P149</f>
        <v>276108</v>
      </c>
      <c r="J752" s="26">
        <f>TRUNC(I752*D752,1)</f>
        <v>8283.2000000000007</v>
      </c>
      <c r="K752" s="23">
        <f>단가대비표!V149</f>
        <v>0</v>
      </c>
      <c r="L752" s="26">
        <f>TRUNC(K752*D752,1)</f>
        <v>0</v>
      </c>
      <c r="M752" s="20" t="s">
        <v>52</v>
      </c>
      <c r="N752" s="1" t="s">
        <v>1058</v>
      </c>
      <c r="O752" s="1" t="s">
        <v>922</v>
      </c>
      <c r="P752" s="1" t="s">
        <v>69</v>
      </c>
      <c r="Q752" s="1" t="s">
        <v>69</v>
      </c>
      <c r="R752" s="1" t="s">
        <v>68</v>
      </c>
      <c r="V752">
        <v>1</v>
      </c>
      <c r="AV752" s="1" t="s">
        <v>52</v>
      </c>
      <c r="AW752" s="1" t="s">
        <v>1803</v>
      </c>
      <c r="AX752" s="1" t="s">
        <v>52</v>
      </c>
      <c r="AY752" s="1" t="s">
        <v>52</v>
      </c>
      <c r="AZ752" s="1" t="s">
        <v>52</v>
      </c>
    </row>
    <row r="753" spans="1:52" ht="30" customHeight="1" x14ac:dyDescent="0.3">
      <c r="A753" s="20" t="s">
        <v>924</v>
      </c>
      <c r="B753" s="20" t="s">
        <v>925</v>
      </c>
      <c r="C753" s="20" t="s">
        <v>147</v>
      </c>
      <c r="D753" s="21">
        <v>1</v>
      </c>
      <c r="E753" s="23">
        <f t="shared" si="110"/>
        <v>248.4</v>
      </c>
      <c r="F753" s="26">
        <f t="shared" si="110"/>
        <v>248.4</v>
      </c>
      <c r="G753" s="23">
        <f>TRUNC(SUMIF(V751:V753, RIGHTB(O753, 1), J751:J753)*U753, 2)</f>
        <v>248.49</v>
      </c>
      <c r="H753" s="26">
        <f>TRUNC(G753*D753,1)</f>
        <v>248.4</v>
      </c>
      <c r="I753" s="23">
        <v>0</v>
      </c>
      <c r="J753" s="26">
        <f>TRUNC(I753*D753,1)</f>
        <v>0</v>
      </c>
      <c r="K753" s="23">
        <v>0</v>
      </c>
      <c r="L753" s="26">
        <f>TRUNC(K753*D753,1)</f>
        <v>0</v>
      </c>
      <c r="M753" s="20" t="s">
        <v>52</v>
      </c>
      <c r="N753" s="1" t="s">
        <v>1058</v>
      </c>
      <c r="O753" s="1" t="s">
        <v>766</v>
      </c>
      <c r="P753" s="1" t="s">
        <v>69</v>
      </c>
      <c r="Q753" s="1" t="s">
        <v>69</v>
      </c>
      <c r="R753" s="1" t="s">
        <v>69</v>
      </c>
      <c r="S753">
        <v>1</v>
      </c>
      <c r="T753">
        <v>0</v>
      </c>
      <c r="U753">
        <v>0.03</v>
      </c>
      <c r="AV753" s="1" t="s">
        <v>52</v>
      </c>
      <c r="AW753" s="1" t="s">
        <v>1804</v>
      </c>
      <c r="AX753" s="1" t="s">
        <v>52</v>
      </c>
      <c r="AY753" s="1" t="s">
        <v>52</v>
      </c>
      <c r="AZ753" s="1" t="s">
        <v>52</v>
      </c>
    </row>
    <row r="754" spans="1:52" ht="30" customHeight="1" x14ac:dyDescent="0.3">
      <c r="A754" s="20" t="s">
        <v>927</v>
      </c>
      <c r="B754" s="20" t="s">
        <v>52</v>
      </c>
      <c r="C754" s="20" t="s">
        <v>52</v>
      </c>
      <c r="D754" s="21"/>
      <c r="E754" s="23"/>
      <c r="F754" s="26">
        <f>H754+J754+L754</f>
        <v>13189</v>
      </c>
      <c r="G754" s="23"/>
      <c r="H754" s="26">
        <f>TRUNC(SUMIF(N751:N753, N750, H751:H753),0)</f>
        <v>4906</v>
      </c>
      <c r="I754" s="23"/>
      <c r="J754" s="26">
        <f>TRUNC(SUMIF(N751:N753, N750, J751:J753),0)</f>
        <v>8283</v>
      </c>
      <c r="K754" s="23"/>
      <c r="L754" s="26">
        <f>TRUNC(SUMIF(N751:N753, N750, L751:L753),0)</f>
        <v>0</v>
      </c>
      <c r="M754" s="20" t="s">
        <v>52</v>
      </c>
      <c r="N754" s="1" t="s">
        <v>152</v>
      </c>
      <c r="O754" s="1" t="s">
        <v>152</v>
      </c>
      <c r="P754" s="1" t="s">
        <v>52</v>
      </c>
      <c r="Q754" s="1" t="s">
        <v>52</v>
      </c>
      <c r="R754" s="1" t="s">
        <v>52</v>
      </c>
      <c r="AV754" s="1" t="s">
        <v>52</v>
      </c>
      <c r="AW754" s="1" t="s">
        <v>52</v>
      </c>
      <c r="AX754" s="1" t="s">
        <v>52</v>
      </c>
      <c r="AY754" s="1" t="s">
        <v>52</v>
      </c>
      <c r="AZ754" s="1" t="s">
        <v>52</v>
      </c>
    </row>
    <row r="755" spans="1:52" ht="30" customHeight="1" x14ac:dyDescent="0.3">
      <c r="A755" s="21"/>
      <c r="B755" s="21"/>
      <c r="C755" s="21"/>
      <c r="D755" s="21"/>
      <c r="E755" s="23"/>
      <c r="F755" s="26"/>
      <c r="G755" s="23"/>
      <c r="H755" s="26"/>
      <c r="I755" s="23"/>
      <c r="J755" s="26"/>
      <c r="K755" s="23"/>
      <c r="L755" s="26"/>
      <c r="M755" s="21"/>
    </row>
    <row r="756" spans="1:52" ht="30" customHeight="1" x14ac:dyDescent="0.3">
      <c r="A756" s="17" t="s">
        <v>1805</v>
      </c>
      <c r="B756" s="18"/>
      <c r="C756" s="18"/>
      <c r="D756" s="18"/>
      <c r="E756" s="22"/>
      <c r="F756" s="25"/>
      <c r="G756" s="22"/>
      <c r="H756" s="25"/>
      <c r="I756" s="22"/>
      <c r="J756" s="25"/>
      <c r="K756" s="22"/>
      <c r="L756" s="25"/>
      <c r="M756" s="19"/>
      <c r="N756" s="1" t="s">
        <v>1379</v>
      </c>
    </row>
    <row r="757" spans="1:52" ht="30" customHeight="1" x14ac:dyDescent="0.3">
      <c r="A757" s="20" t="s">
        <v>1375</v>
      </c>
      <c r="B757" s="20" t="s">
        <v>1807</v>
      </c>
      <c r="C757" s="20" t="s">
        <v>81</v>
      </c>
      <c r="D757" s="21">
        <v>2E-3</v>
      </c>
      <c r="E757" s="23">
        <f>TRUNC(G757+I757+K757,1)</f>
        <v>97000</v>
      </c>
      <c r="F757" s="26">
        <f>TRUNC(H757+J757+L757,1)</f>
        <v>194</v>
      </c>
      <c r="G757" s="23">
        <f>단가대비표!O139</f>
        <v>97000</v>
      </c>
      <c r="H757" s="26">
        <f>TRUNC(G757*D757,1)</f>
        <v>194</v>
      </c>
      <c r="I757" s="23">
        <f>단가대비표!P139</f>
        <v>0</v>
      </c>
      <c r="J757" s="26">
        <f>TRUNC(I757*D757,1)</f>
        <v>0</v>
      </c>
      <c r="K757" s="23">
        <f>단가대비표!V139</f>
        <v>0</v>
      </c>
      <c r="L757" s="26">
        <f>TRUNC(K757*D757,1)</f>
        <v>0</v>
      </c>
      <c r="M757" s="20" t="s">
        <v>1808</v>
      </c>
      <c r="N757" s="1" t="s">
        <v>1379</v>
      </c>
      <c r="O757" s="1" t="s">
        <v>1809</v>
      </c>
      <c r="P757" s="1" t="s">
        <v>69</v>
      </c>
      <c r="Q757" s="1" t="s">
        <v>69</v>
      </c>
      <c r="R757" s="1" t="s">
        <v>68</v>
      </c>
      <c r="AV757" s="1" t="s">
        <v>52</v>
      </c>
      <c r="AW757" s="1" t="s">
        <v>1810</v>
      </c>
      <c r="AX757" s="1" t="s">
        <v>52</v>
      </c>
      <c r="AY757" s="1" t="s">
        <v>52</v>
      </c>
      <c r="AZ757" s="1" t="s">
        <v>52</v>
      </c>
    </row>
    <row r="758" spans="1:52" ht="30" customHeight="1" x14ac:dyDescent="0.3">
      <c r="A758" s="20" t="s">
        <v>927</v>
      </c>
      <c r="B758" s="20" t="s">
        <v>52</v>
      </c>
      <c r="C758" s="20" t="s">
        <v>52</v>
      </c>
      <c r="D758" s="21"/>
      <c r="E758" s="23"/>
      <c r="F758" s="26">
        <f>H758+J758+L758</f>
        <v>194</v>
      </c>
      <c r="G758" s="23"/>
      <c r="H758" s="26">
        <f>TRUNC(SUMIF(N757:N757, N756, H757:H757),0)</f>
        <v>194</v>
      </c>
      <c r="I758" s="23"/>
      <c r="J758" s="26">
        <f>TRUNC(SUMIF(N757:N757, N756, J757:J757),0)</f>
        <v>0</v>
      </c>
      <c r="K758" s="23"/>
      <c r="L758" s="26">
        <f>TRUNC(SUMIF(N757:N757, N756, L757:L757),0)</f>
        <v>0</v>
      </c>
      <c r="M758" s="20" t="s">
        <v>52</v>
      </c>
      <c r="N758" s="1" t="s">
        <v>152</v>
      </c>
      <c r="O758" s="1" t="s">
        <v>152</v>
      </c>
      <c r="P758" s="1" t="s">
        <v>52</v>
      </c>
      <c r="Q758" s="1" t="s">
        <v>52</v>
      </c>
      <c r="R758" s="1" t="s">
        <v>52</v>
      </c>
      <c r="AV758" s="1" t="s">
        <v>52</v>
      </c>
      <c r="AW758" s="1" t="s">
        <v>52</v>
      </c>
      <c r="AX758" s="1" t="s">
        <v>52</v>
      </c>
      <c r="AY758" s="1" t="s">
        <v>52</v>
      </c>
      <c r="AZ758" s="1" t="s">
        <v>52</v>
      </c>
    </row>
    <row r="759" spans="1:52" ht="30" customHeight="1" x14ac:dyDescent="0.3">
      <c r="A759" s="21"/>
      <c r="B759" s="21"/>
      <c r="C759" s="21"/>
      <c r="D759" s="21"/>
      <c r="E759" s="23"/>
      <c r="F759" s="26"/>
      <c r="G759" s="23"/>
      <c r="H759" s="26"/>
      <c r="I759" s="23"/>
      <c r="J759" s="26"/>
      <c r="K759" s="23"/>
      <c r="L759" s="26"/>
      <c r="M759" s="21"/>
    </row>
    <row r="760" spans="1:52" ht="30" customHeight="1" x14ac:dyDescent="0.3">
      <c r="A760" s="17" t="s">
        <v>1811</v>
      </c>
      <c r="B760" s="18"/>
      <c r="C760" s="18"/>
      <c r="D760" s="18"/>
      <c r="E760" s="22"/>
      <c r="F760" s="25"/>
      <c r="G760" s="22"/>
      <c r="H760" s="25"/>
      <c r="I760" s="22"/>
      <c r="J760" s="25"/>
      <c r="K760" s="22"/>
      <c r="L760" s="25"/>
      <c r="M760" s="19"/>
      <c r="N760" s="1" t="s">
        <v>1385</v>
      </c>
    </row>
    <row r="761" spans="1:52" ht="30" customHeight="1" x14ac:dyDescent="0.3">
      <c r="A761" s="20" t="s">
        <v>1813</v>
      </c>
      <c r="B761" s="20" t="s">
        <v>1382</v>
      </c>
      <c r="C761" s="20" t="s">
        <v>619</v>
      </c>
      <c r="D761" s="21">
        <v>0.52680000000000005</v>
      </c>
      <c r="E761" s="23">
        <f>TRUNC(G761+I761+K761,1)</f>
        <v>831</v>
      </c>
      <c r="F761" s="26">
        <f>TRUNC(H761+J761+L761,1)</f>
        <v>437.7</v>
      </c>
      <c r="G761" s="23">
        <f>단가대비표!O7</f>
        <v>0</v>
      </c>
      <c r="H761" s="26">
        <f>TRUNC(G761*D761,1)</f>
        <v>0</v>
      </c>
      <c r="I761" s="23">
        <f>단가대비표!P7</f>
        <v>0</v>
      </c>
      <c r="J761" s="26">
        <f>TRUNC(I761*D761,1)</f>
        <v>0</v>
      </c>
      <c r="K761" s="23">
        <f>단가대비표!V7</f>
        <v>831</v>
      </c>
      <c r="L761" s="26">
        <f>TRUNC(K761*D761,1)</f>
        <v>437.7</v>
      </c>
      <c r="M761" s="20" t="s">
        <v>1814</v>
      </c>
      <c r="N761" s="1" t="s">
        <v>1385</v>
      </c>
      <c r="O761" s="1" t="s">
        <v>1815</v>
      </c>
      <c r="P761" s="1" t="s">
        <v>69</v>
      </c>
      <c r="Q761" s="1" t="s">
        <v>69</v>
      </c>
      <c r="R761" s="1" t="s">
        <v>68</v>
      </c>
      <c r="AV761" s="1" t="s">
        <v>52</v>
      </c>
      <c r="AW761" s="1" t="s">
        <v>1816</v>
      </c>
      <c r="AX761" s="1" t="s">
        <v>52</v>
      </c>
      <c r="AY761" s="1" t="s">
        <v>52</v>
      </c>
      <c r="AZ761" s="1" t="s">
        <v>52</v>
      </c>
    </row>
    <row r="762" spans="1:52" ht="30" customHeight="1" x14ac:dyDescent="0.3">
      <c r="A762" s="20" t="s">
        <v>927</v>
      </c>
      <c r="B762" s="20" t="s">
        <v>52</v>
      </c>
      <c r="C762" s="20" t="s">
        <v>52</v>
      </c>
      <c r="D762" s="21"/>
      <c r="E762" s="23"/>
      <c r="F762" s="26">
        <f>H762+J762+L762</f>
        <v>437</v>
      </c>
      <c r="G762" s="23"/>
      <c r="H762" s="26">
        <f>TRUNC(SUMIF(N761:N761, N760, H761:H761),0)</f>
        <v>0</v>
      </c>
      <c r="I762" s="23"/>
      <c r="J762" s="26">
        <f>TRUNC(SUMIF(N761:N761, N760, J761:J761),0)</f>
        <v>0</v>
      </c>
      <c r="K762" s="23"/>
      <c r="L762" s="26">
        <f>TRUNC(SUMIF(N761:N761, N760, L761:L761),0)</f>
        <v>437</v>
      </c>
      <c r="M762" s="20" t="s">
        <v>52</v>
      </c>
      <c r="N762" s="1" t="s">
        <v>152</v>
      </c>
      <c r="O762" s="1" t="s">
        <v>152</v>
      </c>
      <c r="P762" s="1" t="s">
        <v>52</v>
      </c>
      <c r="Q762" s="1" t="s">
        <v>52</v>
      </c>
      <c r="R762" s="1" t="s">
        <v>52</v>
      </c>
      <c r="AV762" s="1" t="s">
        <v>52</v>
      </c>
      <c r="AW762" s="1" t="s">
        <v>52</v>
      </c>
      <c r="AX762" s="1" t="s">
        <v>52</v>
      </c>
      <c r="AY762" s="1" t="s">
        <v>52</v>
      </c>
      <c r="AZ762" s="1" t="s">
        <v>52</v>
      </c>
    </row>
    <row r="763" spans="1:52" ht="30" customHeight="1" x14ac:dyDescent="0.3">
      <c r="A763" s="21"/>
      <c r="B763" s="21"/>
      <c r="C763" s="21"/>
      <c r="D763" s="21"/>
      <c r="E763" s="23"/>
      <c r="F763" s="26"/>
      <c r="G763" s="23"/>
      <c r="H763" s="26"/>
      <c r="I763" s="23"/>
      <c r="J763" s="26"/>
      <c r="K763" s="23"/>
      <c r="L763" s="26"/>
      <c r="M763" s="21"/>
    </row>
    <row r="764" spans="1:52" ht="30" customHeight="1" x14ac:dyDescent="0.3">
      <c r="A764" s="17" t="s">
        <v>1817</v>
      </c>
      <c r="B764" s="18"/>
      <c r="C764" s="18"/>
      <c r="D764" s="18"/>
      <c r="E764" s="22"/>
      <c r="F764" s="25"/>
      <c r="G764" s="22"/>
      <c r="H764" s="25"/>
      <c r="I764" s="22"/>
      <c r="J764" s="25"/>
      <c r="K764" s="22"/>
      <c r="L764" s="25"/>
      <c r="M764" s="19"/>
      <c r="N764" s="1" t="s">
        <v>1395</v>
      </c>
    </row>
    <row r="765" spans="1:52" ht="30" customHeight="1" x14ac:dyDescent="0.3">
      <c r="A765" s="20" t="s">
        <v>1375</v>
      </c>
      <c r="B765" s="20" t="s">
        <v>1807</v>
      </c>
      <c r="C765" s="20" t="s">
        <v>81</v>
      </c>
      <c r="D765" s="21">
        <v>1E-3</v>
      </c>
      <c r="E765" s="23">
        <f>TRUNC(G765+I765+K765,1)</f>
        <v>97000</v>
      </c>
      <c r="F765" s="26">
        <f>TRUNC(H765+J765+L765,1)</f>
        <v>97</v>
      </c>
      <c r="G765" s="23">
        <f>단가대비표!O139</f>
        <v>97000</v>
      </c>
      <c r="H765" s="26">
        <f>TRUNC(G765*D765,1)</f>
        <v>97</v>
      </c>
      <c r="I765" s="23">
        <f>단가대비표!P139</f>
        <v>0</v>
      </c>
      <c r="J765" s="26">
        <f>TRUNC(I765*D765,1)</f>
        <v>0</v>
      </c>
      <c r="K765" s="23">
        <f>단가대비표!V139</f>
        <v>0</v>
      </c>
      <c r="L765" s="26">
        <f>TRUNC(K765*D765,1)</f>
        <v>0</v>
      </c>
      <c r="M765" s="20" t="s">
        <v>1818</v>
      </c>
      <c r="N765" s="1" t="s">
        <v>1395</v>
      </c>
      <c r="O765" s="1" t="s">
        <v>1809</v>
      </c>
      <c r="P765" s="1" t="s">
        <v>69</v>
      </c>
      <c r="Q765" s="1" t="s">
        <v>69</v>
      </c>
      <c r="R765" s="1" t="s">
        <v>68</v>
      </c>
      <c r="AV765" s="1" t="s">
        <v>52</v>
      </c>
      <c r="AW765" s="1" t="s">
        <v>1819</v>
      </c>
      <c r="AX765" s="1" t="s">
        <v>52</v>
      </c>
      <c r="AY765" s="1" t="s">
        <v>52</v>
      </c>
      <c r="AZ765" s="1" t="s">
        <v>52</v>
      </c>
    </row>
    <row r="766" spans="1:52" ht="30" customHeight="1" x14ac:dyDescent="0.3">
      <c r="A766" s="20" t="s">
        <v>927</v>
      </c>
      <c r="B766" s="20" t="s">
        <v>52</v>
      </c>
      <c r="C766" s="20" t="s">
        <v>52</v>
      </c>
      <c r="D766" s="21"/>
      <c r="E766" s="23"/>
      <c r="F766" s="26">
        <f>H766+J766+L766</f>
        <v>97</v>
      </c>
      <c r="G766" s="23"/>
      <c r="H766" s="26">
        <f>TRUNC(SUMIF(N765:N765, N764, H765:H765),0)</f>
        <v>97</v>
      </c>
      <c r="I766" s="23"/>
      <c r="J766" s="26">
        <f>TRUNC(SUMIF(N765:N765, N764, J765:J765),0)</f>
        <v>0</v>
      </c>
      <c r="K766" s="23"/>
      <c r="L766" s="26">
        <f>TRUNC(SUMIF(N765:N765, N764, L765:L765),0)</f>
        <v>0</v>
      </c>
      <c r="M766" s="20" t="s">
        <v>52</v>
      </c>
      <c r="N766" s="1" t="s">
        <v>152</v>
      </c>
      <c r="O766" s="1" t="s">
        <v>152</v>
      </c>
      <c r="P766" s="1" t="s">
        <v>52</v>
      </c>
      <c r="Q766" s="1" t="s">
        <v>52</v>
      </c>
      <c r="R766" s="1" t="s">
        <v>52</v>
      </c>
      <c r="AV766" s="1" t="s">
        <v>52</v>
      </c>
      <c r="AW766" s="1" t="s">
        <v>52</v>
      </c>
      <c r="AX766" s="1" t="s">
        <v>52</v>
      </c>
      <c r="AY766" s="1" t="s">
        <v>52</v>
      </c>
      <c r="AZ766" s="1" t="s">
        <v>52</v>
      </c>
    </row>
    <row r="767" spans="1:52" ht="30" customHeight="1" x14ac:dyDescent="0.3">
      <c r="A767" s="21"/>
      <c r="B767" s="21"/>
      <c r="C767" s="21"/>
      <c r="D767" s="21"/>
      <c r="E767" s="23"/>
      <c r="F767" s="26"/>
      <c r="G767" s="23"/>
      <c r="H767" s="26"/>
      <c r="I767" s="23"/>
      <c r="J767" s="26"/>
      <c r="K767" s="23"/>
      <c r="L767" s="26"/>
      <c r="M767" s="21"/>
    </row>
    <row r="768" spans="1:52" ht="30" customHeight="1" x14ac:dyDescent="0.3">
      <c r="A768" s="17" t="s">
        <v>1820</v>
      </c>
      <c r="B768" s="18"/>
      <c r="C768" s="18"/>
      <c r="D768" s="18"/>
      <c r="E768" s="22"/>
      <c r="F768" s="25"/>
      <c r="G768" s="22"/>
      <c r="H768" s="25"/>
      <c r="I768" s="22"/>
      <c r="J768" s="25"/>
      <c r="K768" s="22"/>
      <c r="L768" s="25"/>
      <c r="M768" s="19"/>
      <c r="N768" s="1" t="s">
        <v>1404</v>
      </c>
    </row>
    <row r="769" spans="1:52" ht="30" customHeight="1" x14ac:dyDescent="0.3">
      <c r="A769" s="20" t="s">
        <v>1375</v>
      </c>
      <c r="B769" s="20" t="s">
        <v>1807</v>
      </c>
      <c r="C769" s="20" t="s">
        <v>81</v>
      </c>
      <c r="D769" s="21">
        <v>8.0000000000000004E-4</v>
      </c>
      <c r="E769" s="23">
        <f>TRUNC(G769+I769+K769,1)</f>
        <v>97000</v>
      </c>
      <c r="F769" s="26">
        <f>TRUNC(H769+J769+L769,1)</f>
        <v>77.599999999999994</v>
      </c>
      <c r="G769" s="23">
        <f>단가대비표!O139</f>
        <v>97000</v>
      </c>
      <c r="H769" s="26">
        <f>TRUNC(G769*D769,1)</f>
        <v>77.599999999999994</v>
      </c>
      <c r="I769" s="23">
        <f>단가대비표!P139</f>
        <v>0</v>
      </c>
      <c r="J769" s="26">
        <f>TRUNC(I769*D769,1)</f>
        <v>0</v>
      </c>
      <c r="K769" s="23">
        <f>단가대비표!V139</f>
        <v>0</v>
      </c>
      <c r="L769" s="26">
        <f>TRUNC(K769*D769,1)</f>
        <v>0</v>
      </c>
      <c r="M769" s="20" t="s">
        <v>1821</v>
      </c>
      <c r="N769" s="1" t="s">
        <v>1404</v>
      </c>
      <c r="O769" s="1" t="s">
        <v>1809</v>
      </c>
      <c r="P769" s="1" t="s">
        <v>69</v>
      </c>
      <c r="Q769" s="1" t="s">
        <v>69</v>
      </c>
      <c r="R769" s="1" t="s">
        <v>68</v>
      </c>
      <c r="AV769" s="1" t="s">
        <v>52</v>
      </c>
      <c r="AW769" s="1" t="s">
        <v>1822</v>
      </c>
      <c r="AX769" s="1" t="s">
        <v>52</v>
      </c>
      <c r="AY769" s="1" t="s">
        <v>52</v>
      </c>
      <c r="AZ769" s="1" t="s">
        <v>52</v>
      </c>
    </row>
    <row r="770" spans="1:52" ht="30" customHeight="1" x14ac:dyDescent="0.3">
      <c r="A770" s="20" t="s">
        <v>927</v>
      </c>
      <c r="B770" s="20" t="s">
        <v>52</v>
      </c>
      <c r="C770" s="20" t="s">
        <v>52</v>
      </c>
      <c r="D770" s="21"/>
      <c r="E770" s="23"/>
      <c r="F770" s="26">
        <f>H770+J770+L770</f>
        <v>77</v>
      </c>
      <c r="G770" s="23"/>
      <c r="H770" s="26">
        <f>TRUNC(SUMIF(N769:N769, N768, H769:H769),0)</f>
        <v>77</v>
      </c>
      <c r="I770" s="23"/>
      <c r="J770" s="26">
        <f>TRUNC(SUMIF(N769:N769, N768, J769:J769),0)</f>
        <v>0</v>
      </c>
      <c r="K770" s="23"/>
      <c r="L770" s="26">
        <f>TRUNC(SUMIF(N769:N769, N768, L769:L769),0)</f>
        <v>0</v>
      </c>
      <c r="M770" s="20" t="s">
        <v>52</v>
      </c>
      <c r="N770" s="1" t="s">
        <v>152</v>
      </c>
      <c r="O770" s="1" t="s">
        <v>152</v>
      </c>
      <c r="P770" s="1" t="s">
        <v>52</v>
      </c>
      <c r="Q770" s="1" t="s">
        <v>52</v>
      </c>
      <c r="R770" s="1" t="s">
        <v>52</v>
      </c>
      <c r="AV770" s="1" t="s">
        <v>52</v>
      </c>
      <c r="AW770" s="1" t="s">
        <v>52</v>
      </c>
      <c r="AX770" s="1" t="s">
        <v>52</v>
      </c>
      <c r="AY770" s="1" t="s">
        <v>52</v>
      </c>
      <c r="AZ770" s="1" t="s">
        <v>52</v>
      </c>
    </row>
    <row r="771" spans="1:52" ht="30" customHeight="1" x14ac:dyDescent="0.3">
      <c r="A771" s="21"/>
      <c r="B771" s="21"/>
      <c r="C771" s="21"/>
      <c r="D771" s="21"/>
      <c r="E771" s="23"/>
      <c r="F771" s="26"/>
      <c r="G771" s="23"/>
      <c r="H771" s="26"/>
      <c r="I771" s="23"/>
      <c r="J771" s="26"/>
      <c r="K771" s="23"/>
      <c r="L771" s="26"/>
      <c r="M771" s="21"/>
    </row>
    <row r="772" spans="1:52" ht="30" customHeight="1" x14ac:dyDescent="0.3">
      <c r="A772" s="17" t="s">
        <v>1823</v>
      </c>
      <c r="B772" s="18"/>
      <c r="C772" s="18"/>
      <c r="D772" s="18"/>
      <c r="E772" s="22"/>
      <c r="F772" s="25"/>
      <c r="G772" s="22"/>
      <c r="H772" s="25"/>
      <c r="I772" s="22"/>
      <c r="J772" s="25"/>
      <c r="K772" s="22"/>
      <c r="L772" s="25"/>
      <c r="M772" s="19"/>
      <c r="N772" s="1" t="s">
        <v>1415</v>
      </c>
    </row>
    <row r="773" spans="1:52" ht="30" customHeight="1" x14ac:dyDescent="0.3">
      <c r="A773" s="20" t="s">
        <v>1825</v>
      </c>
      <c r="B773" s="20" t="s">
        <v>1826</v>
      </c>
      <c r="C773" s="20" t="s">
        <v>1827</v>
      </c>
      <c r="D773" s="21">
        <v>510</v>
      </c>
      <c r="E773" s="23">
        <f t="shared" ref="E773:F775" si="111">TRUNC(G773+I773+K773,1)</f>
        <v>211.3</v>
      </c>
      <c r="F773" s="26">
        <f t="shared" si="111"/>
        <v>107793.60000000001</v>
      </c>
      <c r="G773" s="23">
        <f>단가대비표!O45</f>
        <v>211.36</v>
      </c>
      <c r="H773" s="26">
        <f>TRUNC(G773*D773,1)</f>
        <v>107793.60000000001</v>
      </c>
      <c r="I773" s="23">
        <f>단가대비표!P45</f>
        <v>0</v>
      </c>
      <c r="J773" s="26">
        <f>TRUNC(I773*D773,1)</f>
        <v>0</v>
      </c>
      <c r="K773" s="23">
        <f>단가대비표!V45</f>
        <v>0</v>
      </c>
      <c r="L773" s="26">
        <f>TRUNC(K773*D773,1)</f>
        <v>0</v>
      </c>
      <c r="M773" s="20" t="s">
        <v>52</v>
      </c>
      <c r="N773" s="1" t="s">
        <v>1415</v>
      </c>
      <c r="O773" s="1" t="s">
        <v>1828</v>
      </c>
      <c r="P773" s="1" t="s">
        <v>69</v>
      </c>
      <c r="Q773" s="1" t="s">
        <v>69</v>
      </c>
      <c r="R773" s="1" t="s">
        <v>68</v>
      </c>
      <c r="AV773" s="1" t="s">
        <v>52</v>
      </c>
      <c r="AW773" s="1" t="s">
        <v>1829</v>
      </c>
      <c r="AX773" s="1" t="s">
        <v>52</v>
      </c>
      <c r="AY773" s="1" t="s">
        <v>52</v>
      </c>
      <c r="AZ773" s="1" t="s">
        <v>52</v>
      </c>
    </row>
    <row r="774" spans="1:52" ht="30" customHeight="1" x14ac:dyDescent="0.3">
      <c r="A774" s="20" t="s">
        <v>1830</v>
      </c>
      <c r="B774" s="20" t="s">
        <v>1831</v>
      </c>
      <c r="C774" s="20" t="s">
        <v>629</v>
      </c>
      <c r="D774" s="21">
        <v>1.1000000000000001</v>
      </c>
      <c r="E774" s="23">
        <f t="shared" si="111"/>
        <v>50000</v>
      </c>
      <c r="F774" s="26">
        <f t="shared" si="111"/>
        <v>55000</v>
      </c>
      <c r="G774" s="23">
        <f>단가대비표!O12</f>
        <v>50000</v>
      </c>
      <c r="H774" s="26">
        <f>TRUNC(G774*D774,1)</f>
        <v>55000</v>
      </c>
      <c r="I774" s="23">
        <f>단가대비표!P12</f>
        <v>0</v>
      </c>
      <c r="J774" s="26">
        <f>TRUNC(I774*D774,1)</f>
        <v>0</v>
      </c>
      <c r="K774" s="23">
        <f>단가대비표!V12</f>
        <v>0</v>
      </c>
      <c r="L774" s="26">
        <f>TRUNC(K774*D774,1)</f>
        <v>0</v>
      </c>
      <c r="M774" s="20" t="s">
        <v>52</v>
      </c>
      <c r="N774" s="1" t="s">
        <v>1415</v>
      </c>
      <c r="O774" s="1" t="s">
        <v>1832</v>
      </c>
      <c r="P774" s="1" t="s">
        <v>69</v>
      </c>
      <c r="Q774" s="1" t="s">
        <v>69</v>
      </c>
      <c r="R774" s="1" t="s">
        <v>68</v>
      </c>
      <c r="AV774" s="1" t="s">
        <v>52</v>
      </c>
      <c r="AW774" s="1" t="s">
        <v>1833</v>
      </c>
      <c r="AX774" s="1" t="s">
        <v>52</v>
      </c>
      <c r="AY774" s="1" t="s">
        <v>52</v>
      </c>
      <c r="AZ774" s="1" t="s">
        <v>52</v>
      </c>
    </row>
    <row r="775" spans="1:52" ht="30" customHeight="1" x14ac:dyDescent="0.3">
      <c r="A775" s="20" t="s">
        <v>960</v>
      </c>
      <c r="B775" s="20" t="s">
        <v>920</v>
      </c>
      <c r="C775" s="20" t="s">
        <v>921</v>
      </c>
      <c r="D775" s="21">
        <v>0.66</v>
      </c>
      <c r="E775" s="23">
        <f t="shared" si="111"/>
        <v>172698</v>
      </c>
      <c r="F775" s="26">
        <f t="shared" si="111"/>
        <v>113980.6</v>
      </c>
      <c r="G775" s="23">
        <f>단가대비표!O144</f>
        <v>0</v>
      </c>
      <c r="H775" s="26">
        <f>TRUNC(G775*D775,1)</f>
        <v>0</v>
      </c>
      <c r="I775" s="23">
        <f>단가대비표!P144</f>
        <v>172698</v>
      </c>
      <c r="J775" s="26">
        <f>TRUNC(I775*D775,1)</f>
        <v>113980.6</v>
      </c>
      <c r="K775" s="23">
        <f>단가대비표!V144</f>
        <v>0</v>
      </c>
      <c r="L775" s="26">
        <f>TRUNC(K775*D775,1)</f>
        <v>0</v>
      </c>
      <c r="M775" s="20" t="s">
        <v>52</v>
      </c>
      <c r="N775" s="1" t="s">
        <v>1415</v>
      </c>
      <c r="O775" s="1" t="s">
        <v>962</v>
      </c>
      <c r="P775" s="1" t="s">
        <v>69</v>
      </c>
      <c r="Q775" s="1" t="s">
        <v>69</v>
      </c>
      <c r="R775" s="1" t="s">
        <v>68</v>
      </c>
      <c r="AV775" s="1" t="s">
        <v>52</v>
      </c>
      <c r="AW775" s="1" t="s">
        <v>1834</v>
      </c>
      <c r="AX775" s="1" t="s">
        <v>52</v>
      </c>
      <c r="AY775" s="1" t="s">
        <v>52</v>
      </c>
      <c r="AZ775" s="1" t="s">
        <v>52</v>
      </c>
    </row>
    <row r="776" spans="1:52" ht="30" customHeight="1" x14ac:dyDescent="0.3">
      <c r="A776" s="20" t="s">
        <v>927</v>
      </c>
      <c r="B776" s="20" t="s">
        <v>52</v>
      </c>
      <c r="C776" s="20" t="s">
        <v>52</v>
      </c>
      <c r="D776" s="21"/>
      <c r="E776" s="23"/>
      <c r="F776" s="26">
        <f>H776+J776+L776</f>
        <v>276773</v>
      </c>
      <c r="G776" s="23"/>
      <c r="H776" s="26">
        <f>TRUNC(SUMIF(N773:N775, N772, H773:H775),0)</f>
        <v>162793</v>
      </c>
      <c r="I776" s="23"/>
      <c r="J776" s="26">
        <f>TRUNC(SUMIF(N773:N775, N772, J773:J775),0)</f>
        <v>113980</v>
      </c>
      <c r="K776" s="23"/>
      <c r="L776" s="26">
        <f>TRUNC(SUMIF(N773:N775, N772, L773:L775),0)</f>
        <v>0</v>
      </c>
      <c r="M776" s="20" t="s">
        <v>52</v>
      </c>
      <c r="N776" s="1" t="s">
        <v>152</v>
      </c>
      <c r="O776" s="1" t="s">
        <v>152</v>
      </c>
      <c r="P776" s="1" t="s">
        <v>52</v>
      </c>
      <c r="Q776" s="1" t="s">
        <v>52</v>
      </c>
      <c r="R776" s="1" t="s">
        <v>52</v>
      </c>
      <c r="AV776" s="1" t="s">
        <v>52</v>
      </c>
      <c r="AW776" s="1" t="s">
        <v>52</v>
      </c>
      <c r="AX776" s="1" t="s">
        <v>52</v>
      </c>
      <c r="AY776" s="1" t="s">
        <v>52</v>
      </c>
      <c r="AZ776" s="1" t="s">
        <v>52</v>
      </c>
    </row>
    <row r="777" spans="1:52" ht="30" customHeight="1" x14ac:dyDescent="0.3">
      <c r="A777" s="21"/>
      <c r="B777" s="21"/>
      <c r="C777" s="21"/>
      <c r="D777" s="21"/>
      <c r="E777" s="23"/>
      <c r="F777" s="26"/>
      <c r="G777" s="23"/>
      <c r="H777" s="26"/>
      <c r="I777" s="23"/>
      <c r="J777" s="26"/>
      <c r="K777" s="23"/>
      <c r="L777" s="26"/>
      <c r="M777" s="21"/>
    </row>
    <row r="778" spans="1:52" ht="30" customHeight="1" x14ac:dyDescent="0.3">
      <c r="A778" s="17" t="s">
        <v>1835</v>
      </c>
      <c r="B778" s="18"/>
      <c r="C778" s="18"/>
      <c r="D778" s="18"/>
      <c r="E778" s="22"/>
      <c r="F778" s="25"/>
      <c r="G778" s="22"/>
      <c r="H778" s="25"/>
      <c r="I778" s="22"/>
      <c r="J778" s="25"/>
      <c r="K778" s="22"/>
      <c r="L778" s="25"/>
      <c r="M778" s="19"/>
      <c r="N778" s="1" t="s">
        <v>1454</v>
      </c>
    </row>
    <row r="779" spans="1:52" ht="30" customHeight="1" x14ac:dyDescent="0.3">
      <c r="A779" s="20" t="s">
        <v>1790</v>
      </c>
      <c r="B779" s="20" t="s">
        <v>1836</v>
      </c>
      <c r="C779" s="20" t="s">
        <v>65</v>
      </c>
      <c r="D779" s="21">
        <v>1.05</v>
      </c>
      <c r="E779" s="23">
        <f t="shared" ref="E779:F783" si="112">TRUNC(G779+I779+K779,1)</f>
        <v>20843</v>
      </c>
      <c r="F779" s="26">
        <f t="shared" si="112"/>
        <v>21885.1</v>
      </c>
      <c r="G779" s="23">
        <f>단가대비표!O83</f>
        <v>20843</v>
      </c>
      <c r="H779" s="26">
        <f>TRUNC(G779*D779,1)</f>
        <v>21885.1</v>
      </c>
      <c r="I779" s="23">
        <f>단가대비표!P83</f>
        <v>0</v>
      </c>
      <c r="J779" s="26">
        <f>TRUNC(I779*D779,1)</f>
        <v>0</v>
      </c>
      <c r="K779" s="23">
        <f>단가대비표!V83</f>
        <v>0</v>
      </c>
      <c r="L779" s="26">
        <f>TRUNC(K779*D779,1)</f>
        <v>0</v>
      </c>
      <c r="M779" s="20" t="s">
        <v>52</v>
      </c>
      <c r="N779" s="1" t="s">
        <v>1454</v>
      </c>
      <c r="O779" s="1" t="s">
        <v>1837</v>
      </c>
      <c r="P779" s="1" t="s">
        <v>69</v>
      </c>
      <c r="Q779" s="1" t="s">
        <v>69</v>
      </c>
      <c r="R779" s="1" t="s">
        <v>68</v>
      </c>
      <c r="V779">
        <v>1</v>
      </c>
      <c r="W779">
        <v>2</v>
      </c>
      <c r="AV779" s="1" t="s">
        <v>52</v>
      </c>
      <c r="AW779" s="1" t="s">
        <v>1838</v>
      </c>
      <c r="AX779" s="1" t="s">
        <v>52</v>
      </c>
      <c r="AY779" s="1" t="s">
        <v>52</v>
      </c>
      <c r="AZ779" s="1" t="s">
        <v>52</v>
      </c>
    </row>
    <row r="780" spans="1:52" ht="30" customHeight="1" x14ac:dyDescent="0.3">
      <c r="A780" s="20" t="s">
        <v>1124</v>
      </c>
      <c r="B780" s="20" t="s">
        <v>1125</v>
      </c>
      <c r="C780" s="20" t="s">
        <v>147</v>
      </c>
      <c r="D780" s="21">
        <v>1</v>
      </c>
      <c r="E780" s="23">
        <f t="shared" si="112"/>
        <v>3282.7</v>
      </c>
      <c r="F780" s="26">
        <f t="shared" si="112"/>
        <v>3282.7</v>
      </c>
      <c r="G780" s="23">
        <f>TRUNC(SUMIF(V779:V783, RIGHTB(O780, 1), H779:H783)*U780, 2)</f>
        <v>3282.76</v>
      </c>
      <c r="H780" s="26">
        <f>TRUNC(G780*D780,1)</f>
        <v>3282.7</v>
      </c>
      <c r="I780" s="23">
        <v>0</v>
      </c>
      <c r="J780" s="26">
        <f>TRUNC(I780*D780,1)</f>
        <v>0</v>
      </c>
      <c r="K780" s="23">
        <v>0</v>
      </c>
      <c r="L780" s="26">
        <f>TRUNC(K780*D780,1)</f>
        <v>0</v>
      </c>
      <c r="M780" s="20" t="s">
        <v>52</v>
      </c>
      <c r="N780" s="1" t="s">
        <v>1454</v>
      </c>
      <c r="O780" s="1" t="s">
        <v>766</v>
      </c>
      <c r="P780" s="1" t="s">
        <v>69</v>
      </c>
      <c r="Q780" s="1" t="s">
        <v>69</v>
      </c>
      <c r="R780" s="1" t="s">
        <v>69</v>
      </c>
      <c r="S780">
        <v>0</v>
      </c>
      <c r="T780">
        <v>0</v>
      </c>
      <c r="U780">
        <v>0.15</v>
      </c>
      <c r="AV780" s="1" t="s">
        <v>52</v>
      </c>
      <c r="AW780" s="1" t="s">
        <v>1839</v>
      </c>
      <c r="AX780" s="1" t="s">
        <v>52</v>
      </c>
      <c r="AY780" s="1" t="s">
        <v>52</v>
      </c>
      <c r="AZ780" s="1" t="s">
        <v>52</v>
      </c>
    </row>
    <row r="781" spans="1:52" ht="30" customHeight="1" x14ac:dyDescent="0.3">
      <c r="A781" s="20" t="s">
        <v>916</v>
      </c>
      <c r="B781" s="20" t="s">
        <v>917</v>
      </c>
      <c r="C781" s="20" t="s">
        <v>147</v>
      </c>
      <c r="D781" s="21">
        <v>1</v>
      </c>
      <c r="E781" s="23">
        <f t="shared" si="112"/>
        <v>437.7</v>
      </c>
      <c r="F781" s="26">
        <f t="shared" si="112"/>
        <v>437.7</v>
      </c>
      <c r="G781" s="23">
        <f>TRUNC(SUMIF(W779:W783, RIGHTB(O781, 1), H779:H783)*U781, 2)</f>
        <v>437.7</v>
      </c>
      <c r="H781" s="26">
        <f>TRUNC(G781*D781,1)</f>
        <v>437.7</v>
      </c>
      <c r="I781" s="23">
        <v>0</v>
      </c>
      <c r="J781" s="26">
        <f>TRUNC(I781*D781,1)</f>
        <v>0</v>
      </c>
      <c r="K781" s="23">
        <v>0</v>
      </c>
      <c r="L781" s="26">
        <f>TRUNC(K781*D781,1)</f>
        <v>0</v>
      </c>
      <c r="M781" s="20" t="s">
        <v>52</v>
      </c>
      <c r="N781" s="1" t="s">
        <v>1454</v>
      </c>
      <c r="O781" s="1" t="s">
        <v>804</v>
      </c>
      <c r="P781" s="1" t="s">
        <v>69</v>
      </c>
      <c r="Q781" s="1" t="s">
        <v>69</v>
      </c>
      <c r="R781" s="1" t="s">
        <v>69</v>
      </c>
      <c r="S781">
        <v>0</v>
      </c>
      <c r="T781">
        <v>0</v>
      </c>
      <c r="U781">
        <v>0.02</v>
      </c>
      <c r="AV781" s="1" t="s">
        <v>52</v>
      </c>
      <c r="AW781" s="1" t="s">
        <v>1840</v>
      </c>
      <c r="AX781" s="1" t="s">
        <v>52</v>
      </c>
      <c r="AY781" s="1" t="s">
        <v>52</v>
      </c>
      <c r="AZ781" s="1" t="s">
        <v>52</v>
      </c>
    </row>
    <row r="782" spans="1:52" ht="30" customHeight="1" x14ac:dyDescent="0.3">
      <c r="A782" s="20" t="s">
        <v>919</v>
      </c>
      <c r="B782" s="20" t="s">
        <v>920</v>
      </c>
      <c r="C782" s="20" t="s">
        <v>921</v>
      </c>
      <c r="D782" s="21">
        <v>0.85199999999999998</v>
      </c>
      <c r="E782" s="23">
        <f t="shared" si="112"/>
        <v>276108</v>
      </c>
      <c r="F782" s="26">
        <f t="shared" si="112"/>
        <v>235244</v>
      </c>
      <c r="G782" s="23">
        <f>단가대비표!O149</f>
        <v>0</v>
      </c>
      <c r="H782" s="26">
        <f>TRUNC(G782*D782,1)</f>
        <v>0</v>
      </c>
      <c r="I782" s="23">
        <f>단가대비표!P149</f>
        <v>276108</v>
      </c>
      <c r="J782" s="26">
        <f>TRUNC(I782*D782,1)</f>
        <v>235244</v>
      </c>
      <c r="K782" s="23">
        <f>단가대비표!V149</f>
        <v>0</v>
      </c>
      <c r="L782" s="26">
        <f>TRUNC(K782*D782,1)</f>
        <v>0</v>
      </c>
      <c r="M782" s="20" t="s">
        <v>1841</v>
      </c>
      <c r="N782" s="1" t="s">
        <v>1454</v>
      </c>
      <c r="O782" s="1" t="s">
        <v>922</v>
      </c>
      <c r="P782" s="1" t="s">
        <v>69</v>
      </c>
      <c r="Q782" s="1" t="s">
        <v>69</v>
      </c>
      <c r="R782" s="1" t="s">
        <v>68</v>
      </c>
      <c r="X782">
        <v>3</v>
      </c>
      <c r="AV782" s="1" t="s">
        <v>52</v>
      </c>
      <c r="AW782" s="1" t="s">
        <v>1842</v>
      </c>
      <c r="AX782" s="1" t="s">
        <v>52</v>
      </c>
      <c r="AY782" s="1" t="s">
        <v>52</v>
      </c>
      <c r="AZ782" s="1" t="s">
        <v>52</v>
      </c>
    </row>
    <row r="783" spans="1:52" ht="30" customHeight="1" x14ac:dyDescent="0.3">
      <c r="A783" s="20" t="s">
        <v>924</v>
      </c>
      <c r="B783" s="20" t="s">
        <v>925</v>
      </c>
      <c r="C783" s="20" t="s">
        <v>147</v>
      </c>
      <c r="D783" s="21">
        <v>1</v>
      </c>
      <c r="E783" s="23">
        <f t="shared" si="112"/>
        <v>7057.3</v>
      </c>
      <c r="F783" s="26">
        <f t="shared" si="112"/>
        <v>7057.3</v>
      </c>
      <c r="G783" s="23">
        <f>TRUNC(SUMIF(X779:X783, RIGHTB(O783, 1), J779:J783)*U783, 2)</f>
        <v>7057.32</v>
      </c>
      <c r="H783" s="26">
        <f>TRUNC(G783*D783,1)</f>
        <v>7057.3</v>
      </c>
      <c r="I783" s="23">
        <v>0</v>
      </c>
      <c r="J783" s="26">
        <f>TRUNC(I783*D783,1)</f>
        <v>0</v>
      </c>
      <c r="K783" s="23">
        <v>0</v>
      </c>
      <c r="L783" s="26">
        <f>TRUNC(K783*D783,1)</f>
        <v>0</v>
      </c>
      <c r="M783" s="20" t="s">
        <v>52</v>
      </c>
      <c r="N783" s="1" t="s">
        <v>1454</v>
      </c>
      <c r="O783" s="1" t="s">
        <v>1134</v>
      </c>
      <c r="P783" s="1" t="s">
        <v>69</v>
      </c>
      <c r="Q783" s="1" t="s">
        <v>69</v>
      </c>
      <c r="R783" s="1" t="s">
        <v>69</v>
      </c>
      <c r="S783">
        <v>1</v>
      </c>
      <c r="T783">
        <v>0</v>
      </c>
      <c r="U783">
        <v>0.03</v>
      </c>
      <c r="AV783" s="1" t="s">
        <v>52</v>
      </c>
      <c r="AW783" s="1" t="s">
        <v>1843</v>
      </c>
      <c r="AX783" s="1" t="s">
        <v>52</v>
      </c>
      <c r="AY783" s="1" t="s">
        <v>52</v>
      </c>
      <c r="AZ783" s="1" t="s">
        <v>52</v>
      </c>
    </row>
    <row r="784" spans="1:52" ht="30" customHeight="1" x14ac:dyDescent="0.3">
      <c r="A784" s="20" t="s">
        <v>927</v>
      </c>
      <c r="B784" s="20" t="s">
        <v>52</v>
      </c>
      <c r="C784" s="20" t="s">
        <v>52</v>
      </c>
      <c r="D784" s="21"/>
      <c r="E784" s="23"/>
      <c r="F784" s="26">
        <f>H784+J784+L784</f>
        <v>267906</v>
      </c>
      <c r="G784" s="23"/>
      <c r="H784" s="26">
        <f>TRUNC(SUMIF(N779:N783, N778, H779:H783),0)</f>
        <v>32662</v>
      </c>
      <c r="I784" s="23"/>
      <c r="J784" s="26">
        <f>TRUNC(SUMIF(N779:N783, N778, J779:J783),0)</f>
        <v>235244</v>
      </c>
      <c r="K784" s="23"/>
      <c r="L784" s="26">
        <f>TRUNC(SUMIF(N779:N783, N778, L779:L783),0)</f>
        <v>0</v>
      </c>
      <c r="M784" s="20" t="s">
        <v>52</v>
      </c>
      <c r="N784" s="1" t="s">
        <v>152</v>
      </c>
      <c r="O784" s="1" t="s">
        <v>152</v>
      </c>
      <c r="P784" s="1" t="s">
        <v>52</v>
      </c>
      <c r="Q784" s="1" t="s">
        <v>52</v>
      </c>
      <c r="R784" s="1" t="s">
        <v>52</v>
      </c>
      <c r="AV784" s="1" t="s">
        <v>52</v>
      </c>
      <c r="AW784" s="1" t="s">
        <v>52</v>
      </c>
      <c r="AX784" s="1" t="s">
        <v>52</v>
      </c>
      <c r="AY784" s="1" t="s">
        <v>52</v>
      </c>
      <c r="AZ784" s="1" t="s">
        <v>52</v>
      </c>
    </row>
    <row r="785" spans="1:52" ht="30" customHeight="1" x14ac:dyDescent="0.3">
      <c r="A785" s="21"/>
      <c r="B785" s="21"/>
      <c r="C785" s="21"/>
      <c r="D785" s="21"/>
      <c r="E785" s="23"/>
      <c r="F785" s="26"/>
      <c r="G785" s="23"/>
      <c r="H785" s="26"/>
      <c r="I785" s="23"/>
      <c r="J785" s="26"/>
      <c r="K785" s="23"/>
      <c r="L785" s="26"/>
      <c r="M785" s="21"/>
    </row>
    <row r="786" spans="1:52" ht="30" customHeight="1" x14ac:dyDescent="0.3">
      <c r="A786" s="17" t="s">
        <v>1844</v>
      </c>
      <c r="B786" s="18"/>
      <c r="C786" s="18"/>
      <c r="D786" s="18"/>
      <c r="E786" s="22"/>
      <c r="F786" s="25"/>
      <c r="G786" s="22"/>
      <c r="H786" s="25"/>
      <c r="I786" s="22"/>
      <c r="J786" s="25"/>
      <c r="K786" s="22"/>
      <c r="L786" s="25"/>
      <c r="M786" s="19"/>
      <c r="N786" s="1" t="s">
        <v>1459</v>
      </c>
    </row>
    <row r="787" spans="1:52" ht="30" customHeight="1" x14ac:dyDescent="0.3">
      <c r="A787" s="20" t="s">
        <v>1051</v>
      </c>
      <c r="B787" s="20" t="s">
        <v>1845</v>
      </c>
      <c r="C787" s="20" t="s">
        <v>81</v>
      </c>
      <c r="D787" s="21">
        <v>1</v>
      </c>
      <c r="E787" s="23">
        <f t="shared" ref="E787:F790" si="113">TRUNC(G787+I787+K787,1)</f>
        <v>5419</v>
      </c>
      <c r="F787" s="26">
        <f t="shared" si="113"/>
        <v>5419</v>
      </c>
      <c r="G787" s="23">
        <f>단가대비표!O107</f>
        <v>5419</v>
      </c>
      <c r="H787" s="26">
        <f>TRUNC(G787*D787,1)</f>
        <v>5419</v>
      </c>
      <c r="I787" s="23">
        <f>단가대비표!P107</f>
        <v>0</v>
      </c>
      <c r="J787" s="26">
        <f>TRUNC(I787*D787,1)</f>
        <v>0</v>
      </c>
      <c r="K787" s="23">
        <f>단가대비표!V107</f>
        <v>0</v>
      </c>
      <c r="L787" s="26">
        <f>TRUNC(K787*D787,1)</f>
        <v>0</v>
      </c>
      <c r="M787" s="20" t="s">
        <v>52</v>
      </c>
      <c r="N787" s="1" t="s">
        <v>1459</v>
      </c>
      <c r="O787" s="1" t="s">
        <v>1846</v>
      </c>
      <c r="P787" s="1" t="s">
        <v>69</v>
      </c>
      <c r="Q787" s="1" t="s">
        <v>69</v>
      </c>
      <c r="R787" s="1" t="s">
        <v>68</v>
      </c>
      <c r="AV787" s="1" t="s">
        <v>52</v>
      </c>
      <c r="AW787" s="1" t="s">
        <v>1847</v>
      </c>
      <c r="AX787" s="1" t="s">
        <v>52</v>
      </c>
      <c r="AY787" s="1" t="s">
        <v>52</v>
      </c>
      <c r="AZ787" s="1" t="s">
        <v>52</v>
      </c>
    </row>
    <row r="788" spans="1:52" ht="30" customHeight="1" x14ac:dyDescent="0.3">
      <c r="A788" s="20" t="s">
        <v>960</v>
      </c>
      <c r="B788" s="20" t="s">
        <v>920</v>
      </c>
      <c r="C788" s="20" t="s">
        <v>921</v>
      </c>
      <c r="D788" s="21">
        <v>5.2999999999999999E-2</v>
      </c>
      <c r="E788" s="23">
        <f t="shared" si="113"/>
        <v>172698</v>
      </c>
      <c r="F788" s="26">
        <f t="shared" si="113"/>
        <v>9152.9</v>
      </c>
      <c r="G788" s="23">
        <f>단가대비표!O144</f>
        <v>0</v>
      </c>
      <c r="H788" s="26">
        <f>TRUNC(G788*D788,1)</f>
        <v>0</v>
      </c>
      <c r="I788" s="23">
        <f>단가대비표!P144</f>
        <v>172698</v>
      </c>
      <c r="J788" s="26">
        <f>TRUNC(I788*D788,1)</f>
        <v>9152.9</v>
      </c>
      <c r="K788" s="23">
        <f>단가대비표!V144</f>
        <v>0</v>
      </c>
      <c r="L788" s="26">
        <f>TRUNC(K788*D788,1)</f>
        <v>0</v>
      </c>
      <c r="M788" s="20" t="s">
        <v>52</v>
      </c>
      <c r="N788" s="1" t="s">
        <v>1459</v>
      </c>
      <c r="O788" s="1" t="s">
        <v>962</v>
      </c>
      <c r="P788" s="1" t="s">
        <v>69</v>
      </c>
      <c r="Q788" s="1" t="s">
        <v>69</v>
      </c>
      <c r="R788" s="1" t="s">
        <v>68</v>
      </c>
      <c r="V788">
        <v>1</v>
      </c>
      <c r="AV788" s="1" t="s">
        <v>52</v>
      </c>
      <c r="AW788" s="1" t="s">
        <v>1848</v>
      </c>
      <c r="AX788" s="1" t="s">
        <v>52</v>
      </c>
      <c r="AY788" s="1" t="s">
        <v>52</v>
      </c>
      <c r="AZ788" s="1" t="s">
        <v>52</v>
      </c>
    </row>
    <row r="789" spans="1:52" ht="30" customHeight="1" x14ac:dyDescent="0.3">
      <c r="A789" s="20" t="s">
        <v>1128</v>
      </c>
      <c r="B789" s="20" t="s">
        <v>920</v>
      </c>
      <c r="C789" s="20" t="s">
        <v>921</v>
      </c>
      <c r="D789" s="21">
        <v>5.2999999999999999E-2</v>
      </c>
      <c r="E789" s="23">
        <f t="shared" si="113"/>
        <v>420978</v>
      </c>
      <c r="F789" s="26">
        <f t="shared" si="113"/>
        <v>22311.8</v>
      </c>
      <c r="G789" s="23">
        <f>단가대비표!O151</f>
        <v>0</v>
      </c>
      <c r="H789" s="26">
        <f>TRUNC(G789*D789,1)</f>
        <v>0</v>
      </c>
      <c r="I789" s="23">
        <f>단가대비표!P151</f>
        <v>420978</v>
      </c>
      <c r="J789" s="26">
        <f>TRUNC(I789*D789,1)</f>
        <v>22311.8</v>
      </c>
      <c r="K789" s="23">
        <f>단가대비표!V151</f>
        <v>0</v>
      </c>
      <c r="L789" s="26">
        <f>TRUNC(K789*D789,1)</f>
        <v>0</v>
      </c>
      <c r="M789" s="20" t="s">
        <v>52</v>
      </c>
      <c r="N789" s="1" t="s">
        <v>1459</v>
      </c>
      <c r="O789" s="1" t="s">
        <v>1130</v>
      </c>
      <c r="P789" s="1" t="s">
        <v>69</v>
      </c>
      <c r="Q789" s="1" t="s">
        <v>69</v>
      </c>
      <c r="R789" s="1" t="s">
        <v>68</v>
      </c>
      <c r="V789">
        <v>1</v>
      </c>
      <c r="AV789" s="1" t="s">
        <v>52</v>
      </c>
      <c r="AW789" s="1" t="s">
        <v>1849</v>
      </c>
      <c r="AX789" s="1" t="s">
        <v>52</v>
      </c>
      <c r="AY789" s="1" t="s">
        <v>52</v>
      </c>
      <c r="AZ789" s="1" t="s">
        <v>52</v>
      </c>
    </row>
    <row r="790" spans="1:52" ht="30" customHeight="1" x14ac:dyDescent="0.3">
      <c r="A790" s="20" t="s">
        <v>924</v>
      </c>
      <c r="B790" s="20" t="s">
        <v>925</v>
      </c>
      <c r="C790" s="20" t="s">
        <v>147</v>
      </c>
      <c r="D790" s="21">
        <v>1</v>
      </c>
      <c r="E790" s="23">
        <f t="shared" si="113"/>
        <v>943.9</v>
      </c>
      <c r="F790" s="26">
        <f t="shared" si="113"/>
        <v>943.9</v>
      </c>
      <c r="G790" s="23">
        <f>TRUNC(SUMIF(V787:V790, RIGHTB(O790, 1), J787:J790)*U790, 2)</f>
        <v>943.94</v>
      </c>
      <c r="H790" s="26">
        <f>TRUNC(G790*D790,1)</f>
        <v>943.9</v>
      </c>
      <c r="I790" s="23">
        <v>0</v>
      </c>
      <c r="J790" s="26">
        <f>TRUNC(I790*D790,1)</f>
        <v>0</v>
      </c>
      <c r="K790" s="23">
        <v>0</v>
      </c>
      <c r="L790" s="26">
        <f>TRUNC(K790*D790,1)</f>
        <v>0</v>
      </c>
      <c r="M790" s="20" t="s">
        <v>52</v>
      </c>
      <c r="N790" s="1" t="s">
        <v>1459</v>
      </c>
      <c r="O790" s="1" t="s">
        <v>766</v>
      </c>
      <c r="P790" s="1" t="s">
        <v>69</v>
      </c>
      <c r="Q790" s="1" t="s">
        <v>69</v>
      </c>
      <c r="R790" s="1" t="s">
        <v>69</v>
      </c>
      <c r="S790">
        <v>1</v>
      </c>
      <c r="T790">
        <v>0</v>
      </c>
      <c r="U790">
        <v>0.03</v>
      </c>
      <c r="AV790" s="1" t="s">
        <v>52</v>
      </c>
      <c r="AW790" s="1" t="s">
        <v>1850</v>
      </c>
      <c r="AX790" s="1" t="s">
        <v>52</v>
      </c>
      <c r="AY790" s="1" t="s">
        <v>52</v>
      </c>
      <c r="AZ790" s="1" t="s">
        <v>52</v>
      </c>
    </row>
    <row r="791" spans="1:52" ht="30" customHeight="1" x14ac:dyDescent="0.3">
      <c r="A791" s="20" t="s">
        <v>927</v>
      </c>
      <c r="B791" s="20" t="s">
        <v>52</v>
      </c>
      <c r="C791" s="20" t="s">
        <v>52</v>
      </c>
      <c r="D791" s="21"/>
      <c r="E791" s="23"/>
      <c r="F791" s="26">
        <f>H791+J791+L791</f>
        <v>37826</v>
      </c>
      <c r="G791" s="23"/>
      <c r="H791" s="26">
        <f>TRUNC(SUMIF(N787:N790, N786, H787:H790),0)</f>
        <v>6362</v>
      </c>
      <c r="I791" s="23"/>
      <c r="J791" s="26">
        <f>TRUNC(SUMIF(N787:N790, N786, J787:J790),0)</f>
        <v>31464</v>
      </c>
      <c r="K791" s="23"/>
      <c r="L791" s="26">
        <f>TRUNC(SUMIF(N787:N790, N786, L787:L790),0)</f>
        <v>0</v>
      </c>
      <c r="M791" s="20" t="s">
        <v>52</v>
      </c>
      <c r="N791" s="1" t="s">
        <v>152</v>
      </c>
      <c r="O791" s="1" t="s">
        <v>152</v>
      </c>
      <c r="P791" s="1" t="s">
        <v>52</v>
      </c>
      <c r="Q791" s="1" t="s">
        <v>52</v>
      </c>
      <c r="R791" s="1" t="s">
        <v>52</v>
      </c>
      <c r="AV791" s="1" t="s">
        <v>52</v>
      </c>
      <c r="AW791" s="1" t="s">
        <v>52</v>
      </c>
      <c r="AX791" s="1" t="s">
        <v>52</v>
      </c>
      <c r="AY791" s="1" t="s">
        <v>52</v>
      </c>
      <c r="AZ791" s="1" t="s">
        <v>52</v>
      </c>
    </row>
    <row r="792" spans="1:52" ht="30" customHeight="1" x14ac:dyDescent="0.3">
      <c r="A792" s="21"/>
      <c r="B792" s="21"/>
      <c r="C792" s="21"/>
      <c r="D792" s="21"/>
      <c r="E792" s="23"/>
      <c r="F792" s="26"/>
      <c r="G792" s="23"/>
      <c r="H792" s="26"/>
      <c r="I792" s="23"/>
      <c r="J792" s="26"/>
      <c r="K792" s="23"/>
      <c r="L792" s="26"/>
      <c r="M792" s="21"/>
    </row>
    <row r="793" spans="1:52" ht="30" customHeight="1" x14ac:dyDescent="0.3">
      <c r="A793" s="17" t="s">
        <v>1851</v>
      </c>
      <c r="B793" s="18"/>
      <c r="C793" s="18"/>
      <c r="D793" s="18"/>
      <c r="E793" s="22"/>
      <c r="F793" s="25"/>
      <c r="G793" s="22"/>
      <c r="H793" s="25"/>
      <c r="I793" s="22"/>
      <c r="J793" s="25"/>
      <c r="K793" s="22"/>
      <c r="L793" s="25"/>
      <c r="M793" s="19"/>
      <c r="N793" s="1" t="s">
        <v>1463</v>
      </c>
    </row>
    <row r="794" spans="1:52" ht="30" customHeight="1" x14ac:dyDescent="0.3">
      <c r="A794" s="20" t="s">
        <v>244</v>
      </c>
      <c r="B794" s="20" t="s">
        <v>1852</v>
      </c>
      <c r="C794" s="20" t="s">
        <v>81</v>
      </c>
      <c r="D794" s="21">
        <v>1</v>
      </c>
      <c r="E794" s="23">
        <f t="shared" ref="E794:F796" si="114">TRUNC(G794+I794+K794,1)</f>
        <v>45509</v>
      </c>
      <c r="F794" s="26">
        <f t="shared" si="114"/>
        <v>45509</v>
      </c>
      <c r="G794" s="23">
        <f>단가대비표!O104</f>
        <v>45509</v>
      </c>
      <c r="H794" s="26">
        <f>TRUNC(G794*D794,1)</f>
        <v>45509</v>
      </c>
      <c r="I794" s="23">
        <f>단가대비표!P104</f>
        <v>0</v>
      </c>
      <c r="J794" s="26">
        <f>TRUNC(I794*D794,1)</f>
        <v>0</v>
      </c>
      <c r="K794" s="23">
        <f>단가대비표!V104</f>
        <v>0</v>
      </c>
      <c r="L794" s="26">
        <f>TRUNC(K794*D794,1)</f>
        <v>0</v>
      </c>
      <c r="M794" s="20" t="s">
        <v>52</v>
      </c>
      <c r="N794" s="1" t="s">
        <v>1463</v>
      </c>
      <c r="O794" s="1" t="s">
        <v>1853</v>
      </c>
      <c r="P794" s="1" t="s">
        <v>69</v>
      </c>
      <c r="Q794" s="1" t="s">
        <v>69</v>
      </c>
      <c r="R794" s="1" t="s">
        <v>68</v>
      </c>
      <c r="AV794" s="1" t="s">
        <v>52</v>
      </c>
      <c r="AW794" s="1" t="s">
        <v>1854</v>
      </c>
      <c r="AX794" s="1" t="s">
        <v>52</v>
      </c>
      <c r="AY794" s="1" t="s">
        <v>52</v>
      </c>
      <c r="AZ794" s="1" t="s">
        <v>52</v>
      </c>
    </row>
    <row r="795" spans="1:52" ht="30" customHeight="1" x14ac:dyDescent="0.3">
      <c r="A795" s="20" t="s">
        <v>919</v>
      </c>
      <c r="B795" s="20" t="s">
        <v>920</v>
      </c>
      <c r="C795" s="20" t="s">
        <v>921</v>
      </c>
      <c r="D795" s="21">
        <v>0.04</v>
      </c>
      <c r="E795" s="23">
        <f t="shared" si="114"/>
        <v>276108</v>
      </c>
      <c r="F795" s="26">
        <f t="shared" si="114"/>
        <v>11044.3</v>
      </c>
      <c r="G795" s="23">
        <f>단가대비표!O149</f>
        <v>0</v>
      </c>
      <c r="H795" s="26">
        <f>TRUNC(G795*D795,1)</f>
        <v>0</v>
      </c>
      <c r="I795" s="23">
        <f>단가대비표!P149</f>
        <v>276108</v>
      </c>
      <c r="J795" s="26">
        <f>TRUNC(I795*D795,1)</f>
        <v>11044.3</v>
      </c>
      <c r="K795" s="23">
        <f>단가대비표!V149</f>
        <v>0</v>
      </c>
      <c r="L795" s="26">
        <f>TRUNC(K795*D795,1)</f>
        <v>0</v>
      </c>
      <c r="M795" s="20" t="s">
        <v>52</v>
      </c>
      <c r="N795" s="1" t="s">
        <v>1463</v>
      </c>
      <c r="O795" s="1" t="s">
        <v>922</v>
      </c>
      <c r="P795" s="1" t="s">
        <v>69</v>
      </c>
      <c r="Q795" s="1" t="s">
        <v>69</v>
      </c>
      <c r="R795" s="1" t="s">
        <v>68</v>
      </c>
      <c r="V795">
        <v>1</v>
      </c>
      <c r="AV795" s="1" t="s">
        <v>52</v>
      </c>
      <c r="AW795" s="1" t="s">
        <v>1855</v>
      </c>
      <c r="AX795" s="1" t="s">
        <v>52</v>
      </c>
      <c r="AY795" s="1" t="s">
        <v>52</v>
      </c>
      <c r="AZ795" s="1" t="s">
        <v>52</v>
      </c>
    </row>
    <row r="796" spans="1:52" ht="30" customHeight="1" x14ac:dyDescent="0.3">
      <c r="A796" s="20" t="s">
        <v>924</v>
      </c>
      <c r="B796" s="20" t="s">
        <v>925</v>
      </c>
      <c r="C796" s="20" t="s">
        <v>147</v>
      </c>
      <c r="D796" s="21">
        <v>1</v>
      </c>
      <c r="E796" s="23">
        <f t="shared" si="114"/>
        <v>331.3</v>
      </c>
      <c r="F796" s="26">
        <f t="shared" si="114"/>
        <v>331.3</v>
      </c>
      <c r="G796" s="23">
        <f>TRUNC(SUMIF(V794:V796, RIGHTB(O796, 1), J794:J796)*U796, 2)</f>
        <v>331.32</v>
      </c>
      <c r="H796" s="26">
        <f>TRUNC(G796*D796,1)</f>
        <v>331.3</v>
      </c>
      <c r="I796" s="23">
        <v>0</v>
      </c>
      <c r="J796" s="26">
        <f>TRUNC(I796*D796,1)</f>
        <v>0</v>
      </c>
      <c r="K796" s="23">
        <v>0</v>
      </c>
      <c r="L796" s="26">
        <f>TRUNC(K796*D796,1)</f>
        <v>0</v>
      </c>
      <c r="M796" s="20" t="s">
        <v>52</v>
      </c>
      <c r="N796" s="1" t="s">
        <v>1463</v>
      </c>
      <c r="O796" s="1" t="s">
        <v>766</v>
      </c>
      <c r="P796" s="1" t="s">
        <v>69</v>
      </c>
      <c r="Q796" s="1" t="s">
        <v>69</v>
      </c>
      <c r="R796" s="1" t="s">
        <v>69</v>
      </c>
      <c r="S796">
        <v>1</v>
      </c>
      <c r="T796">
        <v>0</v>
      </c>
      <c r="U796">
        <v>0.03</v>
      </c>
      <c r="AV796" s="1" t="s">
        <v>52</v>
      </c>
      <c r="AW796" s="1" t="s">
        <v>1856</v>
      </c>
      <c r="AX796" s="1" t="s">
        <v>52</v>
      </c>
      <c r="AY796" s="1" t="s">
        <v>52</v>
      </c>
      <c r="AZ796" s="1" t="s">
        <v>52</v>
      </c>
    </row>
    <row r="797" spans="1:52" ht="30" customHeight="1" x14ac:dyDescent="0.3">
      <c r="A797" s="20" t="s">
        <v>927</v>
      </c>
      <c r="B797" s="20" t="s">
        <v>52</v>
      </c>
      <c r="C797" s="20" t="s">
        <v>52</v>
      </c>
      <c r="D797" s="21"/>
      <c r="E797" s="23"/>
      <c r="F797" s="26">
        <f>H797+J797+L797</f>
        <v>56884</v>
      </c>
      <c r="G797" s="23"/>
      <c r="H797" s="26">
        <f>TRUNC(SUMIF(N794:N796, N793, H794:H796),0)</f>
        <v>45840</v>
      </c>
      <c r="I797" s="23"/>
      <c r="J797" s="26">
        <f>TRUNC(SUMIF(N794:N796, N793, J794:J796),0)</f>
        <v>11044</v>
      </c>
      <c r="K797" s="23"/>
      <c r="L797" s="26">
        <f>TRUNC(SUMIF(N794:N796, N793, L794:L796),0)</f>
        <v>0</v>
      </c>
      <c r="M797" s="20" t="s">
        <v>52</v>
      </c>
      <c r="N797" s="1" t="s">
        <v>152</v>
      </c>
      <c r="O797" s="1" t="s">
        <v>152</v>
      </c>
      <c r="P797" s="1" t="s">
        <v>52</v>
      </c>
      <c r="Q797" s="1" t="s">
        <v>52</v>
      </c>
      <c r="R797" s="1" t="s">
        <v>52</v>
      </c>
      <c r="AV797" s="1" t="s">
        <v>52</v>
      </c>
      <c r="AW797" s="1" t="s">
        <v>52</v>
      </c>
      <c r="AX797" s="1" t="s">
        <v>52</v>
      </c>
      <c r="AY797" s="1" t="s">
        <v>52</v>
      </c>
      <c r="AZ797" s="1" t="s">
        <v>52</v>
      </c>
    </row>
    <row r="798" spans="1:52" ht="30" customHeight="1" x14ac:dyDescent="0.3">
      <c r="A798" s="21"/>
      <c r="B798" s="21"/>
      <c r="C798" s="21"/>
      <c r="D798" s="21"/>
      <c r="E798" s="23"/>
      <c r="F798" s="26"/>
      <c r="G798" s="23"/>
      <c r="H798" s="26"/>
      <c r="I798" s="23"/>
      <c r="J798" s="26"/>
      <c r="K798" s="23"/>
      <c r="L798" s="26"/>
      <c r="M798" s="21"/>
    </row>
    <row r="799" spans="1:52" ht="30" customHeight="1" x14ac:dyDescent="0.3">
      <c r="A799" s="17" t="s">
        <v>1857</v>
      </c>
      <c r="B799" s="18"/>
      <c r="C799" s="18"/>
      <c r="D799" s="18"/>
      <c r="E799" s="22"/>
      <c r="F799" s="25"/>
      <c r="G799" s="22"/>
      <c r="H799" s="25"/>
      <c r="I799" s="22"/>
      <c r="J799" s="25"/>
      <c r="K799" s="22"/>
      <c r="L799" s="25"/>
      <c r="M799" s="19"/>
      <c r="N799" s="1" t="s">
        <v>1710</v>
      </c>
    </row>
    <row r="800" spans="1:52" ht="30" customHeight="1" x14ac:dyDescent="0.3">
      <c r="A800" s="20" t="s">
        <v>1790</v>
      </c>
      <c r="B800" s="20" t="s">
        <v>1858</v>
      </c>
      <c r="C800" s="20" t="s">
        <v>65</v>
      </c>
      <c r="D800" s="21">
        <v>1.05</v>
      </c>
      <c r="E800" s="23">
        <f t="shared" ref="E800:F804" si="115">TRUNC(G800+I800+K800,1)</f>
        <v>5475</v>
      </c>
      <c r="F800" s="26">
        <f t="shared" si="115"/>
        <v>5748.7</v>
      </c>
      <c r="G800" s="23">
        <f>단가대비표!O81</f>
        <v>5475</v>
      </c>
      <c r="H800" s="26">
        <f>TRUNC(G800*D800,1)</f>
        <v>5748.7</v>
      </c>
      <c r="I800" s="23">
        <f>단가대비표!P81</f>
        <v>0</v>
      </c>
      <c r="J800" s="26">
        <f>TRUNC(I800*D800,1)</f>
        <v>0</v>
      </c>
      <c r="K800" s="23">
        <f>단가대비표!V81</f>
        <v>0</v>
      </c>
      <c r="L800" s="26">
        <f>TRUNC(K800*D800,1)</f>
        <v>0</v>
      </c>
      <c r="M800" s="20" t="s">
        <v>52</v>
      </c>
      <c r="N800" s="1" t="s">
        <v>1710</v>
      </c>
      <c r="O800" s="1" t="s">
        <v>1859</v>
      </c>
      <c r="P800" s="1" t="s">
        <v>69</v>
      </c>
      <c r="Q800" s="1" t="s">
        <v>69</v>
      </c>
      <c r="R800" s="1" t="s">
        <v>68</v>
      </c>
      <c r="V800">
        <v>1</v>
      </c>
      <c r="W800">
        <v>2</v>
      </c>
      <c r="AV800" s="1" t="s">
        <v>52</v>
      </c>
      <c r="AW800" s="1" t="s">
        <v>1860</v>
      </c>
      <c r="AX800" s="1" t="s">
        <v>52</v>
      </c>
      <c r="AY800" s="1" t="s">
        <v>52</v>
      </c>
      <c r="AZ800" s="1" t="s">
        <v>52</v>
      </c>
    </row>
    <row r="801" spans="1:52" ht="30" customHeight="1" x14ac:dyDescent="0.3">
      <c r="A801" s="20" t="s">
        <v>1124</v>
      </c>
      <c r="B801" s="20" t="s">
        <v>1125</v>
      </c>
      <c r="C801" s="20" t="s">
        <v>147</v>
      </c>
      <c r="D801" s="21">
        <v>1</v>
      </c>
      <c r="E801" s="23">
        <f t="shared" si="115"/>
        <v>574.79999999999995</v>
      </c>
      <c r="F801" s="26">
        <f t="shared" si="115"/>
        <v>574.79999999999995</v>
      </c>
      <c r="G801" s="23">
        <f>TRUNC(SUMIF(V800:V804, RIGHTB(O801, 1), H800:H804)*U801, 2)</f>
        <v>574.87</v>
      </c>
      <c r="H801" s="26">
        <f>TRUNC(G801*D801,1)</f>
        <v>574.79999999999995</v>
      </c>
      <c r="I801" s="23">
        <v>0</v>
      </c>
      <c r="J801" s="26">
        <f>TRUNC(I801*D801,1)</f>
        <v>0</v>
      </c>
      <c r="K801" s="23">
        <v>0</v>
      </c>
      <c r="L801" s="26">
        <f>TRUNC(K801*D801,1)</f>
        <v>0</v>
      </c>
      <c r="M801" s="20" t="s">
        <v>52</v>
      </c>
      <c r="N801" s="1" t="s">
        <v>1710</v>
      </c>
      <c r="O801" s="1" t="s">
        <v>766</v>
      </c>
      <c r="P801" s="1" t="s">
        <v>69</v>
      </c>
      <c r="Q801" s="1" t="s">
        <v>69</v>
      </c>
      <c r="R801" s="1" t="s">
        <v>69</v>
      </c>
      <c r="S801">
        <v>0</v>
      </c>
      <c r="T801">
        <v>0</v>
      </c>
      <c r="U801">
        <v>0.1</v>
      </c>
      <c r="AV801" s="1" t="s">
        <v>52</v>
      </c>
      <c r="AW801" s="1" t="s">
        <v>1861</v>
      </c>
      <c r="AX801" s="1" t="s">
        <v>52</v>
      </c>
      <c r="AY801" s="1" t="s">
        <v>52</v>
      </c>
      <c r="AZ801" s="1" t="s">
        <v>52</v>
      </c>
    </row>
    <row r="802" spans="1:52" ht="30" customHeight="1" x14ac:dyDescent="0.3">
      <c r="A802" s="20" t="s">
        <v>916</v>
      </c>
      <c r="B802" s="20" t="s">
        <v>917</v>
      </c>
      <c r="C802" s="20" t="s">
        <v>147</v>
      </c>
      <c r="D802" s="21">
        <v>1</v>
      </c>
      <c r="E802" s="23">
        <f t="shared" si="115"/>
        <v>114.9</v>
      </c>
      <c r="F802" s="26">
        <f t="shared" si="115"/>
        <v>114.9</v>
      </c>
      <c r="G802" s="23">
        <f>TRUNC(SUMIF(W800:W804, RIGHTB(O802, 1), H800:H804)*U802, 2)</f>
        <v>114.97</v>
      </c>
      <c r="H802" s="26">
        <f>TRUNC(G802*D802,1)</f>
        <v>114.9</v>
      </c>
      <c r="I802" s="23">
        <v>0</v>
      </c>
      <c r="J802" s="26">
        <f>TRUNC(I802*D802,1)</f>
        <v>0</v>
      </c>
      <c r="K802" s="23">
        <v>0</v>
      </c>
      <c r="L802" s="26">
        <f>TRUNC(K802*D802,1)</f>
        <v>0</v>
      </c>
      <c r="M802" s="20" t="s">
        <v>52</v>
      </c>
      <c r="N802" s="1" t="s">
        <v>1710</v>
      </c>
      <c r="O802" s="1" t="s">
        <v>804</v>
      </c>
      <c r="P802" s="1" t="s">
        <v>69</v>
      </c>
      <c r="Q802" s="1" t="s">
        <v>69</v>
      </c>
      <c r="R802" s="1" t="s">
        <v>69</v>
      </c>
      <c r="S802">
        <v>0</v>
      </c>
      <c r="T802">
        <v>0</v>
      </c>
      <c r="U802">
        <v>0.02</v>
      </c>
      <c r="AV802" s="1" t="s">
        <v>52</v>
      </c>
      <c r="AW802" s="1" t="s">
        <v>1862</v>
      </c>
      <c r="AX802" s="1" t="s">
        <v>52</v>
      </c>
      <c r="AY802" s="1" t="s">
        <v>52</v>
      </c>
      <c r="AZ802" s="1" t="s">
        <v>52</v>
      </c>
    </row>
    <row r="803" spans="1:52" ht="30" customHeight="1" x14ac:dyDescent="0.3">
      <c r="A803" s="20" t="s">
        <v>919</v>
      </c>
      <c r="B803" s="20" t="s">
        <v>920</v>
      </c>
      <c r="C803" s="20" t="s">
        <v>921</v>
      </c>
      <c r="D803" s="21">
        <v>0.24</v>
      </c>
      <c r="E803" s="23">
        <f t="shared" si="115"/>
        <v>276108</v>
      </c>
      <c r="F803" s="26">
        <f t="shared" si="115"/>
        <v>66265.899999999994</v>
      </c>
      <c r="G803" s="23">
        <f>단가대비표!O149</f>
        <v>0</v>
      </c>
      <c r="H803" s="26">
        <f>TRUNC(G803*D803,1)</f>
        <v>0</v>
      </c>
      <c r="I803" s="23">
        <f>단가대비표!P149</f>
        <v>276108</v>
      </c>
      <c r="J803" s="26">
        <f>TRUNC(I803*D803,1)</f>
        <v>66265.899999999994</v>
      </c>
      <c r="K803" s="23">
        <f>단가대비표!V149</f>
        <v>0</v>
      </c>
      <c r="L803" s="26">
        <f>TRUNC(K803*D803,1)</f>
        <v>0</v>
      </c>
      <c r="M803" s="20" t="s">
        <v>1863</v>
      </c>
      <c r="N803" s="1" t="s">
        <v>1710</v>
      </c>
      <c r="O803" s="1" t="s">
        <v>922</v>
      </c>
      <c r="P803" s="1" t="s">
        <v>69</v>
      </c>
      <c r="Q803" s="1" t="s">
        <v>69</v>
      </c>
      <c r="R803" s="1" t="s">
        <v>68</v>
      </c>
      <c r="X803">
        <v>3</v>
      </c>
      <c r="AV803" s="1" t="s">
        <v>52</v>
      </c>
      <c r="AW803" s="1" t="s">
        <v>1864</v>
      </c>
      <c r="AX803" s="1" t="s">
        <v>52</v>
      </c>
      <c r="AY803" s="1" t="s">
        <v>52</v>
      </c>
      <c r="AZ803" s="1" t="s">
        <v>52</v>
      </c>
    </row>
    <row r="804" spans="1:52" ht="30" customHeight="1" x14ac:dyDescent="0.3">
      <c r="A804" s="20" t="s">
        <v>924</v>
      </c>
      <c r="B804" s="20" t="s">
        <v>925</v>
      </c>
      <c r="C804" s="20" t="s">
        <v>147</v>
      </c>
      <c r="D804" s="21">
        <v>1</v>
      </c>
      <c r="E804" s="23">
        <f t="shared" si="115"/>
        <v>1987.9</v>
      </c>
      <c r="F804" s="26">
        <f t="shared" si="115"/>
        <v>1987.9</v>
      </c>
      <c r="G804" s="23">
        <f>TRUNC(SUMIF(X800:X804, RIGHTB(O804, 1), J800:J804)*U804, 2)</f>
        <v>1987.97</v>
      </c>
      <c r="H804" s="26">
        <f>TRUNC(G804*D804,1)</f>
        <v>1987.9</v>
      </c>
      <c r="I804" s="23">
        <v>0</v>
      </c>
      <c r="J804" s="26">
        <f>TRUNC(I804*D804,1)</f>
        <v>0</v>
      </c>
      <c r="K804" s="23">
        <v>0</v>
      </c>
      <c r="L804" s="26">
        <f>TRUNC(K804*D804,1)</f>
        <v>0</v>
      </c>
      <c r="M804" s="20" t="s">
        <v>52</v>
      </c>
      <c r="N804" s="1" t="s">
        <v>1710</v>
      </c>
      <c r="O804" s="1" t="s">
        <v>1134</v>
      </c>
      <c r="P804" s="1" t="s">
        <v>69</v>
      </c>
      <c r="Q804" s="1" t="s">
        <v>69</v>
      </c>
      <c r="R804" s="1" t="s">
        <v>69</v>
      </c>
      <c r="S804">
        <v>1</v>
      </c>
      <c r="T804">
        <v>0</v>
      </c>
      <c r="U804">
        <v>0.03</v>
      </c>
      <c r="AV804" s="1" t="s">
        <v>52</v>
      </c>
      <c r="AW804" s="1" t="s">
        <v>1865</v>
      </c>
      <c r="AX804" s="1" t="s">
        <v>52</v>
      </c>
      <c r="AY804" s="1" t="s">
        <v>52</v>
      </c>
      <c r="AZ804" s="1" t="s">
        <v>52</v>
      </c>
    </row>
    <row r="805" spans="1:52" ht="30" customHeight="1" x14ac:dyDescent="0.3">
      <c r="A805" s="20" t="s">
        <v>927</v>
      </c>
      <c r="B805" s="20" t="s">
        <v>52</v>
      </c>
      <c r="C805" s="20" t="s">
        <v>52</v>
      </c>
      <c r="D805" s="21"/>
      <c r="E805" s="23"/>
      <c r="F805" s="26">
        <f>H805+J805+L805</f>
        <v>74691</v>
      </c>
      <c r="G805" s="23"/>
      <c r="H805" s="26">
        <f>TRUNC(SUMIF(N800:N804, N799, H800:H804),0)</f>
        <v>8426</v>
      </c>
      <c r="I805" s="23"/>
      <c r="J805" s="26">
        <f>TRUNC(SUMIF(N800:N804, N799, J800:J804),0)</f>
        <v>66265</v>
      </c>
      <c r="K805" s="23"/>
      <c r="L805" s="26">
        <f>TRUNC(SUMIF(N800:N804, N799, L800:L804),0)</f>
        <v>0</v>
      </c>
      <c r="M805" s="20" t="s">
        <v>52</v>
      </c>
      <c r="N805" s="1" t="s">
        <v>152</v>
      </c>
      <c r="O805" s="1" t="s">
        <v>152</v>
      </c>
      <c r="P805" s="1" t="s">
        <v>52</v>
      </c>
      <c r="Q805" s="1" t="s">
        <v>52</v>
      </c>
      <c r="R805" s="1" t="s">
        <v>52</v>
      </c>
      <c r="AV805" s="1" t="s">
        <v>52</v>
      </c>
      <c r="AW805" s="1" t="s">
        <v>52</v>
      </c>
      <c r="AX805" s="1" t="s">
        <v>52</v>
      </c>
      <c r="AY805" s="1" t="s">
        <v>52</v>
      </c>
      <c r="AZ805" s="1" t="s">
        <v>52</v>
      </c>
    </row>
    <row r="806" spans="1:52" ht="30" customHeight="1" x14ac:dyDescent="0.3">
      <c r="A806" s="21"/>
      <c r="B806" s="21"/>
      <c r="C806" s="21"/>
      <c r="D806" s="21"/>
      <c r="E806" s="23"/>
      <c r="F806" s="26"/>
      <c r="G806" s="23"/>
      <c r="H806" s="26"/>
      <c r="I806" s="23"/>
      <c r="J806" s="26"/>
      <c r="K806" s="23"/>
      <c r="L806" s="26"/>
      <c r="M806" s="21"/>
    </row>
    <row r="807" spans="1:52" ht="30" customHeight="1" x14ac:dyDescent="0.3">
      <c r="A807" s="17" t="s">
        <v>1866</v>
      </c>
      <c r="B807" s="18"/>
      <c r="C807" s="18"/>
      <c r="D807" s="18"/>
      <c r="E807" s="22"/>
      <c r="F807" s="25"/>
      <c r="G807" s="22"/>
      <c r="H807" s="25"/>
      <c r="I807" s="22"/>
      <c r="J807" s="25"/>
      <c r="K807" s="22"/>
      <c r="L807" s="25"/>
      <c r="M807" s="19"/>
      <c r="N807" s="1" t="s">
        <v>1715</v>
      </c>
    </row>
    <row r="808" spans="1:52" ht="30" customHeight="1" x14ac:dyDescent="0.3">
      <c r="A808" s="20" t="s">
        <v>244</v>
      </c>
      <c r="B808" s="20" t="s">
        <v>1867</v>
      </c>
      <c r="C808" s="20" t="s">
        <v>81</v>
      </c>
      <c r="D808" s="21">
        <v>1</v>
      </c>
      <c r="E808" s="23">
        <f t="shared" ref="E808:F810" si="116">TRUNC(G808+I808+K808,1)</f>
        <v>4392</v>
      </c>
      <c r="F808" s="26">
        <f t="shared" si="116"/>
        <v>4392</v>
      </c>
      <c r="G808" s="23">
        <f>단가대비표!O102</f>
        <v>4392</v>
      </c>
      <c r="H808" s="26">
        <f>TRUNC(G808*D808,1)</f>
        <v>4392</v>
      </c>
      <c r="I808" s="23">
        <f>단가대비표!P102</f>
        <v>0</v>
      </c>
      <c r="J808" s="26">
        <f>TRUNC(I808*D808,1)</f>
        <v>0</v>
      </c>
      <c r="K808" s="23">
        <f>단가대비표!V102</f>
        <v>0</v>
      </c>
      <c r="L808" s="26">
        <f>TRUNC(K808*D808,1)</f>
        <v>0</v>
      </c>
      <c r="M808" s="20" t="s">
        <v>52</v>
      </c>
      <c r="N808" s="1" t="s">
        <v>1715</v>
      </c>
      <c r="O808" s="1" t="s">
        <v>1868</v>
      </c>
      <c r="P808" s="1" t="s">
        <v>69</v>
      </c>
      <c r="Q808" s="1" t="s">
        <v>69</v>
      </c>
      <c r="R808" s="1" t="s">
        <v>68</v>
      </c>
      <c r="AV808" s="1" t="s">
        <v>52</v>
      </c>
      <c r="AW808" s="1" t="s">
        <v>1869</v>
      </c>
      <c r="AX808" s="1" t="s">
        <v>52</v>
      </c>
      <c r="AY808" s="1" t="s">
        <v>52</v>
      </c>
      <c r="AZ808" s="1" t="s">
        <v>52</v>
      </c>
    </row>
    <row r="809" spans="1:52" ht="30" customHeight="1" x14ac:dyDescent="0.3">
      <c r="A809" s="20" t="s">
        <v>919</v>
      </c>
      <c r="B809" s="20" t="s">
        <v>920</v>
      </c>
      <c r="C809" s="20" t="s">
        <v>921</v>
      </c>
      <c r="D809" s="21">
        <v>0.03</v>
      </c>
      <c r="E809" s="23">
        <f t="shared" si="116"/>
        <v>276108</v>
      </c>
      <c r="F809" s="26">
        <f t="shared" si="116"/>
        <v>8283.2000000000007</v>
      </c>
      <c r="G809" s="23">
        <f>단가대비표!O149</f>
        <v>0</v>
      </c>
      <c r="H809" s="26">
        <f>TRUNC(G809*D809,1)</f>
        <v>0</v>
      </c>
      <c r="I809" s="23">
        <f>단가대비표!P149</f>
        <v>276108</v>
      </c>
      <c r="J809" s="26">
        <f>TRUNC(I809*D809,1)</f>
        <v>8283.2000000000007</v>
      </c>
      <c r="K809" s="23">
        <f>단가대비표!V149</f>
        <v>0</v>
      </c>
      <c r="L809" s="26">
        <f>TRUNC(K809*D809,1)</f>
        <v>0</v>
      </c>
      <c r="M809" s="20" t="s">
        <v>52</v>
      </c>
      <c r="N809" s="1" t="s">
        <v>1715</v>
      </c>
      <c r="O809" s="1" t="s">
        <v>922</v>
      </c>
      <c r="P809" s="1" t="s">
        <v>69</v>
      </c>
      <c r="Q809" s="1" t="s">
        <v>69</v>
      </c>
      <c r="R809" s="1" t="s">
        <v>68</v>
      </c>
      <c r="V809">
        <v>1</v>
      </c>
      <c r="AV809" s="1" t="s">
        <v>52</v>
      </c>
      <c r="AW809" s="1" t="s">
        <v>1870</v>
      </c>
      <c r="AX809" s="1" t="s">
        <v>52</v>
      </c>
      <c r="AY809" s="1" t="s">
        <v>52</v>
      </c>
      <c r="AZ809" s="1" t="s">
        <v>52</v>
      </c>
    </row>
    <row r="810" spans="1:52" ht="30" customHeight="1" x14ac:dyDescent="0.3">
      <c r="A810" s="20" t="s">
        <v>924</v>
      </c>
      <c r="B810" s="20" t="s">
        <v>925</v>
      </c>
      <c r="C810" s="20" t="s">
        <v>147</v>
      </c>
      <c r="D810" s="21">
        <v>1</v>
      </c>
      <c r="E810" s="23">
        <f t="shared" si="116"/>
        <v>248.4</v>
      </c>
      <c r="F810" s="26">
        <f t="shared" si="116"/>
        <v>248.4</v>
      </c>
      <c r="G810" s="23">
        <f>TRUNC(SUMIF(V808:V810, RIGHTB(O810, 1), J808:J810)*U810, 2)</f>
        <v>248.49</v>
      </c>
      <c r="H810" s="26">
        <f>TRUNC(G810*D810,1)</f>
        <v>248.4</v>
      </c>
      <c r="I810" s="23">
        <v>0</v>
      </c>
      <c r="J810" s="26">
        <f>TRUNC(I810*D810,1)</f>
        <v>0</v>
      </c>
      <c r="K810" s="23">
        <v>0</v>
      </c>
      <c r="L810" s="26">
        <f>TRUNC(K810*D810,1)</f>
        <v>0</v>
      </c>
      <c r="M810" s="20" t="s">
        <v>52</v>
      </c>
      <c r="N810" s="1" t="s">
        <v>1715</v>
      </c>
      <c r="O810" s="1" t="s">
        <v>766</v>
      </c>
      <c r="P810" s="1" t="s">
        <v>69</v>
      </c>
      <c r="Q810" s="1" t="s">
        <v>69</v>
      </c>
      <c r="R810" s="1" t="s">
        <v>69</v>
      </c>
      <c r="S810">
        <v>1</v>
      </c>
      <c r="T810">
        <v>0</v>
      </c>
      <c r="U810">
        <v>0.03</v>
      </c>
      <c r="AV810" s="1" t="s">
        <v>52</v>
      </c>
      <c r="AW810" s="1" t="s">
        <v>1871</v>
      </c>
      <c r="AX810" s="1" t="s">
        <v>52</v>
      </c>
      <c r="AY810" s="1" t="s">
        <v>52</v>
      </c>
      <c r="AZ810" s="1" t="s">
        <v>52</v>
      </c>
    </row>
    <row r="811" spans="1:52" ht="30" customHeight="1" x14ac:dyDescent="0.3">
      <c r="A811" s="20" t="s">
        <v>927</v>
      </c>
      <c r="B811" s="20" t="s">
        <v>52</v>
      </c>
      <c r="C811" s="20" t="s">
        <v>52</v>
      </c>
      <c r="D811" s="21"/>
      <c r="E811" s="23"/>
      <c r="F811" s="26">
        <f>H811+J811+L811</f>
        <v>12923</v>
      </c>
      <c r="G811" s="23"/>
      <c r="H811" s="26">
        <f>TRUNC(SUMIF(N808:N810, N807, H808:H810),0)</f>
        <v>4640</v>
      </c>
      <c r="I811" s="23"/>
      <c r="J811" s="26">
        <f>TRUNC(SUMIF(N808:N810, N807, J808:J810),0)</f>
        <v>8283</v>
      </c>
      <c r="K811" s="23"/>
      <c r="L811" s="26">
        <f>TRUNC(SUMIF(N808:N810, N807, L808:L810),0)</f>
        <v>0</v>
      </c>
      <c r="M811" s="20" t="s">
        <v>52</v>
      </c>
      <c r="N811" s="1" t="s">
        <v>152</v>
      </c>
      <c r="O811" s="1" t="s">
        <v>152</v>
      </c>
      <c r="P811" s="1" t="s">
        <v>52</v>
      </c>
      <c r="Q811" s="1" t="s">
        <v>52</v>
      </c>
      <c r="R811" s="1" t="s">
        <v>52</v>
      </c>
      <c r="AV811" s="1" t="s">
        <v>52</v>
      </c>
      <c r="AW811" s="1" t="s">
        <v>52</v>
      </c>
      <c r="AX811" s="1" t="s">
        <v>52</v>
      </c>
      <c r="AY811" s="1" t="s">
        <v>52</v>
      </c>
      <c r="AZ811" s="1" t="s">
        <v>52</v>
      </c>
    </row>
    <row r="812" spans="1:52" ht="30" customHeight="1" x14ac:dyDescent="0.3">
      <c r="A812" s="21"/>
      <c r="B812" s="21"/>
      <c r="C812" s="21"/>
      <c r="D812" s="21"/>
      <c r="E812" s="23"/>
      <c r="F812" s="26"/>
      <c r="G812" s="23"/>
      <c r="H812" s="26"/>
      <c r="I812" s="23"/>
      <c r="J812" s="26"/>
      <c r="K812" s="23"/>
      <c r="L812" s="26"/>
      <c r="M812" s="21"/>
    </row>
    <row r="813" spans="1:52" ht="30" customHeight="1" x14ac:dyDescent="0.3">
      <c r="A813" s="17" t="s">
        <v>1872</v>
      </c>
      <c r="B813" s="18"/>
      <c r="C813" s="18"/>
      <c r="D813" s="18"/>
      <c r="E813" s="22"/>
      <c r="F813" s="25"/>
      <c r="G813" s="22"/>
      <c r="H813" s="25"/>
      <c r="I813" s="22"/>
      <c r="J813" s="25"/>
      <c r="K813" s="22"/>
      <c r="L813" s="25"/>
      <c r="M813" s="19"/>
      <c r="N813" s="1" t="s">
        <v>1734</v>
      </c>
    </row>
    <row r="814" spans="1:52" ht="30" customHeight="1" x14ac:dyDescent="0.3">
      <c r="A814" s="20" t="s">
        <v>1873</v>
      </c>
      <c r="B814" s="20" t="s">
        <v>1874</v>
      </c>
      <c r="C814" s="20" t="s">
        <v>1738</v>
      </c>
      <c r="D814" s="21">
        <v>1</v>
      </c>
      <c r="E814" s="23">
        <f t="shared" ref="E814:F816" si="117">TRUNC(G814+I814+K814,1)</f>
        <v>7810</v>
      </c>
      <c r="F814" s="26">
        <f t="shared" si="117"/>
        <v>7810</v>
      </c>
      <c r="G814" s="23">
        <f>단가대비표!O133</f>
        <v>7810</v>
      </c>
      <c r="H814" s="26">
        <f>TRUNC(G814*D814,1)</f>
        <v>7810</v>
      </c>
      <c r="I814" s="23">
        <f>단가대비표!P133</f>
        <v>0</v>
      </c>
      <c r="J814" s="26">
        <f>TRUNC(I814*D814,1)</f>
        <v>0</v>
      </c>
      <c r="K814" s="23">
        <f>단가대비표!V133</f>
        <v>0</v>
      </c>
      <c r="L814" s="26">
        <f>TRUNC(K814*D814,1)</f>
        <v>0</v>
      </c>
      <c r="M814" s="20" t="s">
        <v>52</v>
      </c>
      <c r="N814" s="1" t="s">
        <v>1734</v>
      </c>
      <c r="O814" s="1" t="s">
        <v>1875</v>
      </c>
      <c r="P814" s="1" t="s">
        <v>69</v>
      </c>
      <c r="Q814" s="1" t="s">
        <v>69</v>
      </c>
      <c r="R814" s="1" t="s">
        <v>68</v>
      </c>
      <c r="AV814" s="1" t="s">
        <v>52</v>
      </c>
      <c r="AW814" s="1" t="s">
        <v>1876</v>
      </c>
      <c r="AX814" s="1" t="s">
        <v>52</v>
      </c>
      <c r="AY814" s="1" t="s">
        <v>52</v>
      </c>
      <c r="AZ814" s="1" t="s">
        <v>52</v>
      </c>
    </row>
    <row r="815" spans="1:52" ht="30" customHeight="1" x14ac:dyDescent="0.3">
      <c r="A815" s="20" t="s">
        <v>1770</v>
      </c>
      <c r="B815" s="20" t="s">
        <v>1771</v>
      </c>
      <c r="C815" s="20" t="s">
        <v>1738</v>
      </c>
      <c r="D815" s="21">
        <v>1</v>
      </c>
      <c r="E815" s="23">
        <f t="shared" si="117"/>
        <v>90</v>
      </c>
      <c r="F815" s="26">
        <f t="shared" si="117"/>
        <v>90</v>
      </c>
      <c r="G815" s="23">
        <f>단가대비표!O134</f>
        <v>90</v>
      </c>
      <c r="H815" s="26">
        <f>TRUNC(G815*D815,1)</f>
        <v>90</v>
      </c>
      <c r="I815" s="23">
        <f>단가대비표!P134</f>
        <v>0</v>
      </c>
      <c r="J815" s="26">
        <f>TRUNC(I815*D815,1)</f>
        <v>0</v>
      </c>
      <c r="K815" s="23">
        <f>단가대비표!V134</f>
        <v>0</v>
      </c>
      <c r="L815" s="26">
        <f>TRUNC(K815*D815,1)</f>
        <v>0</v>
      </c>
      <c r="M815" s="20" t="s">
        <v>52</v>
      </c>
      <c r="N815" s="1" t="s">
        <v>1734</v>
      </c>
      <c r="O815" s="1" t="s">
        <v>1772</v>
      </c>
      <c r="P815" s="1" t="s">
        <v>69</v>
      </c>
      <c r="Q815" s="1" t="s">
        <v>69</v>
      </c>
      <c r="R815" s="1" t="s">
        <v>68</v>
      </c>
      <c r="AV815" s="1" t="s">
        <v>52</v>
      </c>
      <c r="AW815" s="1" t="s">
        <v>1877</v>
      </c>
      <c r="AX815" s="1" t="s">
        <v>52</v>
      </c>
      <c r="AY815" s="1" t="s">
        <v>52</v>
      </c>
      <c r="AZ815" s="1" t="s">
        <v>52</v>
      </c>
    </row>
    <row r="816" spans="1:52" ht="30" customHeight="1" x14ac:dyDescent="0.3">
      <c r="A816" s="20" t="s">
        <v>1774</v>
      </c>
      <c r="B816" s="20" t="s">
        <v>1771</v>
      </c>
      <c r="C816" s="20" t="s">
        <v>1738</v>
      </c>
      <c r="D816" s="21">
        <v>1</v>
      </c>
      <c r="E816" s="23">
        <f t="shared" si="117"/>
        <v>90</v>
      </c>
      <c r="F816" s="26">
        <f t="shared" si="117"/>
        <v>90</v>
      </c>
      <c r="G816" s="23">
        <f>단가대비표!O135</f>
        <v>90</v>
      </c>
      <c r="H816" s="26">
        <f>TRUNC(G816*D816,1)</f>
        <v>90</v>
      </c>
      <c r="I816" s="23">
        <f>단가대비표!P135</f>
        <v>0</v>
      </c>
      <c r="J816" s="26">
        <f>TRUNC(I816*D816,1)</f>
        <v>0</v>
      </c>
      <c r="K816" s="23">
        <f>단가대비표!V135</f>
        <v>0</v>
      </c>
      <c r="L816" s="26">
        <f>TRUNC(K816*D816,1)</f>
        <v>0</v>
      </c>
      <c r="M816" s="20" t="s">
        <v>52</v>
      </c>
      <c r="N816" s="1" t="s">
        <v>1734</v>
      </c>
      <c r="O816" s="1" t="s">
        <v>1775</v>
      </c>
      <c r="P816" s="1" t="s">
        <v>69</v>
      </c>
      <c r="Q816" s="1" t="s">
        <v>69</v>
      </c>
      <c r="R816" s="1" t="s">
        <v>68</v>
      </c>
      <c r="AV816" s="1" t="s">
        <v>52</v>
      </c>
      <c r="AW816" s="1" t="s">
        <v>1878</v>
      </c>
      <c r="AX816" s="1" t="s">
        <v>52</v>
      </c>
      <c r="AY816" s="1" t="s">
        <v>52</v>
      </c>
      <c r="AZ816" s="1" t="s">
        <v>52</v>
      </c>
    </row>
    <row r="817" spans="1:52" ht="30" customHeight="1" x14ac:dyDescent="0.3">
      <c r="A817" s="20" t="s">
        <v>927</v>
      </c>
      <c r="B817" s="20" t="s">
        <v>52</v>
      </c>
      <c r="C817" s="20" t="s">
        <v>52</v>
      </c>
      <c r="D817" s="21"/>
      <c r="E817" s="23"/>
      <c r="F817" s="26">
        <f>H817+J817+L817</f>
        <v>7990</v>
      </c>
      <c r="G817" s="23"/>
      <c r="H817" s="26">
        <f>TRUNC(SUMIF(N814:N816, N813, H814:H816),0)</f>
        <v>7990</v>
      </c>
      <c r="I817" s="23"/>
      <c r="J817" s="26">
        <f>TRUNC(SUMIF(N814:N816, N813, J814:J816),0)</f>
        <v>0</v>
      </c>
      <c r="K817" s="23"/>
      <c r="L817" s="26">
        <f>TRUNC(SUMIF(N814:N816, N813, L814:L816),0)</f>
        <v>0</v>
      </c>
      <c r="M817" s="20" t="s">
        <v>52</v>
      </c>
      <c r="N817" s="1" t="s">
        <v>152</v>
      </c>
      <c r="O817" s="1" t="s">
        <v>152</v>
      </c>
      <c r="P817" s="1" t="s">
        <v>52</v>
      </c>
      <c r="Q817" s="1" t="s">
        <v>52</v>
      </c>
      <c r="R817" s="1" t="s">
        <v>52</v>
      </c>
      <c r="AV817" s="1" t="s">
        <v>52</v>
      </c>
      <c r="AW817" s="1" t="s">
        <v>52</v>
      </c>
      <c r="AX817" s="1" t="s">
        <v>52</v>
      </c>
      <c r="AY817" s="1" t="s">
        <v>52</v>
      </c>
      <c r="AZ817" s="1" t="s">
        <v>52</v>
      </c>
    </row>
    <row r="818" spans="1:52" ht="30" customHeight="1" x14ac:dyDescent="0.3">
      <c r="A818" s="21"/>
      <c r="B818" s="21"/>
      <c r="C818" s="21"/>
      <c r="D818" s="21"/>
      <c r="E818" s="23"/>
      <c r="F818" s="26"/>
      <c r="G818" s="23"/>
      <c r="H818" s="26"/>
      <c r="I818" s="23"/>
      <c r="J818" s="26"/>
      <c r="K818" s="23"/>
      <c r="L818" s="26"/>
      <c r="M818" s="21"/>
    </row>
    <row r="819" spans="1:52" ht="30" customHeight="1" x14ac:dyDescent="0.3">
      <c r="A819" s="17" t="s">
        <v>1879</v>
      </c>
      <c r="B819" s="18"/>
      <c r="C819" s="18"/>
      <c r="D819" s="18"/>
      <c r="E819" s="22"/>
      <c r="F819" s="25"/>
      <c r="G819" s="22"/>
      <c r="H819" s="25"/>
      <c r="I819" s="22"/>
      <c r="J819" s="25"/>
      <c r="K819" s="22"/>
      <c r="L819" s="25"/>
      <c r="M819" s="19"/>
      <c r="N819" s="1" t="s">
        <v>1880</v>
      </c>
    </row>
    <row r="820" spans="1:52" ht="30" customHeight="1" x14ac:dyDescent="0.3">
      <c r="A820" s="20" t="s">
        <v>1881</v>
      </c>
      <c r="B820" s="20" t="s">
        <v>1882</v>
      </c>
      <c r="C820" s="20" t="s">
        <v>619</v>
      </c>
      <c r="D820" s="21">
        <v>0.20849999999999999</v>
      </c>
      <c r="E820" s="23">
        <f t="shared" ref="E820:F823" si="118">TRUNC(G820+I820+K820,1)</f>
        <v>110926</v>
      </c>
      <c r="F820" s="26">
        <f t="shared" si="118"/>
        <v>23128</v>
      </c>
      <c r="G820" s="23">
        <f>단가대비표!O5</f>
        <v>0</v>
      </c>
      <c r="H820" s="26">
        <f>TRUNC(G820*D820,1)</f>
        <v>0</v>
      </c>
      <c r="I820" s="23">
        <f>단가대비표!P5</f>
        <v>0</v>
      </c>
      <c r="J820" s="26">
        <f>TRUNC(I820*D820,1)</f>
        <v>0</v>
      </c>
      <c r="K820" s="23">
        <f>단가대비표!V5</f>
        <v>110926</v>
      </c>
      <c r="L820" s="26">
        <f>TRUNC(K820*D820,1)</f>
        <v>23128</v>
      </c>
      <c r="M820" s="20" t="s">
        <v>1814</v>
      </c>
      <c r="N820" s="1" t="s">
        <v>1880</v>
      </c>
      <c r="O820" s="1" t="s">
        <v>1885</v>
      </c>
      <c r="P820" s="1" t="s">
        <v>69</v>
      </c>
      <c r="Q820" s="1" t="s">
        <v>69</v>
      </c>
      <c r="R820" s="1" t="s">
        <v>68</v>
      </c>
      <c r="AV820" s="1" t="s">
        <v>52</v>
      </c>
      <c r="AW820" s="1" t="s">
        <v>1886</v>
      </c>
      <c r="AX820" s="1" t="s">
        <v>52</v>
      </c>
      <c r="AY820" s="1" t="s">
        <v>52</v>
      </c>
      <c r="AZ820" s="1" t="s">
        <v>52</v>
      </c>
    </row>
    <row r="821" spans="1:52" ht="30" customHeight="1" x14ac:dyDescent="0.3">
      <c r="A821" s="20" t="s">
        <v>1887</v>
      </c>
      <c r="B821" s="20" t="s">
        <v>1888</v>
      </c>
      <c r="C821" s="20" t="s">
        <v>1889</v>
      </c>
      <c r="D821" s="21">
        <v>11.6</v>
      </c>
      <c r="E821" s="23">
        <f t="shared" si="118"/>
        <v>1505.4</v>
      </c>
      <c r="F821" s="26">
        <f t="shared" si="118"/>
        <v>17463.2</v>
      </c>
      <c r="G821" s="23">
        <f>단가대비표!O13</f>
        <v>1505.45</v>
      </c>
      <c r="H821" s="26">
        <f>TRUNC(G821*D821,1)</f>
        <v>17463.2</v>
      </c>
      <c r="I821" s="23">
        <f>단가대비표!P13</f>
        <v>0</v>
      </c>
      <c r="J821" s="26">
        <f>TRUNC(I821*D821,1)</f>
        <v>0</v>
      </c>
      <c r="K821" s="23">
        <f>단가대비표!V13</f>
        <v>0</v>
      </c>
      <c r="L821" s="26">
        <f>TRUNC(K821*D821,1)</f>
        <v>0</v>
      </c>
      <c r="M821" s="20" t="s">
        <v>52</v>
      </c>
      <c r="N821" s="1" t="s">
        <v>1880</v>
      </c>
      <c r="O821" s="1" t="s">
        <v>1890</v>
      </c>
      <c r="P821" s="1" t="s">
        <v>69</v>
      </c>
      <c r="Q821" s="1" t="s">
        <v>69</v>
      </c>
      <c r="R821" s="1" t="s">
        <v>68</v>
      </c>
      <c r="V821">
        <v>1</v>
      </c>
      <c r="AV821" s="1" t="s">
        <v>52</v>
      </c>
      <c r="AW821" s="1" t="s">
        <v>1891</v>
      </c>
      <c r="AX821" s="1" t="s">
        <v>52</v>
      </c>
      <c r="AY821" s="1" t="s">
        <v>52</v>
      </c>
      <c r="AZ821" s="1" t="s">
        <v>52</v>
      </c>
    </row>
    <row r="822" spans="1:52" ht="30" customHeight="1" x14ac:dyDescent="0.3">
      <c r="A822" s="20" t="s">
        <v>1892</v>
      </c>
      <c r="B822" s="20" t="s">
        <v>1893</v>
      </c>
      <c r="C822" s="20" t="s">
        <v>147</v>
      </c>
      <c r="D822" s="21">
        <v>1</v>
      </c>
      <c r="E822" s="23">
        <f t="shared" si="118"/>
        <v>3841.9</v>
      </c>
      <c r="F822" s="26">
        <f t="shared" si="118"/>
        <v>3841.9</v>
      </c>
      <c r="G822" s="23">
        <f>TRUNC(SUMIF(V820:V823, RIGHTB(O822, 1), H820:H823)*U822, 2)</f>
        <v>3841.9</v>
      </c>
      <c r="H822" s="26">
        <f>TRUNC(G822*D822,1)</f>
        <v>3841.9</v>
      </c>
      <c r="I822" s="23">
        <v>0</v>
      </c>
      <c r="J822" s="26">
        <f>TRUNC(I822*D822,1)</f>
        <v>0</v>
      </c>
      <c r="K822" s="23">
        <v>0</v>
      </c>
      <c r="L822" s="26">
        <f>TRUNC(K822*D822,1)</f>
        <v>0</v>
      </c>
      <c r="M822" s="20" t="s">
        <v>52</v>
      </c>
      <c r="N822" s="1" t="s">
        <v>1880</v>
      </c>
      <c r="O822" s="1" t="s">
        <v>766</v>
      </c>
      <c r="P822" s="1" t="s">
        <v>69</v>
      </c>
      <c r="Q822" s="1" t="s">
        <v>69</v>
      </c>
      <c r="R822" s="1" t="s">
        <v>69</v>
      </c>
      <c r="S822">
        <v>0</v>
      </c>
      <c r="T822">
        <v>0</v>
      </c>
      <c r="U822">
        <v>0.22</v>
      </c>
      <c r="AV822" s="1" t="s">
        <v>52</v>
      </c>
      <c r="AW822" s="1" t="s">
        <v>1894</v>
      </c>
      <c r="AX822" s="1" t="s">
        <v>52</v>
      </c>
      <c r="AY822" s="1" t="s">
        <v>52</v>
      </c>
      <c r="AZ822" s="1" t="s">
        <v>52</v>
      </c>
    </row>
    <row r="823" spans="1:52" ht="30" customHeight="1" x14ac:dyDescent="0.3">
      <c r="A823" s="20" t="s">
        <v>1895</v>
      </c>
      <c r="B823" s="20" t="s">
        <v>920</v>
      </c>
      <c r="C823" s="20" t="s">
        <v>921</v>
      </c>
      <c r="D823" s="21">
        <v>1</v>
      </c>
      <c r="E823" s="23">
        <f t="shared" si="118"/>
        <v>59025.599999999999</v>
      </c>
      <c r="F823" s="26">
        <f t="shared" si="118"/>
        <v>59025.599999999999</v>
      </c>
      <c r="G823" s="23">
        <f>TRUNC(단가대비표!O147*1/8*16/12*25/20, 1)</f>
        <v>0</v>
      </c>
      <c r="H823" s="26">
        <f>TRUNC(G823*D823,1)</f>
        <v>0</v>
      </c>
      <c r="I823" s="23">
        <f>TRUNC(단가대비표!P147*1/8*16/12*25/20, 1)</f>
        <v>59025.599999999999</v>
      </c>
      <c r="J823" s="26">
        <f>TRUNC(I823*D823,1)</f>
        <v>59025.599999999999</v>
      </c>
      <c r="K823" s="23">
        <f>TRUNC(단가대비표!V147*1/8*16/12*25/20, 1)</f>
        <v>0</v>
      </c>
      <c r="L823" s="26">
        <f>TRUNC(K823*D823,1)</f>
        <v>0</v>
      </c>
      <c r="M823" s="20" t="s">
        <v>52</v>
      </c>
      <c r="N823" s="1" t="s">
        <v>1880</v>
      </c>
      <c r="O823" s="1" t="s">
        <v>1896</v>
      </c>
      <c r="P823" s="1" t="s">
        <v>69</v>
      </c>
      <c r="Q823" s="1" t="s">
        <v>69</v>
      </c>
      <c r="R823" s="1" t="s">
        <v>68</v>
      </c>
      <c r="AV823" s="1" t="s">
        <v>52</v>
      </c>
      <c r="AW823" s="1" t="s">
        <v>1897</v>
      </c>
      <c r="AX823" s="1" t="s">
        <v>68</v>
      </c>
      <c r="AY823" s="1" t="s">
        <v>52</v>
      </c>
      <c r="AZ823" s="1" t="s">
        <v>52</v>
      </c>
    </row>
    <row r="824" spans="1:52" ht="30" customHeight="1" x14ac:dyDescent="0.3">
      <c r="A824" s="20" t="s">
        <v>927</v>
      </c>
      <c r="B824" s="20" t="s">
        <v>52</v>
      </c>
      <c r="C824" s="20" t="s">
        <v>52</v>
      </c>
      <c r="D824" s="21"/>
      <c r="E824" s="23"/>
      <c r="F824" s="26">
        <f>H824+J824+L824</f>
        <v>103458</v>
      </c>
      <c r="G824" s="23"/>
      <c r="H824" s="26">
        <f>TRUNC(SUMIF(N820:N823, N819, H820:H823),0)</f>
        <v>21305</v>
      </c>
      <c r="I824" s="23"/>
      <c r="J824" s="26">
        <f>TRUNC(SUMIF(N820:N823, N819, J820:J823),0)</f>
        <v>59025</v>
      </c>
      <c r="K824" s="23"/>
      <c r="L824" s="26">
        <f>TRUNC(SUMIF(N820:N823, N819, L820:L823),0)</f>
        <v>23128</v>
      </c>
      <c r="M824" s="20" t="s">
        <v>52</v>
      </c>
      <c r="N824" s="1" t="s">
        <v>152</v>
      </c>
      <c r="O824" s="1" t="s">
        <v>152</v>
      </c>
      <c r="P824" s="1" t="s">
        <v>52</v>
      </c>
      <c r="Q824" s="1" t="s">
        <v>52</v>
      </c>
      <c r="R824" s="1" t="s">
        <v>52</v>
      </c>
      <c r="AV824" s="1" t="s">
        <v>52</v>
      </c>
      <c r="AW824" s="1" t="s">
        <v>52</v>
      </c>
      <c r="AX824" s="1" t="s">
        <v>52</v>
      </c>
      <c r="AY824" s="1" t="s">
        <v>52</v>
      </c>
      <c r="AZ824" s="1" t="s">
        <v>52</v>
      </c>
    </row>
    <row r="825" spans="1:52" ht="30" customHeight="1" x14ac:dyDescent="0.3">
      <c r="A825" s="21"/>
      <c r="B825" s="21"/>
      <c r="C825" s="21"/>
      <c r="D825" s="21"/>
      <c r="E825" s="23"/>
      <c r="F825" s="26"/>
      <c r="G825" s="23"/>
      <c r="H825" s="26"/>
      <c r="I825" s="23"/>
      <c r="J825" s="26"/>
      <c r="K825" s="23"/>
      <c r="L825" s="26"/>
      <c r="M825" s="21"/>
    </row>
    <row r="826" spans="1:52" ht="30" customHeight="1" x14ac:dyDescent="0.3">
      <c r="A826" s="17" t="s">
        <v>1898</v>
      </c>
      <c r="B826" s="18"/>
      <c r="C826" s="18"/>
      <c r="D826" s="18"/>
      <c r="E826" s="22"/>
      <c r="F826" s="25"/>
      <c r="G826" s="22"/>
      <c r="H826" s="25"/>
      <c r="I826" s="22"/>
      <c r="J826" s="25"/>
      <c r="K826" s="22"/>
      <c r="L826" s="25"/>
      <c r="M826" s="19"/>
      <c r="N826" s="1" t="s">
        <v>1899</v>
      </c>
    </row>
    <row r="827" spans="1:52" ht="30" customHeight="1" x14ac:dyDescent="0.3">
      <c r="A827" s="20" t="s">
        <v>1900</v>
      </c>
      <c r="B827" s="20" t="s">
        <v>1901</v>
      </c>
      <c r="C827" s="20" t="s">
        <v>619</v>
      </c>
      <c r="D827" s="21">
        <v>0.37080000000000002</v>
      </c>
      <c r="E827" s="23">
        <f t="shared" ref="E827:F830" si="119">TRUNC(G827+I827+K827,1)</f>
        <v>1570</v>
      </c>
      <c r="F827" s="26">
        <f t="shared" si="119"/>
        <v>582.1</v>
      </c>
      <c r="G827" s="23">
        <f>단가대비표!O6</f>
        <v>0</v>
      </c>
      <c r="H827" s="26">
        <f>TRUNC(G827*D827,1)</f>
        <v>0</v>
      </c>
      <c r="I827" s="23">
        <f>단가대비표!P6</f>
        <v>0</v>
      </c>
      <c r="J827" s="26">
        <f>TRUNC(I827*D827,1)</f>
        <v>0</v>
      </c>
      <c r="K827" s="23">
        <f>단가대비표!V6</f>
        <v>1570</v>
      </c>
      <c r="L827" s="26">
        <f>TRUNC(K827*D827,1)</f>
        <v>582.1</v>
      </c>
      <c r="M827" s="20" t="s">
        <v>1814</v>
      </c>
      <c r="N827" s="1" t="s">
        <v>1899</v>
      </c>
      <c r="O827" s="1" t="s">
        <v>1904</v>
      </c>
      <c r="P827" s="1" t="s">
        <v>69</v>
      </c>
      <c r="Q827" s="1" t="s">
        <v>69</v>
      </c>
      <c r="R827" s="1" t="s">
        <v>68</v>
      </c>
      <c r="AV827" s="1" t="s">
        <v>52</v>
      </c>
      <c r="AW827" s="1" t="s">
        <v>1905</v>
      </c>
      <c r="AX827" s="1" t="s">
        <v>52</v>
      </c>
      <c r="AY827" s="1" t="s">
        <v>52</v>
      </c>
      <c r="AZ827" s="1" t="s">
        <v>52</v>
      </c>
    </row>
    <row r="828" spans="1:52" ht="30" customHeight="1" x14ac:dyDescent="0.3">
      <c r="A828" s="20" t="s">
        <v>1906</v>
      </c>
      <c r="B828" s="20" t="s">
        <v>1907</v>
      </c>
      <c r="C828" s="20" t="s">
        <v>1889</v>
      </c>
      <c r="D828" s="21">
        <v>1</v>
      </c>
      <c r="E828" s="23">
        <f t="shared" si="119"/>
        <v>1584.5</v>
      </c>
      <c r="F828" s="26">
        <f t="shared" si="119"/>
        <v>1584.5</v>
      </c>
      <c r="G828" s="23">
        <f>단가대비표!O14</f>
        <v>1584.54</v>
      </c>
      <c r="H828" s="26">
        <f>TRUNC(G828*D828,1)</f>
        <v>1584.5</v>
      </c>
      <c r="I828" s="23">
        <f>단가대비표!P14</f>
        <v>0</v>
      </c>
      <c r="J828" s="26">
        <f>TRUNC(I828*D828,1)</f>
        <v>0</v>
      </c>
      <c r="K828" s="23">
        <f>단가대비표!V14</f>
        <v>0</v>
      </c>
      <c r="L828" s="26">
        <f>TRUNC(K828*D828,1)</f>
        <v>0</v>
      </c>
      <c r="M828" s="20" t="s">
        <v>52</v>
      </c>
      <c r="N828" s="1" t="s">
        <v>1899</v>
      </c>
      <c r="O828" s="1" t="s">
        <v>1908</v>
      </c>
      <c r="P828" s="1" t="s">
        <v>69</v>
      </c>
      <c r="Q828" s="1" t="s">
        <v>69</v>
      </c>
      <c r="R828" s="1" t="s">
        <v>68</v>
      </c>
      <c r="V828">
        <v>1</v>
      </c>
      <c r="AV828" s="1" t="s">
        <v>52</v>
      </c>
      <c r="AW828" s="1" t="s">
        <v>1909</v>
      </c>
      <c r="AX828" s="1" t="s">
        <v>52</v>
      </c>
      <c r="AY828" s="1" t="s">
        <v>52</v>
      </c>
      <c r="AZ828" s="1" t="s">
        <v>52</v>
      </c>
    </row>
    <row r="829" spans="1:52" ht="30" customHeight="1" x14ac:dyDescent="0.3">
      <c r="A829" s="20" t="s">
        <v>1892</v>
      </c>
      <c r="B829" s="20" t="s">
        <v>1910</v>
      </c>
      <c r="C829" s="20" t="s">
        <v>147</v>
      </c>
      <c r="D829" s="21">
        <v>1</v>
      </c>
      <c r="E829" s="23">
        <f t="shared" si="119"/>
        <v>316.89999999999998</v>
      </c>
      <c r="F829" s="26">
        <f t="shared" si="119"/>
        <v>316.89999999999998</v>
      </c>
      <c r="G829" s="23">
        <f>TRUNC(SUMIF(V827:V830, RIGHTB(O829, 1), H827:H830)*U829, 2)</f>
        <v>316.89999999999998</v>
      </c>
      <c r="H829" s="26">
        <f>TRUNC(G829*D829,1)</f>
        <v>316.89999999999998</v>
      </c>
      <c r="I829" s="23">
        <v>0</v>
      </c>
      <c r="J829" s="26">
        <f>TRUNC(I829*D829,1)</f>
        <v>0</v>
      </c>
      <c r="K829" s="23">
        <v>0</v>
      </c>
      <c r="L829" s="26">
        <f>TRUNC(K829*D829,1)</f>
        <v>0</v>
      </c>
      <c r="M829" s="20" t="s">
        <v>52</v>
      </c>
      <c r="N829" s="1" t="s">
        <v>1899</v>
      </c>
      <c r="O829" s="1" t="s">
        <v>766</v>
      </c>
      <c r="P829" s="1" t="s">
        <v>69</v>
      </c>
      <c r="Q829" s="1" t="s">
        <v>69</v>
      </c>
      <c r="R829" s="1" t="s">
        <v>69</v>
      </c>
      <c r="S829">
        <v>0</v>
      </c>
      <c r="T829">
        <v>0</v>
      </c>
      <c r="U829">
        <v>0.2</v>
      </c>
      <c r="AV829" s="1" t="s">
        <v>52</v>
      </c>
      <c r="AW829" s="1" t="s">
        <v>1911</v>
      </c>
      <c r="AX829" s="1" t="s">
        <v>52</v>
      </c>
      <c r="AY829" s="1" t="s">
        <v>52</v>
      </c>
      <c r="AZ829" s="1" t="s">
        <v>52</v>
      </c>
    </row>
    <row r="830" spans="1:52" ht="30" customHeight="1" x14ac:dyDescent="0.3">
      <c r="A830" s="20" t="s">
        <v>1912</v>
      </c>
      <c r="B830" s="20" t="s">
        <v>920</v>
      </c>
      <c r="C830" s="20" t="s">
        <v>921</v>
      </c>
      <c r="D830" s="21">
        <v>1</v>
      </c>
      <c r="E830" s="23">
        <f t="shared" si="119"/>
        <v>36604.699999999997</v>
      </c>
      <c r="F830" s="26">
        <f t="shared" si="119"/>
        <v>36604.699999999997</v>
      </c>
      <c r="G830" s="23">
        <f>TRUNC(단가대비표!O148*1/8*16/12*25/20, 1)</f>
        <v>0</v>
      </c>
      <c r="H830" s="26">
        <f>TRUNC(G830*D830,1)</f>
        <v>0</v>
      </c>
      <c r="I830" s="23">
        <f>TRUNC(단가대비표!P148*1/8*16/12*25/20, 1)</f>
        <v>36604.699999999997</v>
      </c>
      <c r="J830" s="26">
        <f>TRUNC(I830*D830,1)</f>
        <v>36604.699999999997</v>
      </c>
      <c r="K830" s="23">
        <f>TRUNC(단가대비표!V148*1/8*16/12*25/20, 1)</f>
        <v>0</v>
      </c>
      <c r="L830" s="26">
        <f>TRUNC(K830*D830,1)</f>
        <v>0</v>
      </c>
      <c r="M830" s="20" t="s">
        <v>52</v>
      </c>
      <c r="N830" s="1" t="s">
        <v>1899</v>
      </c>
      <c r="O830" s="1" t="s">
        <v>1913</v>
      </c>
      <c r="P830" s="1" t="s">
        <v>69</v>
      </c>
      <c r="Q830" s="1" t="s">
        <v>69</v>
      </c>
      <c r="R830" s="1" t="s">
        <v>68</v>
      </c>
      <c r="AV830" s="1" t="s">
        <v>52</v>
      </c>
      <c r="AW830" s="1" t="s">
        <v>1914</v>
      </c>
      <c r="AX830" s="1" t="s">
        <v>68</v>
      </c>
      <c r="AY830" s="1" t="s">
        <v>52</v>
      </c>
      <c r="AZ830" s="1" t="s">
        <v>52</v>
      </c>
    </row>
    <row r="831" spans="1:52" ht="30" customHeight="1" x14ac:dyDescent="0.3">
      <c r="A831" s="20" t="s">
        <v>927</v>
      </c>
      <c r="B831" s="20" t="s">
        <v>52</v>
      </c>
      <c r="C831" s="20" t="s">
        <v>52</v>
      </c>
      <c r="D831" s="21"/>
      <c r="E831" s="23"/>
      <c r="F831" s="26">
        <f>H831+J831+L831</f>
        <v>39087</v>
      </c>
      <c r="G831" s="23"/>
      <c r="H831" s="26">
        <f>TRUNC(SUMIF(N827:N830, N826, H827:H830),0)</f>
        <v>1901</v>
      </c>
      <c r="I831" s="23"/>
      <c r="J831" s="26">
        <f>TRUNC(SUMIF(N827:N830, N826, J827:J830),0)</f>
        <v>36604</v>
      </c>
      <c r="K831" s="23"/>
      <c r="L831" s="26">
        <f>TRUNC(SUMIF(N827:N830, N826, L827:L830),0)</f>
        <v>582</v>
      </c>
      <c r="M831" s="20" t="s">
        <v>52</v>
      </c>
      <c r="N831" s="1" t="s">
        <v>152</v>
      </c>
      <c r="O831" s="1" t="s">
        <v>152</v>
      </c>
      <c r="P831" s="1" t="s">
        <v>52</v>
      </c>
      <c r="Q831" s="1" t="s">
        <v>52</v>
      </c>
      <c r="R831" s="1" t="s">
        <v>52</v>
      </c>
      <c r="AV831" s="1" t="s">
        <v>52</v>
      </c>
      <c r="AW831" s="1" t="s">
        <v>52</v>
      </c>
      <c r="AX831" s="1" t="s">
        <v>52</v>
      </c>
      <c r="AY831" s="1" t="s">
        <v>52</v>
      </c>
      <c r="AZ831" s="1" t="s">
        <v>52</v>
      </c>
    </row>
    <row r="832" spans="1:52" ht="30" customHeight="1" x14ac:dyDescent="0.3">
      <c r="A832" s="20"/>
      <c r="B832" s="20"/>
      <c r="C832" s="20"/>
      <c r="D832" s="21"/>
      <c r="E832" s="23"/>
      <c r="F832" s="26"/>
      <c r="G832" s="23"/>
      <c r="H832" s="26"/>
      <c r="I832" s="23"/>
      <c r="J832" s="26"/>
      <c r="K832" s="23"/>
      <c r="L832" s="26"/>
      <c r="M832" s="20"/>
      <c r="N832" s="1"/>
      <c r="O832" s="1"/>
      <c r="P832" s="1"/>
      <c r="Q832" s="1"/>
      <c r="R832" s="1"/>
      <c r="AV832" s="1"/>
      <c r="AW832" s="1"/>
      <c r="AX832" s="1"/>
      <c r="AY832" s="1"/>
      <c r="AZ832" s="1"/>
    </row>
    <row r="833" spans="1:52" ht="30" customHeight="1" x14ac:dyDescent="0.3">
      <c r="A833" s="20"/>
      <c r="B833" s="20"/>
      <c r="C833" s="20"/>
      <c r="D833" s="21"/>
      <c r="E833" s="23"/>
      <c r="F833" s="26"/>
      <c r="G833" s="23"/>
      <c r="H833" s="26"/>
      <c r="I833" s="23"/>
      <c r="J833" s="26"/>
      <c r="K833" s="23"/>
      <c r="L833" s="26"/>
      <c r="M833" s="20"/>
      <c r="N833" s="1"/>
      <c r="O833" s="1"/>
      <c r="P833" s="1"/>
      <c r="Q833" s="1"/>
      <c r="R833" s="1"/>
      <c r="AV833" s="1"/>
      <c r="AW833" s="1"/>
      <c r="AX833" s="1"/>
      <c r="AY833" s="1"/>
      <c r="AZ833" s="1"/>
    </row>
    <row r="834" spans="1:52" ht="30" customHeight="1" x14ac:dyDescent="0.3">
      <c r="A834" s="20"/>
      <c r="B834" s="20"/>
      <c r="C834" s="20"/>
      <c r="D834" s="21"/>
      <c r="E834" s="23"/>
      <c r="F834" s="26"/>
      <c r="G834" s="23"/>
      <c r="H834" s="26"/>
      <c r="I834" s="23"/>
      <c r="J834" s="26"/>
      <c r="K834" s="23"/>
      <c r="L834" s="26"/>
      <c r="M834" s="20"/>
      <c r="N834" s="1"/>
      <c r="O834" s="1"/>
      <c r="P834" s="1"/>
      <c r="Q834" s="1"/>
      <c r="R834" s="1"/>
      <c r="AV834" s="1"/>
      <c r="AW834" s="1"/>
      <c r="AX834" s="1"/>
      <c r="AY834" s="1"/>
      <c r="AZ834" s="1"/>
    </row>
    <row r="835" spans="1:52" ht="30" customHeight="1" x14ac:dyDescent="0.3">
      <c r="A835" s="20"/>
      <c r="B835" s="20"/>
      <c r="C835" s="20"/>
      <c r="D835" s="21"/>
      <c r="E835" s="23"/>
      <c r="F835" s="26"/>
      <c r="G835" s="23"/>
      <c r="H835" s="26"/>
      <c r="I835" s="23"/>
      <c r="J835" s="26"/>
      <c r="K835" s="23"/>
      <c r="L835" s="26"/>
      <c r="M835" s="20"/>
      <c r="N835" s="1"/>
      <c r="O835" s="1"/>
      <c r="P835" s="1"/>
      <c r="Q835" s="1"/>
      <c r="R835" s="1"/>
      <c r="AV835" s="1"/>
      <c r="AW835" s="1"/>
      <c r="AX835" s="1"/>
      <c r="AY835" s="1"/>
      <c r="AZ835" s="1"/>
    </row>
    <row r="836" spans="1:52" ht="30" customHeight="1" x14ac:dyDescent="0.3">
      <c r="A836" s="20"/>
      <c r="B836" s="20"/>
      <c r="C836" s="20"/>
      <c r="D836" s="21"/>
      <c r="E836" s="23"/>
      <c r="F836" s="26"/>
      <c r="G836" s="23"/>
      <c r="H836" s="26"/>
      <c r="I836" s="23"/>
      <c r="J836" s="26"/>
      <c r="K836" s="23"/>
      <c r="L836" s="26"/>
      <c r="M836" s="20"/>
      <c r="N836" s="1"/>
      <c r="O836" s="1"/>
      <c r="P836" s="1"/>
      <c r="Q836" s="1"/>
      <c r="R836" s="1"/>
      <c r="AV836" s="1"/>
      <c r="AW836" s="1"/>
      <c r="AX836" s="1"/>
      <c r="AY836" s="1"/>
      <c r="AZ836" s="1"/>
    </row>
    <row r="837" spans="1:52" ht="30" customHeight="1" x14ac:dyDescent="0.3">
      <c r="A837" s="20"/>
      <c r="B837" s="20"/>
      <c r="C837" s="20"/>
      <c r="D837" s="21"/>
      <c r="E837" s="23"/>
      <c r="F837" s="26"/>
      <c r="G837" s="23"/>
      <c r="H837" s="26"/>
      <c r="I837" s="23"/>
      <c r="J837" s="26"/>
      <c r="K837" s="23"/>
      <c r="L837" s="26"/>
      <c r="M837" s="20"/>
      <c r="N837" s="1"/>
      <c r="O837" s="1"/>
      <c r="P837" s="1"/>
      <c r="Q837" s="1"/>
      <c r="R837" s="1"/>
      <c r="AV837" s="1"/>
      <c r="AW837" s="1"/>
      <c r="AX837" s="1"/>
      <c r="AY837" s="1"/>
      <c r="AZ837" s="1"/>
    </row>
    <row r="838" spans="1:52" ht="30" customHeight="1" x14ac:dyDescent="0.3">
      <c r="A838" s="20"/>
      <c r="B838" s="20"/>
      <c r="C838" s="20"/>
      <c r="D838" s="21"/>
      <c r="E838" s="23"/>
      <c r="F838" s="26"/>
      <c r="G838" s="23"/>
      <c r="H838" s="26"/>
      <c r="I838" s="23"/>
      <c r="J838" s="26"/>
      <c r="K838" s="23"/>
      <c r="L838" s="26"/>
      <c r="M838" s="20"/>
      <c r="N838" s="1"/>
      <c r="O838" s="1"/>
      <c r="P838" s="1"/>
      <c r="Q838" s="1"/>
      <c r="R838" s="1"/>
      <c r="AV838" s="1"/>
      <c r="AW838" s="1"/>
      <c r="AX838" s="1"/>
      <c r="AY838" s="1"/>
      <c r="AZ838" s="1"/>
    </row>
    <row r="839" spans="1:52" ht="30" customHeight="1" x14ac:dyDescent="0.3">
      <c r="A839" s="20"/>
      <c r="B839" s="20"/>
      <c r="C839" s="20"/>
      <c r="D839" s="21"/>
      <c r="E839" s="23"/>
      <c r="F839" s="26"/>
      <c r="G839" s="23"/>
      <c r="H839" s="26"/>
      <c r="I839" s="23"/>
      <c r="J839" s="26"/>
      <c r="K839" s="23"/>
      <c r="L839" s="26"/>
      <c r="M839" s="20"/>
      <c r="N839" s="1"/>
      <c r="O839" s="1"/>
      <c r="P839" s="1"/>
      <c r="Q839" s="1"/>
      <c r="R839" s="1"/>
      <c r="AV839" s="1"/>
      <c r="AW839" s="1"/>
      <c r="AX839" s="1"/>
      <c r="AY839" s="1"/>
      <c r="AZ839" s="1"/>
    </row>
    <row r="840" spans="1:52" ht="30" customHeight="1" x14ac:dyDescent="0.3">
      <c r="A840" s="20"/>
      <c r="B840" s="20"/>
      <c r="C840" s="20"/>
      <c r="D840" s="21"/>
      <c r="E840" s="23"/>
      <c r="F840" s="26"/>
      <c r="G840" s="23"/>
      <c r="H840" s="26"/>
      <c r="I840" s="23"/>
      <c r="J840" s="26"/>
      <c r="K840" s="23"/>
      <c r="L840" s="26"/>
      <c r="M840" s="20"/>
      <c r="N840" s="1"/>
      <c r="O840" s="1"/>
      <c r="P840" s="1"/>
      <c r="Q840" s="1"/>
      <c r="R840" s="1"/>
      <c r="AV840" s="1"/>
      <c r="AW840" s="1"/>
      <c r="AX840" s="1"/>
      <c r="AY840" s="1"/>
      <c r="AZ840" s="1"/>
    </row>
    <row r="841" spans="1:52" ht="30" customHeight="1" x14ac:dyDescent="0.3">
      <c r="A841" s="20"/>
      <c r="B841" s="20"/>
      <c r="C841" s="20"/>
      <c r="D841" s="21"/>
      <c r="E841" s="23"/>
      <c r="F841" s="26"/>
      <c r="G841" s="23"/>
      <c r="H841" s="26"/>
      <c r="I841" s="23"/>
      <c r="J841" s="26"/>
      <c r="K841" s="23"/>
      <c r="L841" s="26"/>
      <c r="M841" s="20"/>
      <c r="N841" s="1"/>
      <c r="O841" s="1"/>
      <c r="P841" s="1"/>
      <c r="Q841" s="1"/>
      <c r="R841" s="1"/>
      <c r="AV841" s="1"/>
      <c r="AW841" s="1"/>
      <c r="AX841" s="1"/>
      <c r="AY841" s="1"/>
      <c r="AZ841" s="1"/>
    </row>
    <row r="842" spans="1:52" ht="30" customHeight="1" x14ac:dyDescent="0.3">
      <c r="A842" s="20"/>
      <c r="B842" s="20"/>
      <c r="C842" s="20"/>
      <c r="D842" s="21"/>
      <c r="E842" s="23"/>
      <c r="F842" s="26"/>
      <c r="G842" s="23"/>
      <c r="H842" s="26"/>
      <c r="I842" s="23"/>
      <c r="J842" s="26"/>
      <c r="K842" s="23"/>
      <c r="L842" s="26"/>
      <c r="M842" s="20"/>
      <c r="N842" s="1"/>
      <c r="O842" s="1"/>
      <c r="P842" s="1"/>
      <c r="Q842" s="1"/>
      <c r="R842" s="1"/>
      <c r="AV842" s="1"/>
      <c r="AW842" s="1"/>
      <c r="AX842" s="1"/>
      <c r="AY842" s="1"/>
      <c r="AZ842" s="1"/>
    </row>
    <row r="843" spans="1:52" ht="30" customHeight="1" x14ac:dyDescent="0.3">
      <c r="A843" s="20"/>
      <c r="B843" s="20"/>
      <c r="C843" s="20"/>
      <c r="D843" s="21"/>
      <c r="E843" s="23"/>
      <c r="F843" s="26"/>
      <c r="G843" s="23"/>
      <c r="H843" s="26"/>
      <c r="I843" s="23"/>
      <c r="J843" s="26"/>
      <c r="K843" s="23"/>
      <c r="L843" s="26"/>
      <c r="M843" s="20"/>
      <c r="N843" s="1"/>
      <c r="O843" s="1"/>
      <c r="P843" s="1"/>
      <c r="Q843" s="1"/>
      <c r="R843" s="1"/>
      <c r="AV843" s="1"/>
      <c r="AW843" s="1"/>
      <c r="AX843" s="1"/>
      <c r="AY843" s="1"/>
      <c r="AZ843" s="1"/>
    </row>
    <row r="844" spans="1:52" ht="30" customHeight="1" x14ac:dyDescent="0.3">
      <c r="A844" s="20"/>
      <c r="B844" s="20"/>
      <c r="C844" s="20"/>
      <c r="D844" s="21"/>
      <c r="E844" s="23"/>
      <c r="F844" s="26"/>
      <c r="G844" s="23"/>
      <c r="H844" s="26"/>
      <c r="I844" s="23"/>
      <c r="J844" s="26"/>
      <c r="K844" s="23"/>
      <c r="L844" s="26"/>
      <c r="M844" s="20"/>
      <c r="N844" s="1"/>
      <c r="O844" s="1"/>
      <c r="P844" s="1"/>
      <c r="Q844" s="1"/>
      <c r="R844" s="1"/>
      <c r="AV844" s="1"/>
      <c r="AW844" s="1"/>
      <c r="AX844" s="1"/>
      <c r="AY844" s="1"/>
      <c r="AZ844" s="1"/>
    </row>
    <row r="845" spans="1:52" ht="30" customHeight="1" x14ac:dyDescent="0.3">
      <c r="A845" s="20"/>
      <c r="B845" s="20"/>
      <c r="C845" s="20"/>
      <c r="D845" s="21"/>
      <c r="E845" s="23"/>
      <c r="F845" s="26"/>
      <c r="G845" s="23"/>
      <c r="H845" s="26"/>
      <c r="I845" s="23"/>
      <c r="J845" s="26"/>
      <c r="K845" s="23"/>
      <c r="L845" s="26"/>
      <c r="M845" s="20"/>
      <c r="N845" s="1"/>
      <c r="O845" s="1"/>
      <c r="P845" s="1"/>
      <c r="Q845" s="1"/>
      <c r="R845" s="1"/>
      <c r="AV845" s="1"/>
      <c r="AW845" s="1"/>
      <c r="AX845" s="1"/>
      <c r="AY845" s="1"/>
      <c r="AZ845" s="1"/>
    </row>
    <row r="846" spans="1:52" ht="30" customHeight="1" x14ac:dyDescent="0.3">
      <c r="A846" s="20"/>
      <c r="B846" s="20"/>
      <c r="C846" s="20"/>
      <c r="D846" s="21"/>
      <c r="E846" s="23"/>
      <c r="F846" s="26"/>
      <c r="G846" s="23"/>
      <c r="H846" s="26"/>
      <c r="I846" s="23"/>
      <c r="J846" s="26"/>
      <c r="K846" s="23"/>
      <c r="L846" s="26"/>
      <c r="M846" s="20"/>
      <c r="N846" s="1"/>
      <c r="O846" s="1"/>
      <c r="P846" s="1"/>
      <c r="Q846" s="1"/>
      <c r="R846" s="1"/>
      <c r="AV846" s="1"/>
      <c r="AW846" s="1"/>
      <c r="AX846" s="1"/>
      <c r="AY846" s="1"/>
      <c r="AZ846" s="1"/>
    </row>
    <row r="847" spans="1:52" ht="30" customHeight="1" x14ac:dyDescent="0.3">
      <c r="A847" s="20"/>
      <c r="B847" s="20"/>
      <c r="C847" s="20"/>
      <c r="D847" s="21"/>
      <c r="E847" s="23"/>
      <c r="F847" s="26"/>
      <c r="G847" s="23"/>
      <c r="H847" s="26"/>
      <c r="I847" s="23"/>
      <c r="J847" s="26"/>
      <c r="K847" s="23"/>
      <c r="L847" s="26"/>
      <c r="M847" s="20"/>
      <c r="N847" s="1"/>
      <c r="O847" s="1"/>
      <c r="P847" s="1"/>
      <c r="Q847" s="1"/>
      <c r="R847" s="1"/>
      <c r="AV847" s="1"/>
      <c r="AW847" s="1"/>
      <c r="AX847" s="1"/>
      <c r="AY847" s="1"/>
      <c r="AZ847" s="1"/>
    </row>
    <row r="848" spans="1:52" ht="30" customHeight="1" x14ac:dyDescent="0.3">
      <c r="A848" s="20"/>
      <c r="B848" s="20"/>
      <c r="C848" s="20"/>
      <c r="D848" s="21"/>
      <c r="E848" s="23"/>
      <c r="F848" s="26"/>
      <c r="G848" s="23"/>
      <c r="H848" s="26"/>
      <c r="I848" s="23"/>
      <c r="J848" s="26"/>
      <c r="K848" s="23"/>
      <c r="L848" s="26"/>
      <c r="M848" s="20"/>
      <c r="N848" s="1"/>
      <c r="O848" s="1"/>
      <c r="P848" s="1"/>
      <c r="Q848" s="1"/>
      <c r="R848" s="1"/>
      <c r="AV848" s="1"/>
      <c r="AW848" s="1"/>
      <c r="AX848" s="1"/>
      <c r="AY848" s="1"/>
      <c r="AZ848" s="1"/>
    </row>
    <row r="849" spans="1:52" ht="30" customHeight="1" x14ac:dyDescent="0.3">
      <c r="A849" s="20"/>
      <c r="B849" s="20"/>
      <c r="C849" s="20"/>
      <c r="D849" s="21"/>
      <c r="E849" s="23"/>
      <c r="F849" s="26"/>
      <c r="G849" s="23"/>
      <c r="H849" s="26"/>
      <c r="I849" s="23"/>
      <c r="J849" s="26"/>
      <c r="K849" s="23"/>
      <c r="L849" s="26"/>
      <c r="M849" s="20"/>
      <c r="N849" s="1"/>
      <c r="O849" s="1"/>
      <c r="P849" s="1"/>
      <c r="Q849" s="1"/>
      <c r="R849" s="1"/>
      <c r="AV849" s="1"/>
      <c r="AW849" s="1"/>
      <c r="AX849" s="1"/>
      <c r="AY849" s="1"/>
      <c r="AZ849" s="1"/>
    </row>
    <row r="850" spans="1:52" ht="30" customHeight="1" x14ac:dyDescent="0.3">
      <c r="A850" s="20"/>
      <c r="B850" s="20"/>
      <c r="C850" s="20"/>
      <c r="D850" s="21"/>
      <c r="E850" s="23"/>
      <c r="F850" s="26"/>
      <c r="G850" s="23"/>
      <c r="H850" s="26"/>
      <c r="I850" s="23"/>
      <c r="J850" s="26"/>
      <c r="K850" s="23"/>
      <c r="L850" s="26"/>
      <c r="M850" s="20"/>
      <c r="N850" s="1"/>
      <c r="O850" s="1"/>
      <c r="P850" s="1"/>
      <c r="Q850" s="1"/>
      <c r="R850" s="1"/>
      <c r="AV850" s="1"/>
      <c r="AW850" s="1"/>
      <c r="AX850" s="1"/>
      <c r="AY850" s="1"/>
      <c r="AZ850" s="1"/>
    </row>
    <row r="851" spans="1:52" ht="30" customHeight="1" x14ac:dyDescent="0.3">
      <c r="A851" s="20"/>
      <c r="B851" s="20"/>
      <c r="C851" s="20"/>
      <c r="D851" s="21"/>
      <c r="E851" s="23"/>
      <c r="F851" s="26"/>
      <c r="G851" s="23"/>
      <c r="H851" s="26"/>
      <c r="I851" s="23"/>
      <c r="J851" s="26"/>
      <c r="K851" s="23"/>
      <c r="L851" s="26"/>
      <c r="M851" s="20"/>
      <c r="N851" s="1"/>
      <c r="O851" s="1"/>
      <c r="P851" s="1"/>
      <c r="Q851" s="1"/>
      <c r="R851" s="1"/>
      <c r="AV851" s="1"/>
      <c r="AW851" s="1"/>
      <c r="AX851" s="1"/>
      <c r="AY851" s="1"/>
      <c r="AZ851" s="1"/>
    </row>
    <row r="852" spans="1:52" ht="30" customHeight="1" x14ac:dyDescent="0.3">
      <c r="A852" s="20"/>
      <c r="B852" s="20"/>
      <c r="C852" s="20"/>
      <c r="D852" s="21"/>
      <c r="E852" s="23"/>
      <c r="F852" s="26"/>
      <c r="G852" s="23"/>
      <c r="H852" s="26"/>
      <c r="I852" s="23"/>
      <c r="J852" s="26"/>
      <c r="K852" s="23"/>
      <c r="L852" s="26"/>
      <c r="M852" s="20"/>
      <c r="N852" s="1"/>
      <c r="O852" s="1"/>
      <c r="P852" s="1"/>
      <c r="Q852" s="1"/>
      <c r="R852" s="1"/>
      <c r="AV852" s="1"/>
      <c r="AW852" s="1"/>
      <c r="AX852" s="1"/>
      <c r="AY852" s="1"/>
      <c r="AZ852" s="1"/>
    </row>
    <row r="853" spans="1:52" ht="30" customHeight="1" x14ac:dyDescent="0.3">
      <c r="A853" s="20"/>
      <c r="B853" s="20"/>
      <c r="C853" s="20"/>
      <c r="D853" s="21"/>
      <c r="E853" s="23"/>
      <c r="F853" s="26"/>
      <c r="G853" s="23"/>
      <c r="H853" s="26"/>
      <c r="I853" s="23"/>
      <c r="J853" s="26"/>
      <c r="K853" s="23"/>
      <c r="L853" s="26"/>
      <c r="M853" s="20"/>
      <c r="N853" s="1"/>
      <c r="O853" s="1"/>
      <c r="P853" s="1"/>
      <c r="Q853" s="1"/>
      <c r="R853" s="1"/>
      <c r="AV853" s="1"/>
      <c r="AW853" s="1"/>
      <c r="AX853" s="1"/>
      <c r="AY853" s="1"/>
      <c r="AZ853" s="1"/>
    </row>
    <row r="854" spans="1:52" ht="30" customHeight="1" x14ac:dyDescent="0.3">
      <c r="A854" s="20"/>
      <c r="B854" s="20"/>
      <c r="C854" s="20"/>
      <c r="D854" s="21"/>
      <c r="E854" s="23"/>
      <c r="F854" s="26"/>
      <c r="G854" s="23"/>
      <c r="H854" s="26"/>
      <c r="I854" s="23"/>
      <c r="J854" s="26"/>
      <c r="K854" s="23"/>
      <c r="L854" s="26"/>
      <c r="M854" s="20"/>
      <c r="N854" s="1"/>
      <c r="O854" s="1"/>
      <c r="P854" s="1"/>
      <c r="Q854" s="1"/>
      <c r="R854" s="1"/>
      <c r="AV854" s="1"/>
      <c r="AW854" s="1"/>
      <c r="AX854" s="1"/>
      <c r="AY854" s="1"/>
      <c r="AZ854" s="1"/>
    </row>
    <row r="855" spans="1:52" ht="30" customHeight="1" x14ac:dyDescent="0.3">
      <c r="A855" s="83"/>
      <c r="B855" s="83"/>
      <c r="C855" s="83"/>
      <c r="D855" s="84"/>
      <c r="E855" s="85"/>
      <c r="F855" s="82"/>
      <c r="G855" s="85"/>
      <c r="H855" s="82"/>
      <c r="I855" s="85"/>
      <c r="J855" s="82"/>
      <c r="K855" s="85"/>
      <c r="L855" s="82"/>
      <c r="M855" s="83"/>
      <c r="N855" s="1"/>
      <c r="O855" s="1"/>
      <c r="P855" s="1"/>
      <c r="Q855" s="1"/>
      <c r="R855" s="1"/>
      <c r="AV855" s="1"/>
      <c r="AW855" s="1"/>
      <c r="AX855" s="1"/>
      <c r="AY855" s="1"/>
      <c r="AZ855" s="1"/>
    </row>
    <row r="856" spans="1:52" ht="30" customHeight="1" x14ac:dyDescent="0.3">
      <c r="A856" s="83"/>
      <c r="B856" s="83"/>
      <c r="C856" s="83"/>
      <c r="D856" s="84"/>
      <c r="E856" s="85"/>
      <c r="F856" s="82"/>
      <c r="G856" s="85"/>
      <c r="H856" s="82"/>
      <c r="I856" s="85"/>
      <c r="J856" s="82"/>
      <c r="K856" s="85"/>
      <c r="L856" s="82"/>
      <c r="M856" s="83"/>
      <c r="N856" s="1"/>
      <c r="O856" s="1"/>
      <c r="P856" s="1"/>
      <c r="Q856" s="1"/>
      <c r="R856" s="1"/>
      <c r="AV856" s="1"/>
      <c r="AW856" s="1"/>
      <c r="AX856" s="1"/>
      <c r="AY856" s="1"/>
      <c r="AZ856" s="1"/>
    </row>
    <row r="857" spans="1:52" ht="30" customHeight="1" x14ac:dyDescent="0.3">
      <c r="A857" s="83"/>
      <c r="B857" s="83"/>
      <c r="C857" s="83"/>
      <c r="D857" s="84"/>
      <c r="E857" s="85"/>
      <c r="F857" s="82"/>
      <c r="G857" s="85"/>
      <c r="H857" s="82"/>
      <c r="I857" s="85"/>
      <c r="J857" s="82"/>
      <c r="K857" s="85"/>
      <c r="L857" s="82"/>
      <c r="M857" s="83"/>
      <c r="N857" s="1"/>
      <c r="O857" s="1"/>
      <c r="P857" s="1"/>
      <c r="Q857" s="1"/>
      <c r="R857" s="1"/>
      <c r="AV857" s="1"/>
      <c r="AW857" s="1"/>
      <c r="AX857" s="1"/>
      <c r="AY857" s="1"/>
      <c r="AZ857" s="1"/>
    </row>
    <row r="858" spans="1:52" ht="30" customHeight="1" x14ac:dyDescent="0.3">
      <c r="A858" s="83"/>
      <c r="B858" s="83"/>
      <c r="C858" s="83"/>
      <c r="D858" s="84"/>
      <c r="E858" s="85"/>
      <c r="F858" s="82"/>
      <c r="G858" s="85"/>
      <c r="H858" s="82"/>
      <c r="I858" s="85"/>
      <c r="J858" s="82"/>
      <c r="K858" s="85"/>
      <c r="L858" s="82"/>
      <c r="M858" s="83"/>
      <c r="N858" s="1"/>
      <c r="O858" s="1"/>
      <c r="P858" s="1"/>
      <c r="Q858" s="1"/>
      <c r="R858" s="1"/>
      <c r="AV858" s="1"/>
      <c r="AW858" s="1"/>
      <c r="AX858" s="1"/>
      <c r="AY858" s="1"/>
      <c r="AZ858" s="1"/>
    </row>
    <row r="859" spans="1:52" ht="30" customHeight="1" x14ac:dyDescent="0.3">
      <c r="A859" s="83"/>
      <c r="B859" s="83"/>
      <c r="C859" s="83"/>
      <c r="D859" s="84"/>
      <c r="E859" s="85"/>
      <c r="F859" s="82"/>
      <c r="G859" s="85"/>
      <c r="H859" s="82"/>
      <c r="I859" s="85"/>
      <c r="J859" s="82"/>
      <c r="K859" s="85"/>
      <c r="L859" s="82"/>
      <c r="M859" s="83"/>
      <c r="N859" s="1"/>
      <c r="O859" s="1"/>
      <c r="P859" s="1"/>
      <c r="Q859" s="1"/>
      <c r="R859" s="1"/>
      <c r="AV859" s="1"/>
      <c r="AW859" s="1"/>
      <c r="AX859" s="1"/>
      <c r="AY859" s="1"/>
      <c r="AZ859" s="1"/>
    </row>
    <row r="860" spans="1:52" ht="30" customHeight="1" x14ac:dyDescent="0.3">
      <c r="A860" s="83"/>
      <c r="B860" s="83"/>
      <c r="C860" s="83"/>
      <c r="D860" s="84"/>
      <c r="E860" s="85"/>
      <c r="F860" s="82"/>
      <c r="G860" s="85"/>
      <c r="H860" s="82"/>
      <c r="I860" s="85"/>
      <c r="J860" s="82"/>
      <c r="K860" s="85"/>
      <c r="L860" s="82"/>
      <c r="M860" s="83"/>
      <c r="N860" s="1"/>
      <c r="O860" s="1"/>
      <c r="P860" s="1"/>
      <c r="Q860" s="1"/>
      <c r="R860" s="1"/>
      <c r="AV860" s="1"/>
      <c r="AW860" s="1"/>
      <c r="AX860" s="1"/>
      <c r="AY860" s="1"/>
      <c r="AZ860" s="1"/>
    </row>
    <row r="861" spans="1:52" ht="30" customHeight="1" x14ac:dyDescent="0.3">
      <c r="A861" s="83"/>
      <c r="B861" s="83"/>
      <c r="C861" s="83"/>
      <c r="D861" s="84"/>
      <c r="E861" s="85"/>
      <c r="F861" s="82"/>
      <c r="G861" s="85"/>
      <c r="H861" s="82"/>
      <c r="I861" s="85"/>
      <c r="J861" s="82"/>
      <c r="K861" s="85"/>
      <c r="L861" s="82"/>
      <c r="M861" s="83"/>
      <c r="N861" s="1"/>
      <c r="O861" s="1"/>
      <c r="P861" s="1"/>
      <c r="Q861" s="1"/>
      <c r="R861" s="1"/>
      <c r="AV861" s="1"/>
      <c r="AW861" s="1"/>
      <c r="AX861" s="1"/>
      <c r="AY861" s="1"/>
      <c r="AZ861" s="1"/>
    </row>
    <row r="862" spans="1:52" ht="30" customHeight="1" x14ac:dyDescent="0.3">
      <c r="A862" s="83"/>
      <c r="B862" s="83"/>
      <c r="C862" s="83"/>
      <c r="D862" s="84"/>
      <c r="E862" s="85"/>
      <c r="F862" s="82"/>
      <c r="G862" s="85"/>
      <c r="H862" s="82"/>
      <c r="I862" s="85"/>
      <c r="J862" s="82"/>
      <c r="K862" s="85"/>
      <c r="L862" s="82"/>
      <c r="M862" s="83"/>
      <c r="N862" s="1"/>
      <c r="O862" s="1"/>
      <c r="P862" s="1"/>
      <c r="Q862" s="1"/>
      <c r="R862" s="1"/>
      <c r="AV862" s="1"/>
      <c r="AW862" s="1"/>
      <c r="AX862" s="1"/>
      <c r="AY862" s="1"/>
      <c r="AZ862" s="1"/>
    </row>
    <row r="863" spans="1:52" ht="30" customHeight="1" x14ac:dyDescent="0.3">
      <c r="A863" s="83"/>
      <c r="B863" s="83"/>
      <c r="C863" s="83"/>
      <c r="D863" s="84"/>
      <c r="E863" s="85"/>
      <c r="F863" s="82"/>
      <c r="G863" s="85"/>
      <c r="H863" s="82"/>
      <c r="I863" s="85"/>
      <c r="J863" s="82"/>
      <c r="K863" s="85"/>
      <c r="L863" s="82"/>
      <c r="M863" s="83"/>
      <c r="N863" s="1"/>
      <c r="O863" s="1"/>
      <c r="P863" s="1"/>
      <c r="Q863" s="1"/>
      <c r="R863" s="1"/>
      <c r="AV863" s="1"/>
      <c r="AW863" s="1"/>
      <c r="AX863" s="1"/>
      <c r="AY863" s="1"/>
      <c r="AZ863" s="1"/>
    </row>
    <row r="864" spans="1:52" ht="30" customHeight="1" x14ac:dyDescent="0.3">
      <c r="A864" s="83"/>
      <c r="B864" s="83"/>
      <c r="C864" s="83"/>
      <c r="D864" s="84"/>
      <c r="E864" s="85"/>
      <c r="F864" s="82"/>
      <c r="G864" s="85"/>
      <c r="H864" s="82"/>
      <c r="I864" s="85"/>
      <c r="J864" s="82"/>
      <c r="K864" s="85"/>
      <c r="L864" s="82"/>
      <c r="M864" s="83"/>
      <c r="N864" s="1"/>
      <c r="O864" s="1"/>
      <c r="P864" s="1"/>
      <c r="Q864" s="1"/>
      <c r="R864" s="1"/>
      <c r="AV864" s="1"/>
      <c r="AW864" s="1"/>
      <c r="AX864" s="1"/>
      <c r="AY864" s="1"/>
      <c r="AZ864" s="1"/>
    </row>
    <row r="865" spans="1:52" ht="30" customHeight="1" x14ac:dyDescent="0.3">
      <c r="A865" s="83"/>
      <c r="B865" s="83"/>
      <c r="C865" s="83"/>
      <c r="D865" s="84"/>
      <c r="E865" s="85"/>
      <c r="F865" s="82"/>
      <c r="G865" s="85"/>
      <c r="H865" s="82"/>
      <c r="I865" s="85"/>
      <c r="J865" s="82"/>
      <c r="K865" s="85"/>
      <c r="L865" s="82"/>
      <c r="M865" s="83"/>
      <c r="N865" s="1"/>
      <c r="O865" s="1"/>
      <c r="P865" s="1"/>
      <c r="Q865" s="1"/>
      <c r="R865" s="1"/>
      <c r="AV865" s="1"/>
      <c r="AW865" s="1"/>
      <c r="AX865" s="1"/>
      <c r="AY865" s="1"/>
      <c r="AZ865" s="1"/>
    </row>
    <row r="866" spans="1:52" ht="30" customHeight="1" x14ac:dyDescent="0.3">
      <c r="A866" s="83"/>
      <c r="B866" s="83"/>
      <c r="C866" s="83"/>
      <c r="D866" s="84"/>
      <c r="E866" s="85"/>
      <c r="F866" s="82"/>
      <c r="G866" s="85"/>
      <c r="H866" s="82"/>
      <c r="I866" s="85"/>
      <c r="J866" s="82"/>
      <c r="K866" s="85"/>
      <c r="L866" s="82"/>
      <c r="M866" s="83"/>
      <c r="N866" s="1"/>
      <c r="O866" s="1"/>
      <c r="P866" s="1"/>
      <c r="Q866" s="1"/>
      <c r="R866" s="1"/>
      <c r="AV866" s="1"/>
      <c r="AW866" s="1"/>
      <c r="AX866" s="1"/>
      <c r="AY866" s="1"/>
      <c r="AZ866" s="1"/>
    </row>
    <row r="867" spans="1:52" ht="30" customHeight="1" x14ac:dyDescent="0.3">
      <c r="A867" s="83"/>
      <c r="B867" s="83"/>
      <c r="C867" s="83"/>
      <c r="D867" s="84"/>
      <c r="E867" s="85"/>
      <c r="F867" s="82"/>
      <c r="G867" s="85"/>
      <c r="H867" s="82"/>
      <c r="I867" s="85"/>
      <c r="J867" s="82"/>
      <c r="K867" s="85"/>
      <c r="L867" s="82"/>
      <c r="M867" s="83"/>
      <c r="N867" s="1"/>
      <c r="O867" s="1"/>
      <c r="P867" s="1"/>
      <c r="Q867" s="1"/>
      <c r="R867" s="1"/>
      <c r="AV867" s="1"/>
      <c r="AW867" s="1"/>
      <c r="AX867" s="1"/>
      <c r="AY867" s="1"/>
      <c r="AZ867" s="1"/>
    </row>
    <row r="868" spans="1:52" ht="30" customHeight="1" x14ac:dyDescent="0.3">
      <c r="A868" s="83"/>
      <c r="B868" s="83"/>
      <c r="C868" s="83"/>
      <c r="D868" s="84"/>
      <c r="E868" s="85"/>
      <c r="F868" s="82"/>
      <c r="G868" s="85"/>
      <c r="H868" s="82"/>
      <c r="I868" s="85"/>
      <c r="J868" s="82"/>
      <c r="K868" s="85"/>
      <c r="L868" s="82"/>
      <c r="M868" s="83"/>
      <c r="N868" s="1"/>
      <c r="O868" s="1"/>
      <c r="P868" s="1"/>
      <c r="Q868" s="1"/>
      <c r="R868" s="1"/>
      <c r="AV868" s="1"/>
      <c r="AW868" s="1"/>
      <c r="AX868" s="1"/>
      <c r="AY868" s="1"/>
      <c r="AZ868" s="1"/>
    </row>
    <row r="869" spans="1:52" ht="30" customHeight="1" x14ac:dyDescent="0.3">
      <c r="A869" s="83"/>
      <c r="B869" s="83"/>
      <c r="C869" s="83"/>
      <c r="D869" s="84"/>
      <c r="E869" s="85"/>
      <c r="F869" s="82"/>
      <c r="G869" s="85"/>
      <c r="H869" s="82"/>
      <c r="I869" s="85"/>
      <c r="J869" s="82"/>
      <c r="K869" s="85"/>
      <c r="L869" s="82"/>
      <c r="M869" s="83"/>
      <c r="N869" s="1"/>
      <c r="O869" s="1"/>
      <c r="P869" s="1"/>
      <c r="Q869" s="1"/>
      <c r="R869" s="1"/>
      <c r="AV869" s="1"/>
      <c r="AW869" s="1"/>
      <c r="AX869" s="1"/>
      <c r="AY869" s="1"/>
      <c r="AZ869" s="1"/>
    </row>
    <row r="870" spans="1:52" ht="30" customHeight="1" x14ac:dyDescent="0.3">
      <c r="A870" s="83"/>
      <c r="B870" s="83"/>
      <c r="C870" s="83"/>
      <c r="D870" s="84"/>
      <c r="E870" s="85"/>
      <c r="F870" s="82"/>
      <c r="G870" s="85"/>
      <c r="H870" s="82"/>
      <c r="I870" s="85"/>
      <c r="J870" s="82"/>
      <c r="K870" s="85"/>
      <c r="L870" s="82"/>
      <c r="M870" s="83"/>
      <c r="N870" s="1"/>
      <c r="O870" s="1"/>
      <c r="P870" s="1"/>
      <c r="Q870" s="1"/>
      <c r="R870" s="1"/>
      <c r="AV870" s="1"/>
      <c r="AW870" s="1"/>
      <c r="AX870" s="1"/>
      <c r="AY870" s="1"/>
      <c r="AZ870" s="1"/>
    </row>
    <row r="871" spans="1:52" ht="30" customHeight="1" x14ac:dyDescent="0.3">
      <c r="A871" s="83"/>
      <c r="B871" s="83"/>
      <c r="C871" s="83"/>
      <c r="D871" s="84"/>
      <c r="E871" s="85"/>
      <c r="F871" s="82"/>
      <c r="G871" s="85"/>
      <c r="H871" s="82"/>
      <c r="I871" s="85"/>
      <c r="J871" s="82"/>
      <c r="K871" s="85"/>
      <c r="L871" s="82"/>
      <c r="M871" s="83"/>
      <c r="N871" s="1"/>
      <c r="O871" s="1"/>
      <c r="P871" s="1"/>
      <c r="Q871" s="1"/>
      <c r="R871" s="1"/>
      <c r="AV871" s="1"/>
      <c r="AW871" s="1"/>
      <c r="AX871" s="1"/>
      <c r="AY871" s="1"/>
      <c r="AZ871" s="1"/>
    </row>
    <row r="872" spans="1:52" ht="30" customHeight="1" x14ac:dyDescent="0.3">
      <c r="A872" s="83"/>
      <c r="B872" s="83"/>
      <c r="C872" s="83"/>
      <c r="D872" s="84"/>
      <c r="E872" s="85"/>
      <c r="F872" s="82"/>
      <c r="G872" s="85"/>
      <c r="H872" s="82"/>
      <c r="I872" s="85"/>
      <c r="J872" s="82"/>
      <c r="K872" s="85"/>
      <c r="L872" s="82"/>
      <c r="M872" s="83"/>
      <c r="N872" s="1"/>
      <c r="O872" s="1"/>
      <c r="P872" s="1"/>
      <c r="Q872" s="1"/>
      <c r="R872" s="1"/>
      <c r="AV872" s="1"/>
      <c r="AW872" s="1"/>
      <c r="AX872" s="1"/>
      <c r="AY872" s="1"/>
      <c r="AZ872" s="1"/>
    </row>
    <row r="873" spans="1:52" ht="30" customHeight="1" x14ac:dyDescent="0.3">
      <c r="A873" s="83"/>
      <c r="B873" s="83"/>
      <c r="C873" s="83"/>
      <c r="D873" s="84"/>
      <c r="E873" s="85"/>
      <c r="F873" s="82"/>
      <c r="G873" s="85"/>
      <c r="H873" s="82"/>
      <c r="I873" s="85"/>
      <c r="J873" s="82"/>
      <c r="K873" s="85"/>
      <c r="L873" s="82"/>
      <c r="M873" s="83"/>
      <c r="N873" s="1"/>
      <c r="O873" s="1"/>
      <c r="P873" s="1"/>
      <c r="Q873" s="1"/>
      <c r="R873" s="1"/>
      <c r="AV873" s="1"/>
      <c r="AW873" s="1"/>
      <c r="AX873" s="1"/>
      <c r="AY873" s="1"/>
      <c r="AZ873" s="1"/>
    </row>
    <row r="874" spans="1:52" ht="30" customHeight="1" x14ac:dyDescent="0.3">
      <c r="A874" s="83"/>
      <c r="B874" s="83"/>
      <c r="C874" s="83"/>
      <c r="D874" s="84"/>
      <c r="E874" s="85"/>
      <c r="F874" s="82"/>
      <c r="G874" s="85"/>
      <c r="H874" s="82"/>
      <c r="I874" s="85"/>
      <c r="J874" s="82"/>
      <c r="K874" s="85"/>
      <c r="L874" s="82"/>
      <c r="M874" s="83"/>
      <c r="N874" s="1"/>
      <c r="O874" s="1"/>
      <c r="P874" s="1"/>
      <c r="Q874" s="1"/>
      <c r="R874" s="1"/>
      <c r="AV874" s="1"/>
      <c r="AW874" s="1"/>
      <c r="AX874" s="1"/>
      <c r="AY874" s="1"/>
      <c r="AZ874" s="1"/>
    </row>
    <row r="875" spans="1:52" ht="30" customHeight="1" x14ac:dyDescent="0.3">
      <c r="A875" s="83"/>
      <c r="B875" s="83"/>
      <c r="C875" s="83"/>
      <c r="D875" s="84"/>
      <c r="E875" s="85"/>
      <c r="F875" s="82"/>
      <c r="G875" s="85"/>
      <c r="H875" s="82"/>
      <c r="I875" s="85"/>
      <c r="J875" s="82"/>
      <c r="K875" s="85"/>
      <c r="L875" s="82"/>
      <c r="M875" s="83"/>
      <c r="N875" s="1"/>
      <c r="O875" s="1"/>
      <c r="P875" s="1"/>
      <c r="Q875" s="1"/>
      <c r="R875" s="1"/>
      <c r="AV875" s="1"/>
      <c r="AW875" s="1"/>
      <c r="AX875" s="1"/>
      <c r="AY875" s="1"/>
      <c r="AZ875" s="1"/>
    </row>
    <row r="876" spans="1:52" ht="30" customHeight="1" x14ac:dyDescent="0.3">
      <c r="A876" s="83"/>
      <c r="B876" s="83"/>
      <c r="C876" s="83"/>
      <c r="D876" s="84"/>
      <c r="E876" s="85"/>
      <c r="F876" s="82"/>
      <c r="G876" s="85"/>
      <c r="H876" s="82"/>
      <c r="I876" s="85"/>
      <c r="J876" s="82"/>
      <c r="K876" s="85"/>
      <c r="L876" s="82"/>
      <c r="M876" s="83"/>
      <c r="N876" s="1"/>
      <c r="O876" s="1"/>
      <c r="P876" s="1"/>
      <c r="Q876" s="1"/>
      <c r="R876" s="1"/>
      <c r="AV876" s="1"/>
      <c r="AW876" s="1"/>
      <c r="AX876" s="1"/>
      <c r="AY876" s="1"/>
      <c r="AZ876" s="1"/>
    </row>
    <row r="877" spans="1:52" ht="30" customHeight="1" x14ac:dyDescent="0.3">
      <c r="A877" s="83"/>
      <c r="B877" s="83"/>
      <c r="C877" s="83"/>
      <c r="D877" s="84"/>
      <c r="E877" s="85"/>
      <c r="F877" s="82"/>
      <c r="G877" s="85"/>
      <c r="H877" s="82"/>
      <c r="I877" s="85"/>
      <c r="J877" s="82"/>
      <c r="K877" s="85"/>
      <c r="L877" s="82"/>
      <c r="M877" s="83"/>
      <c r="N877" s="1"/>
      <c r="O877" s="1"/>
      <c r="P877" s="1"/>
      <c r="Q877" s="1"/>
      <c r="R877" s="1"/>
      <c r="AV877" s="1"/>
      <c r="AW877" s="1"/>
      <c r="AX877" s="1"/>
      <c r="AY877" s="1"/>
      <c r="AZ877" s="1"/>
    </row>
    <row r="878" spans="1:52" ht="30" customHeight="1" x14ac:dyDescent="0.3">
      <c r="A878" s="83"/>
      <c r="B878" s="83"/>
      <c r="C878" s="83"/>
      <c r="D878" s="84"/>
      <c r="E878" s="85"/>
      <c r="F878" s="82"/>
      <c r="G878" s="85"/>
      <c r="H878" s="82"/>
      <c r="I878" s="85"/>
      <c r="J878" s="82"/>
      <c r="K878" s="85"/>
      <c r="L878" s="82"/>
      <c r="M878" s="83"/>
      <c r="N878" s="1"/>
      <c r="O878" s="1"/>
      <c r="P878" s="1"/>
      <c r="Q878" s="1"/>
      <c r="R878" s="1"/>
      <c r="AV878" s="1"/>
      <c r="AW878" s="1"/>
      <c r="AX878" s="1"/>
      <c r="AY878" s="1"/>
      <c r="AZ878" s="1"/>
    </row>
    <row r="879" spans="1:52" ht="30" customHeight="1" x14ac:dyDescent="0.3">
      <c r="A879" s="83"/>
      <c r="B879" s="83"/>
      <c r="C879" s="83"/>
      <c r="D879" s="84"/>
      <c r="E879" s="85"/>
      <c r="F879" s="82"/>
      <c r="G879" s="85"/>
      <c r="H879" s="82"/>
      <c r="I879" s="85"/>
      <c r="J879" s="82"/>
      <c r="K879" s="85"/>
      <c r="L879" s="82"/>
      <c r="M879" s="83"/>
      <c r="N879" s="1"/>
      <c r="O879" s="1"/>
      <c r="P879" s="1"/>
      <c r="Q879" s="1"/>
      <c r="R879" s="1"/>
      <c r="AV879" s="1"/>
      <c r="AW879" s="1"/>
      <c r="AX879" s="1"/>
      <c r="AY879" s="1"/>
      <c r="AZ879" s="1"/>
    </row>
    <row r="880" spans="1:52" ht="30" customHeight="1" x14ac:dyDescent="0.3">
      <c r="A880" s="83"/>
      <c r="B880" s="83"/>
      <c r="C880" s="83"/>
      <c r="D880" s="84"/>
      <c r="E880" s="85"/>
      <c r="F880" s="82"/>
      <c r="G880" s="85"/>
      <c r="H880" s="82"/>
      <c r="I880" s="85"/>
      <c r="J880" s="82"/>
      <c r="K880" s="85"/>
      <c r="L880" s="82"/>
      <c r="M880" s="83"/>
      <c r="N880" s="1"/>
      <c r="O880" s="1"/>
      <c r="P880" s="1"/>
      <c r="Q880" s="1"/>
      <c r="R880" s="1"/>
      <c r="AV880" s="1"/>
      <c r="AW880" s="1"/>
      <c r="AX880" s="1"/>
      <c r="AY880" s="1"/>
      <c r="AZ880" s="1"/>
    </row>
    <row r="881" spans="1:52" ht="30" customHeight="1" x14ac:dyDescent="0.3">
      <c r="A881" s="83"/>
      <c r="B881" s="83"/>
      <c r="C881" s="83"/>
      <c r="D881" s="84"/>
      <c r="E881" s="85"/>
      <c r="F881" s="82"/>
      <c r="G881" s="85"/>
      <c r="H881" s="82"/>
      <c r="I881" s="85"/>
      <c r="J881" s="82"/>
      <c r="K881" s="85"/>
      <c r="L881" s="82"/>
      <c r="M881" s="83"/>
      <c r="N881" s="1"/>
      <c r="O881" s="1"/>
      <c r="P881" s="1"/>
      <c r="Q881" s="1"/>
      <c r="R881" s="1"/>
      <c r="AV881" s="1"/>
      <c r="AW881" s="1"/>
      <c r="AX881" s="1"/>
      <c r="AY881" s="1"/>
      <c r="AZ881" s="1"/>
    </row>
    <row r="882" spans="1:52" ht="30" customHeight="1" x14ac:dyDescent="0.3">
      <c r="A882" s="83"/>
      <c r="B882" s="83"/>
      <c r="C882" s="83"/>
      <c r="D882" s="84"/>
      <c r="E882" s="85"/>
      <c r="F882" s="82"/>
      <c r="G882" s="85"/>
      <c r="H882" s="82"/>
      <c r="I882" s="85"/>
      <c r="J882" s="82"/>
      <c r="K882" s="85"/>
      <c r="L882" s="82"/>
      <c r="M882" s="83"/>
      <c r="N882" s="1"/>
      <c r="O882" s="1"/>
      <c r="P882" s="1"/>
      <c r="Q882" s="1"/>
      <c r="R882" s="1"/>
      <c r="AV882" s="1"/>
      <c r="AW882" s="1"/>
      <c r="AX882" s="1"/>
      <c r="AY882" s="1"/>
      <c r="AZ882" s="1"/>
    </row>
    <row r="883" spans="1:52" ht="30" customHeight="1" x14ac:dyDescent="0.3">
      <c r="A883" s="83"/>
      <c r="B883" s="83"/>
      <c r="C883" s="83"/>
      <c r="D883" s="84"/>
      <c r="E883" s="85"/>
      <c r="F883" s="82"/>
      <c r="G883" s="85"/>
      <c r="H883" s="82"/>
      <c r="I883" s="85"/>
      <c r="J883" s="82"/>
      <c r="K883" s="85"/>
      <c r="L883" s="82"/>
      <c r="M883" s="83"/>
      <c r="N883" s="1"/>
      <c r="O883" s="1"/>
      <c r="P883" s="1"/>
      <c r="Q883" s="1"/>
      <c r="R883" s="1"/>
      <c r="AV883" s="1"/>
      <c r="AW883" s="1"/>
      <c r="AX883" s="1"/>
      <c r="AY883" s="1"/>
      <c r="AZ883" s="1"/>
    </row>
    <row r="884" spans="1:52" ht="30" customHeight="1" x14ac:dyDescent="0.3">
      <c r="A884" s="83"/>
      <c r="B884" s="83"/>
      <c r="C884" s="83"/>
      <c r="D884" s="84"/>
      <c r="E884" s="85"/>
      <c r="F884" s="82"/>
      <c r="G884" s="85"/>
      <c r="H884" s="82"/>
      <c r="I884" s="85"/>
      <c r="J884" s="82"/>
      <c r="K884" s="85"/>
      <c r="L884" s="82"/>
      <c r="M884" s="83"/>
      <c r="N884" s="1"/>
      <c r="O884" s="1"/>
      <c r="P884" s="1"/>
      <c r="Q884" s="1"/>
      <c r="R884" s="1"/>
      <c r="AV884" s="1"/>
      <c r="AW884" s="1"/>
      <c r="AX884" s="1"/>
      <c r="AY884" s="1"/>
      <c r="AZ884" s="1"/>
    </row>
    <row r="885" spans="1:52" ht="30" customHeight="1" x14ac:dyDescent="0.3">
      <c r="A885" s="83"/>
      <c r="B885" s="83"/>
      <c r="C885" s="83"/>
      <c r="D885" s="84"/>
      <c r="E885" s="85"/>
      <c r="F885" s="82"/>
      <c r="G885" s="85"/>
      <c r="H885" s="82"/>
      <c r="I885" s="85"/>
      <c r="J885" s="82"/>
      <c r="K885" s="85"/>
      <c r="L885" s="82"/>
      <c r="M885" s="83"/>
      <c r="N885" s="1"/>
      <c r="O885" s="1"/>
      <c r="P885" s="1"/>
      <c r="Q885" s="1"/>
      <c r="R885" s="1"/>
      <c r="AV885" s="1"/>
      <c r="AW885" s="1"/>
      <c r="AX885" s="1"/>
      <c r="AY885" s="1"/>
      <c r="AZ885" s="1"/>
    </row>
    <row r="886" spans="1:52" ht="30" customHeight="1" x14ac:dyDescent="0.3">
      <c r="A886" s="83"/>
      <c r="B886" s="83"/>
      <c r="C886" s="83"/>
      <c r="D886" s="84"/>
      <c r="E886" s="85"/>
      <c r="F886" s="82"/>
      <c r="G886" s="85"/>
      <c r="H886" s="82"/>
      <c r="I886" s="85"/>
      <c r="J886" s="82"/>
      <c r="K886" s="85"/>
      <c r="L886" s="82"/>
      <c r="M886" s="83"/>
      <c r="N886" s="1"/>
      <c r="O886" s="1"/>
      <c r="P886" s="1"/>
      <c r="Q886" s="1"/>
      <c r="R886" s="1"/>
      <c r="AV886" s="1"/>
      <c r="AW886" s="1"/>
      <c r="AX886" s="1"/>
      <c r="AY886" s="1"/>
      <c r="AZ886" s="1"/>
    </row>
    <row r="887" spans="1:52" ht="30" customHeight="1" x14ac:dyDescent="0.3">
      <c r="A887" s="83"/>
      <c r="B887" s="83"/>
      <c r="C887" s="83"/>
      <c r="D887" s="84"/>
      <c r="E887" s="85"/>
      <c r="F887" s="82"/>
      <c r="G887" s="85"/>
      <c r="H887" s="82"/>
      <c r="I887" s="85"/>
      <c r="J887" s="82"/>
      <c r="K887" s="85"/>
      <c r="L887" s="82"/>
      <c r="M887" s="83"/>
      <c r="N887" s="1"/>
      <c r="O887" s="1"/>
      <c r="P887" s="1"/>
      <c r="Q887" s="1"/>
      <c r="R887" s="1"/>
      <c r="AV887" s="1"/>
      <c r="AW887" s="1"/>
      <c r="AX887" s="1"/>
      <c r="AY887" s="1"/>
      <c r="AZ887" s="1"/>
    </row>
    <row r="888" spans="1:52" ht="30" customHeight="1" x14ac:dyDescent="0.3">
      <c r="A888" s="83"/>
      <c r="B888" s="83"/>
      <c r="C888" s="83"/>
      <c r="D888" s="84"/>
      <c r="E888" s="85"/>
      <c r="F888" s="82"/>
      <c r="G888" s="85"/>
      <c r="H888" s="82"/>
      <c r="I888" s="85"/>
      <c r="J888" s="82"/>
      <c r="K888" s="85"/>
      <c r="L888" s="82"/>
      <c r="M888" s="83"/>
      <c r="N888" s="1"/>
      <c r="O888" s="1"/>
      <c r="P888" s="1"/>
      <c r="Q888" s="1"/>
      <c r="R888" s="1"/>
      <c r="AV888" s="1"/>
      <c r="AW888" s="1"/>
      <c r="AX888" s="1"/>
      <c r="AY888" s="1"/>
      <c r="AZ888" s="1"/>
    </row>
    <row r="889" spans="1:52" ht="30" customHeight="1" x14ac:dyDescent="0.3">
      <c r="A889" s="83"/>
      <c r="B889" s="83"/>
      <c r="C889" s="83"/>
      <c r="D889" s="84"/>
      <c r="E889" s="85"/>
      <c r="F889" s="82"/>
      <c r="G889" s="85"/>
      <c r="H889" s="82"/>
      <c r="I889" s="85"/>
      <c r="J889" s="82"/>
      <c r="K889" s="85"/>
      <c r="L889" s="82"/>
      <c r="M889" s="83"/>
      <c r="N889" s="1"/>
      <c r="O889" s="1"/>
      <c r="P889" s="1"/>
      <c r="Q889" s="1"/>
      <c r="R889" s="1"/>
      <c r="AV889" s="1"/>
      <c r="AW889" s="1"/>
      <c r="AX889" s="1"/>
      <c r="AY889" s="1"/>
      <c r="AZ889" s="1"/>
    </row>
    <row r="890" spans="1:52" ht="30" customHeight="1" x14ac:dyDescent="0.3">
      <c r="A890" s="83"/>
      <c r="B890" s="83"/>
      <c r="C890" s="83"/>
      <c r="D890" s="84"/>
      <c r="E890" s="85"/>
      <c r="F890" s="82"/>
      <c r="G890" s="85"/>
      <c r="H890" s="82"/>
      <c r="I890" s="85"/>
      <c r="J890" s="82"/>
      <c r="K890" s="85"/>
      <c r="L890" s="82"/>
      <c r="M890" s="83"/>
      <c r="N890" s="1"/>
      <c r="O890" s="1"/>
      <c r="P890" s="1"/>
      <c r="Q890" s="1"/>
      <c r="R890" s="1"/>
      <c r="AV890" s="1"/>
      <c r="AW890" s="1"/>
      <c r="AX890" s="1"/>
      <c r="AY890" s="1"/>
      <c r="AZ890" s="1"/>
    </row>
    <row r="891" spans="1:52" ht="30" customHeight="1" x14ac:dyDescent="0.3">
      <c r="A891" s="83"/>
      <c r="B891" s="83"/>
      <c r="C891" s="83"/>
      <c r="D891" s="84"/>
      <c r="E891" s="85"/>
      <c r="F891" s="82"/>
      <c r="G891" s="85"/>
      <c r="H891" s="82"/>
      <c r="I891" s="85"/>
      <c r="J891" s="82"/>
      <c r="K891" s="85"/>
      <c r="L891" s="82"/>
      <c r="M891" s="83"/>
      <c r="N891" s="1"/>
      <c r="O891" s="1"/>
      <c r="P891" s="1"/>
      <c r="Q891" s="1"/>
      <c r="R891" s="1"/>
      <c r="AV891" s="1"/>
      <c r="AW891" s="1"/>
      <c r="AX891" s="1"/>
      <c r="AY891" s="1"/>
      <c r="AZ891" s="1"/>
    </row>
    <row r="892" spans="1:52" ht="30" customHeight="1" x14ac:dyDescent="0.3">
      <c r="A892" s="83"/>
      <c r="B892" s="83"/>
      <c r="C892" s="83"/>
      <c r="D892" s="84"/>
      <c r="E892" s="85"/>
      <c r="F892" s="82"/>
      <c r="G892" s="85"/>
      <c r="H892" s="82"/>
      <c r="I892" s="85"/>
      <c r="J892" s="82"/>
      <c r="K892" s="85"/>
      <c r="L892" s="82"/>
      <c r="M892" s="83"/>
      <c r="N892" s="1"/>
      <c r="O892" s="1"/>
      <c r="P892" s="1"/>
      <c r="Q892" s="1"/>
      <c r="R892" s="1"/>
      <c r="AV892" s="1"/>
      <c r="AW892" s="1"/>
      <c r="AX892" s="1"/>
      <c r="AY892" s="1"/>
      <c r="AZ892" s="1"/>
    </row>
    <row r="893" spans="1:52" ht="30" customHeight="1" x14ac:dyDescent="0.3">
      <c r="A893" s="83"/>
      <c r="B893" s="83"/>
      <c r="C893" s="83"/>
      <c r="D893" s="84"/>
      <c r="E893" s="85"/>
      <c r="F893" s="82"/>
      <c r="G893" s="85"/>
      <c r="H893" s="82"/>
      <c r="I893" s="85"/>
      <c r="J893" s="82"/>
      <c r="K893" s="85"/>
      <c r="L893" s="82"/>
      <c r="M893" s="83"/>
      <c r="N893" s="1"/>
      <c r="O893" s="1"/>
      <c r="P893" s="1"/>
      <c r="Q893" s="1"/>
      <c r="R893" s="1"/>
      <c r="AV893" s="1"/>
      <c r="AW893" s="1"/>
      <c r="AX893" s="1"/>
      <c r="AY893" s="1"/>
      <c r="AZ893" s="1"/>
    </row>
    <row r="894" spans="1:52" ht="30" customHeight="1" x14ac:dyDescent="0.3">
      <c r="A894" s="83"/>
      <c r="B894" s="83"/>
      <c r="C894" s="83"/>
      <c r="D894" s="84"/>
      <c r="E894" s="85"/>
      <c r="F894" s="82"/>
      <c r="G894" s="85"/>
      <c r="H894" s="82"/>
      <c r="I894" s="85"/>
      <c r="J894" s="82"/>
      <c r="K894" s="85"/>
      <c r="L894" s="82"/>
      <c r="M894" s="83"/>
      <c r="N894" s="1"/>
      <c r="O894" s="1"/>
      <c r="P894" s="1"/>
      <c r="Q894" s="1"/>
      <c r="R894" s="1"/>
      <c r="AV894" s="1"/>
      <c r="AW894" s="1"/>
      <c r="AX894" s="1"/>
      <c r="AY894" s="1"/>
      <c r="AZ894" s="1"/>
    </row>
    <row r="895" spans="1:52" ht="30" customHeight="1" x14ac:dyDescent="0.3">
      <c r="A895" s="83"/>
      <c r="B895" s="83"/>
      <c r="C895" s="83"/>
      <c r="D895" s="84"/>
      <c r="E895" s="85"/>
      <c r="F895" s="82"/>
      <c r="G895" s="85"/>
      <c r="H895" s="82"/>
      <c r="I895" s="85"/>
      <c r="J895" s="82"/>
      <c r="K895" s="85"/>
      <c r="L895" s="82"/>
      <c r="M895" s="83"/>
      <c r="N895" s="1"/>
      <c r="O895" s="1"/>
      <c r="P895" s="1"/>
      <c r="Q895" s="1"/>
      <c r="R895" s="1"/>
      <c r="AV895" s="1"/>
      <c r="AW895" s="1"/>
      <c r="AX895" s="1"/>
      <c r="AY895" s="1"/>
      <c r="AZ895" s="1"/>
    </row>
    <row r="896" spans="1:52" ht="30" customHeight="1" x14ac:dyDescent="0.3">
      <c r="A896" s="83"/>
      <c r="B896" s="83"/>
      <c r="C896" s="83"/>
      <c r="D896" s="84"/>
      <c r="E896" s="85"/>
      <c r="F896" s="82"/>
      <c r="G896" s="85"/>
      <c r="H896" s="82"/>
      <c r="I896" s="85"/>
      <c r="J896" s="82"/>
      <c r="K896" s="85"/>
      <c r="L896" s="82"/>
      <c r="M896" s="83"/>
      <c r="N896" s="1"/>
      <c r="O896" s="1"/>
      <c r="P896" s="1"/>
      <c r="Q896" s="1"/>
      <c r="R896" s="1"/>
      <c r="AV896" s="1"/>
      <c r="AW896" s="1"/>
      <c r="AX896" s="1"/>
      <c r="AY896" s="1"/>
      <c r="AZ896" s="1"/>
    </row>
    <row r="897" spans="1:52" ht="30" customHeight="1" x14ac:dyDescent="0.3">
      <c r="A897" s="83"/>
      <c r="B897" s="83"/>
      <c r="C897" s="83"/>
      <c r="D897" s="84"/>
      <c r="E897" s="85"/>
      <c r="F897" s="82"/>
      <c r="G897" s="85"/>
      <c r="H897" s="82"/>
      <c r="I897" s="85"/>
      <c r="J897" s="82"/>
      <c r="K897" s="85"/>
      <c r="L897" s="82"/>
      <c r="M897" s="83"/>
      <c r="N897" s="1"/>
      <c r="O897" s="1"/>
      <c r="P897" s="1"/>
      <c r="Q897" s="1"/>
      <c r="R897" s="1"/>
      <c r="AV897" s="1"/>
      <c r="AW897" s="1"/>
      <c r="AX897" s="1"/>
      <c r="AY897" s="1"/>
      <c r="AZ897" s="1"/>
    </row>
    <row r="898" spans="1:52" ht="30" customHeight="1" x14ac:dyDescent="0.3">
      <c r="A898" s="83"/>
      <c r="B898" s="83"/>
      <c r="C898" s="83"/>
      <c r="D898" s="84"/>
      <c r="E898" s="85"/>
      <c r="F898" s="82"/>
      <c r="G898" s="85"/>
      <c r="H898" s="82"/>
      <c r="I898" s="85"/>
      <c r="J898" s="82"/>
      <c r="K898" s="85"/>
      <c r="L898" s="82"/>
      <c r="M898" s="83"/>
      <c r="N898" s="1"/>
      <c r="O898" s="1"/>
      <c r="P898" s="1"/>
      <c r="Q898" s="1"/>
      <c r="R898" s="1"/>
      <c r="AV898" s="1"/>
      <c r="AW898" s="1"/>
      <c r="AX898" s="1"/>
      <c r="AY898" s="1"/>
      <c r="AZ898" s="1"/>
    </row>
    <row r="899" spans="1:52" ht="30" customHeight="1" x14ac:dyDescent="0.3">
      <c r="A899" s="83"/>
      <c r="B899" s="83"/>
      <c r="C899" s="83"/>
      <c r="D899" s="84"/>
      <c r="E899" s="85"/>
      <c r="F899" s="82"/>
      <c r="G899" s="85"/>
      <c r="H899" s="82"/>
      <c r="I899" s="85"/>
      <c r="J899" s="82"/>
      <c r="K899" s="85"/>
      <c r="L899" s="82"/>
      <c r="M899" s="83"/>
      <c r="N899" s="1"/>
      <c r="O899" s="1"/>
      <c r="P899" s="1"/>
      <c r="Q899" s="1"/>
      <c r="R899" s="1"/>
      <c r="AV899" s="1"/>
      <c r="AW899" s="1"/>
      <c r="AX899" s="1"/>
      <c r="AY899" s="1"/>
      <c r="AZ899" s="1"/>
    </row>
    <row r="900" spans="1:52" ht="30" customHeight="1" x14ac:dyDescent="0.3">
      <c r="A900" s="83"/>
      <c r="B900" s="83"/>
      <c r="C900" s="83"/>
      <c r="D900" s="84"/>
      <c r="E900" s="85"/>
      <c r="F900" s="82"/>
      <c r="G900" s="85"/>
      <c r="H900" s="82"/>
      <c r="I900" s="85"/>
      <c r="J900" s="82"/>
      <c r="K900" s="85"/>
      <c r="L900" s="82"/>
      <c r="M900" s="83"/>
      <c r="N900" s="1"/>
      <c r="O900" s="1"/>
      <c r="P900" s="1"/>
      <c r="Q900" s="1"/>
      <c r="R900" s="1"/>
      <c r="AV900" s="1"/>
      <c r="AW900" s="1"/>
      <c r="AX900" s="1"/>
      <c r="AY900" s="1"/>
      <c r="AZ900" s="1"/>
    </row>
    <row r="901" spans="1:52" ht="30" customHeight="1" x14ac:dyDescent="0.3">
      <c r="A901" s="83"/>
      <c r="B901" s="83"/>
      <c r="C901" s="83"/>
      <c r="D901" s="84"/>
      <c r="E901" s="85"/>
      <c r="F901" s="82"/>
      <c r="G901" s="85"/>
      <c r="H901" s="82"/>
      <c r="I901" s="85"/>
      <c r="J901" s="82"/>
      <c r="K901" s="85"/>
      <c r="L901" s="82"/>
      <c r="M901" s="83"/>
      <c r="N901" s="1"/>
      <c r="O901" s="1"/>
      <c r="P901" s="1"/>
      <c r="Q901" s="1"/>
      <c r="R901" s="1"/>
      <c r="AV901" s="1"/>
      <c r="AW901" s="1"/>
      <c r="AX901" s="1"/>
      <c r="AY901" s="1"/>
      <c r="AZ901" s="1"/>
    </row>
    <row r="902" spans="1:52" ht="30" customHeight="1" x14ac:dyDescent="0.3">
      <c r="A902" s="83"/>
      <c r="B902" s="83"/>
      <c r="C902" s="83"/>
      <c r="D902" s="84"/>
      <c r="E902" s="85"/>
      <c r="F902" s="82"/>
      <c r="G902" s="85"/>
      <c r="H902" s="82"/>
      <c r="I902" s="85"/>
      <c r="J902" s="82"/>
      <c r="K902" s="85"/>
      <c r="L902" s="82"/>
      <c r="M902" s="83"/>
      <c r="N902" s="1"/>
      <c r="O902" s="1"/>
      <c r="P902" s="1"/>
      <c r="Q902" s="1"/>
      <c r="R902" s="1"/>
      <c r="AV902" s="1"/>
      <c r="AW902" s="1"/>
      <c r="AX902" s="1"/>
      <c r="AY902" s="1"/>
      <c r="AZ902" s="1"/>
    </row>
    <row r="903" spans="1:52" ht="30" customHeight="1" x14ac:dyDescent="0.3">
      <c r="A903" s="83"/>
      <c r="B903" s="83"/>
      <c r="C903" s="83"/>
      <c r="D903" s="84"/>
      <c r="E903" s="85"/>
      <c r="F903" s="82"/>
      <c r="G903" s="85"/>
      <c r="H903" s="82"/>
      <c r="I903" s="85"/>
      <c r="J903" s="82"/>
      <c r="K903" s="85"/>
      <c r="L903" s="82"/>
      <c r="M903" s="83"/>
      <c r="N903" s="1"/>
      <c r="O903" s="1"/>
      <c r="P903" s="1"/>
      <c r="Q903" s="1"/>
      <c r="R903" s="1"/>
      <c r="AV903" s="1"/>
      <c r="AW903" s="1"/>
      <c r="AX903" s="1"/>
      <c r="AY903" s="1"/>
      <c r="AZ903" s="1"/>
    </row>
    <row r="904" spans="1:52" ht="30" customHeight="1" x14ac:dyDescent="0.3">
      <c r="A904" s="83"/>
      <c r="B904" s="83"/>
      <c r="C904" s="83"/>
      <c r="D904" s="84"/>
      <c r="E904" s="85"/>
      <c r="F904" s="82"/>
      <c r="G904" s="85"/>
      <c r="H904" s="82"/>
      <c r="I904" s="85"/>
      <c r="J904" s="82"/>
      <c r="K904" s="85"/>
      <c r="L904" s="82"/>
      <c r="M904" s="83"/>
      <c r="N904" s="1"/>
      <c r="O904" s="1"/>
      <c r="P904" s="1"/>
      <c r="Q904" s="1"/>
      <c r="R904" s="1"/>
      <c r="AV904" s="1"/>
      <c r="AW904" s="1"/>
      <c r="AX904" s="1"/>
      <c r="AY904" s="1"/>
      <c r="AZ904" s="1"/>
    </row>
    <row r="905" spans="1:52" ht="30" customHeight="1" x14ac:dyDescent="0.3">
      <c r="A905" s="83"/>
      <c r="B905" s="83"/>
      <c r="C905" s="83"/>
      <c r="D905" s="84"/>
      <c r="E905" s="85"/>
      <c r="F905" s="82"/>
      <c r="G905" s="85"/>
      <c r="H905" s="82"/>
      <c r="I905" s="85"/>
      <c r="J905" s="82"/>
      <c r="K905" s="85"/>
      <c r="L905" s="82"/>
      <c r="M905" s="83"/>
      <c r="N905" s="1"/>
      <c r="O905" s="1"/>
      <c r="P905" s="1"/>
      <c r="Q905" s="1"/>
      <c r="R905" s="1"/>
      <c r="AV905" s="1"/>
      <c r="AW905" s="1"/>
      <c r="AX905" s="1"/>
      <c r="AY905" s="1"/>
      <c r="AZ905" s="1"/>
    </row>
    <row r="906" spans="1:52" ht="30" customHeight="1" x14ac:dyDescent="0.3">
      <c r="A906" s="83"/>
      <c r="B906" s="83"/>
      <c r="C906" s="83"/>
      <c r="D906" s="84"/>
      <c r="E906" s="85"/>
      <c r="F906" s="82"/>
      <c r="G906" s="85"/>
      <c r="H906" s="82"/>
      <c r="I906" s="85"/>
      <c r="J906" s="82"/>
      <c r="K906" s="85"/>
      <c r="L906" s="82"/>
      <c r="M906" s="83"/>
      <c r="N906" s="1"/>
      <c r="O906" s="1"/>
      <c r="P906" s="1"/>
      <c r="Q906" s="1"/>
      <c r="R906" s="1"/>
      <c r="AV906" s="1"/>
      <c r="AW906" s="1"/>
      <c r="AX906" s="1"/>
      <c r="AY906" s="1"/>
      <c r="AZ906" s="1"/>
    </row>
    <row r="907" spans="1:52" ht="30" customHeight="1" x14ac:dyDescent="0.3">
      <c r="A907" s="83"/>
      <c r="B907" s="83"/>
      <c r="C907" s="83"/>
      <c r="D907" s="84"/>
      <c r="E907" s="85"/>
      <c r="F907" s="82"/>
      <c r="G907" s="85"/>
      <c r="H907" s="82"/>
      <c r="I907" s="85"/>
      <c r="J907" s="82"/>
      <c r="K907" s="85"/>
      <c r="L907" s="82"/>
      <c r="M907" s="83"/>
      <c r="N907" s="1"/>
      <c r="O907" s="1"/>
      <c r="P907" s="1"/>
      <c r="Q907" s="1"/>
      <c r="R907" s="1"/>
      <c r="AV907" s="1"/>
      <c r="AW907" s="1"/>
      <c r="AX907" s="1"/>
      <c r="AY907" s="1"/>
      <c r="AZ907" s="1"/>
    </row>
    <row r="908" spans="1:52" ht="30" customHeight="1" x14ac:dyDescent="0.3">
      <c r="A908" s="83"/>
      <c r="B908" s="83"/>
      <c r="C908" s="83"/>
      <c r="D908" s="84"/>
      <c r="E908" s="85"/>
      <c r="F908" s="82"/>
      <c r="G908" s="85"/>
      <c r="H908" s="82"/>
      <c r="I908" s="85"/>
      <c r="J908" s="82"/>
      <c r="K908" s="85"/>
      <c r="L908" s="82"/>
      <c r="M908" s="83"/>
      <c r="N908" s="1"/>
      <c r="O908" s="1"/>
      <c r="P908" s="1"/>
      <c r="Q908" s="1"/>
      <c r="R908" s="1"/>
      <c r="AV908" s="1"/>
      <c r="AW908" s="1"/>
      <c r="AX908" s="1"/>
      <c r="AY908" s="1"/>
      <c r="AZ908" s="1"/>
    </row>
    <row r="909" spans="1:52" ht="30" customHeight="1" x14ac:dyDescent="0.3">
      <c r="A909" s="83"/>
      <c r="B909" s="83"/>
      <c r="C909" s="83"/>
      <c r="D909" s="84"/>
      <c r="E909" s="85"/>
      <c r="F909" s="82"/>
      <c r="G909" s="85"/>
      <c r="H909" s="82"/>
      <c r="I909" s="85"/>
      <c r="J909" s="82"/>
      <c r="K909" s="85"/>
      <c r="L909" s="82"/>
      <c r="M909" s="83"/>
      <c r="N909" s="1"/>
      <c r="O909" s="1"/>
      <c r="P909" s="1"/>
      <c r="Q909" s="1"/>
      <c r="R909" s="1"/>
      <c r="AV909" s="1"/>
      <c r="AW909" s="1"/>
      <c r="AX909" s="1"/>
      <c r="AY909" s="1"/>
      <c r="AZ909" s="1"/>
    </row>
    <row r="910" spans="1:52" ht="30" customHeight="1" x14ac:dyDescent="0.3">
      <c r="A910" s="83"/>
      <c r="B910" s="83"/>
      <c r="C910" s="83"/>
      <c r="D910" s="84"/>
      <c r="E910" s="85"/>
      <c r="F910" s="82"/>
      <c r="G910" s="85"/>
      <c r="H910" s="82"/>
      <c r="I910" s="85"/>
      <c r="J910" s="82"/>
      <c r="K910" s="85"/>
      <c r="L910" s="82"/>
      <c r="M910" s="83"/>
      <c r="N910" s="1"/>
      <c r="O910" s="1"/>
      <c r="P910" s="1"/>
      <c r="Q910" s="1"/>
      <c r="R910" s="1"/>
      <c r="AV910" s="1"/>
      <c r="AW910" s="1"/>
      <c r="AX910" s="1"/>
      <c r="AY910" s="1"/>
      <c r="AZ910" s="1"/>
    </row>
    <row r="911" spans="1:52" ht="30" customHeight="1" x14ac:dyDescent="0.3">
      <c r="A911" s="83"/>
      <c r="B911" s="83"/>
      <c r="C911" s="83"/>
      <c r="D911" s="84"/>
      <c r="E911" s="85"/>
      <c r="F911" s="82"/>
      <c r="G911" s="85"/>
      <c r="H911" s="82"/>
      <c r="I911" s="85"/>
      <c r="J911" s="82"/>
      <c r="K911" s="85"/>
      <c r="L911" s="82"/>
      <c r="M911" s="83"/>
      <c r="N911" s="1"/>
      <c r="O911" s="1"/>
      <c r="P911" s="1"/>
      <c r="Q911" s="1"/>
      <c r="R911" s="1"/>
      <c r="AV911" s="1"/>
      <c r="AW911" s="1"/>
      <c r="AX911" s="1"/>
      <c r="AY911" s="1"/>
      <c r="AZ911" s="1"/>
    </row>
    <row r="912" spans="1:52" ht="30" customHeight="1" x14ac:dyDescent="0.3">
      <c r="A912" s="83"/>
      <c r="B912" s="83"/>
      <c r="C912" s="83"/>
      <c r="D912" s="84"/>
      <c r="E912" s="85"/>
      <c r="F912" s="82"/>
      <c r="G912" s="85"/>
      <c r="H912" s="82"/>
      <c r="I912" s="85"/>
      <c r="J912" s="82"/>
      <c r="K912" s="85"/>
      <c r="L912" s="82"/>
      <c r="M912" s="83"/>
      <c r="N912" s="1"/>
      <c r="O912" s="1"/>
      <c r="P912" s="1"/>
      <c r="Q912" s="1"/>
      <c r="R912" s="1"/>
      <c r="AV912" s="1"/>
      <c r="AW912" s="1"/>
      <c r="AX912" s="1"/>
      <c r="AY912" s="1"/>
      <c r="AZ912" s="1"/>
    </row>
    <row r="913" spans="1:52" ht="30" customHeight="1" x14ac:dyDescent="0.3">
      <c r="A913" s="83"/>
      <c r="B913" s="83"/>
      <c r="C913" s="83"/>
      <c r="D913" s="84"/>
      <c r="E913" s="85"/>
      <c r="F913" s="82"/>
      <c r="G913" s="85"/>
      <c r="H913" s="82"/>
      <c r="I913" s="85"/>
      <c r="J913" s="82"/>
      <c r="K913" s="85"/>
      <c r="L913" s="82"/>
      <c r="M913" s="83"/>
      <c r="N913" s="1"/>
      <c r="O913" s="1"/>
      <c r="P913" s="1"/>
      <c r="Q913" s="1"/>
      <c r="R913" s="1"/>
      <c r="AV913" s="1"/>
      <c r="AW913" s="1"/>
      <c r="AX913" s="1"/>
      <c r="AY913" s="1"/>
      <c r="AZ913" s="1"/>
    </row>
    <row r="914" spans="1:52" ht="30" customHeight="1" x14ac:dyDescent="0.3">
      <c r="A914" s="83"/>
      <c r="B914" s="83"/>
      <c r="C914" s="83"/>
      <c r="D914" s="84"/>
      <c r="E914" s="85"/>
      <c r="F914" s="82"/>
      <c r="G914" s="85"/>
      <c r="H914" s="82"/>
      <c r="I914" s="85"/>
      <c r="J914" s="82"/>
      <c r="K914" s="85"/>
      <c r="L914" s="82"/>
      <c r="M914" s="83"/>
      <c r="N914" s="1"/>
      <c r="O914" s="1"/>
      <c r="P914" s="1"/>
      <c r="Q914" s="1"/>
      <c r="R914" s="1"/>
      <c r="AV914" s="1"/>
      <c r="AW914" s="1"/>
      <c r="AX914" s="1"/>
      <c r="AY914" s="1"/>
      <c r="AZ914" s="1"/>
    </row>
    <row r="915" spans="1:52" ht="30" customHeight="1" x14ac:dyDescent="0.3">
      <c r="A915" s="83"/>
      <c r="B915" s="83"/>
      <c r="C915" s="83"/>
      <c r="D915" s="84"/>
      <c r="E915" s="85"/>
      <c r="F915" s="82"/>
      <c r="G915" s="85"/>
      <c r="H915" s="82"/>
      <c r="I915" s="85"/>
      <c r="J915" s="82"/>
      <c r="K915" s="85"/>
      <c r="L915" s="82"/>
      <c r="M915" s="83"/>
      <c r="N915" s="1"/>
      <c r="O915" s="1"/>
      <c r="P915" s="1"/>
      <c r="Q915" s="1"/>
      <c r="R915" s="1"/>
      <c r="AV915" s="1"/>
      <c r="AW915" s="1"/>
      <c r="AX915" s="1"/>
      <c r="AY915" s="1"/>
      <c r="AZ915" s="1"/>
    </row>
    <row r="916" spans="1:52" ht="30" customHeight="1" x14ac:dyDescent="0.3">
      <c r="A916" s="83"/>
      <c r="B916" s="83"/>
      <c r="C916" s="83"/>
      <c r="D916" s="84"/>
      <c r="E916" s="85"/>
      <c r="F916" s="82"/>
      <c r="G916" s="85"/>
      <c r="H916" s="82"/>
      <c r="I916" s="85"/>
      <c r="J916" s="82"/>
      <c r="K916" s="85"/>
      <c r="L916" s="82"/>
      <c r="M916" s="83"/>
      <c r="N916" s="1"/>
      <c r="O916" s="1"/>
      <c r="P916" s="1"/>
      <c r="Q916" s="1"/>
      <c r="R916" s="1"/>
      <c r="AV916" s="1"/>
      <c r="AW916" s="1"/>
      <c r="AX916" s="1"/>
      <c r="AY916" s="1"/>
      <c r="AZ916" s="1"/>
    </row>
    <row r="917" spans="1:52" ht="30" customHeight="1" x14ac:dyDescent="0.3">
      <c r="A917" s="83"/>
      <c r="B917" s="83"/>
      <c r="C917" s="83"/>
      <c r="D917" s="84"/>
      <c r="E917" s="85"/>
      <c r="F917" s="82"/>
      <c r="G917" s="85"/>
      <c r="H917" s="82"/>
      <c r="I917" s="85"/>
      <c r="J917" s="82"/>
      <c r="K917" s="85"/>
      <c r="L917" s="82"/>
      <c r="M917" s="83"/>
      <c r="N917" s="1"/>
      <c r="O917" s="1"/>
      <c r="P917" s="1"/>
      <c r="Q917" s="1"/>
      <c r="R917" s="1"/>
      <c r="AV917" s="1"/>
      <c r="AW917" s="1"/>
      <c r="AX917" s="1"/>
      <c r="AY917" s="1"/>
      <c r="AZ917" s="1"/>
    </row>
    <row r="918" spans="1:52" ht="30" customHeight="1" x14ac:dyDescent="0.3">
      <c r="A918" s="83"/>
      <c r="B918" s="83"/>
      <c r="C918" s="83"/>
      <c r="D918" s="84"/>
      <c r="E918" s="85"/>
      <c r="F918" s="82"/>
      <c r="G918" s="85"/>
      <c r="H918" s="82"/>
      <c r="I918" s="85"/>
      <c r="J918" s="82"/>
      <c r="K918" s="85"/>
      <c r="L918" s="82"/>
      <c r="M918" s="83"/>
      <c r="N918" s="1"/>
      <c r="O918" s="1"/>
      <c r="P918" s="1"/>
      <c r="Q918" s="1"/>
      <c r="R918" s="1"/>
      <c r="AV918" s="1"/>
      <c r="AW918" s="1"/>
      <c r="AX918" s="1"/>
      <c r="AY918" s="1"/>
      <c r="AZ918" s="1"/>
    </row>
  </sheetData>
  <mergeCells count="45">
    <mergeCell ref="AU3:AU4"/>
    <mergeCell ref="AV3:AV4"/>
    <mergeCell ref="AW3:AW4"/>
    <mergeCell ref="AO3:AO4"/>
    <mergeCell ref="AP3:AP4"/>
    <mergeCell ref="AQ3:AQ4"/>
    <mergeCell ref="AR3:AR4"/>
    <mergeCell ref="AS3:AS4"/>
    <mergeCell ref="AT3:AT4"/>
    <mergeCell ref="AN3:AN4"/>
    <mergeCell ref="AC3:AC4"/>
    <mergeCell ref="AD3:AD4"/>
    <mergeCell ref="AE3:AE4"/>
    <mergeCell ref="AF3:AF4"/>
    <mergeCell ref="AG3:AG4"/>
    <mergeCell ref="AH3:AH4"/>
    <mergeCell ref="AI3:AI4"/>
    <mergeCell ref="AJ3:AJ4"/>
    <mergeCell ref="AK3:AK4"/>
    <mergeCell ref="AL3:AL4"/>
    <mergeCell ref="AM3:AM4"/>
    <mergeCell ref="AB3:AB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P3:P4"/>
    <mergeCell ref="A3:A4"/>
    <mergeCell ref="B3:B4"/>
    <mergeCell ref="C3:C4"/>
    <mergeCell ref="D3:D4"/>
    <mergeCell ref="G3:H3"/>
    <mergeCell ref="I3:J3"/>
    <mergeCell ref="K3:L3"/>
    <mergeCell ref="E3:F3"/>
    <mergeCell ref="M3:M4"/>
    <mergeCell ref="N3:N4"/>
    <mergeCell ref="O3:O4"/>
  </mergeCells>
  <phoneticPr fontId="1" type="noConversion"/>
  <pageMargins left="0.78740157480314965" right="0" top="0.39370078740157483" bottom="0.39370078740157483" header="0" footer="0"/>
  <pageSetup paperSize="9" scale="61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6"/>
  <sheetViews>
    <sheetView view="pageBreakPreview" topLeftCell="B1" zoomScale="60" zoomScaleNormal="100" workbookViewId="0">
      <selection activeCell="O9" sqref="O9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1" width="11.625" hidden="1" customWidth="1"/>
  </cols>
  <sheetData>
    <row r="1" spans="1:11" ht="30" customHeight="1" x14ac:dyDescent="0.3">
      <c r="A1" s="3"/>
      <c r="B1" s="2" t="s">
        <v>2388</v>
      </c>
      <c r="C1" s="3"/>
      <c r="D1" s="3"/>
      <c r="E1" s="3"/>
      <c r="F1" s="3"/>
      <c r="G1" s="3"/>
      <c r="H1" s="3"/>
      <c r="I1" s="3"/>
      <c r="J1" s="3"/>
      <c r="K1" s="3"/>
    </row>
    <row r="2" spans="1:11" ht="30" customHeight="1" x14ac:dyDescent="0.3">
      <c r="A2" s="14"/>
      <c r="B2" s="15" t="s">
        <v>2408</v>
      </c>
      <c r="C2" s="5"/>
      <c r="D2" s="5"/>
      <c r="E2" s="5"/>
      <c r="F2" s="5"/>
      <c r="G2" s="5"/>
      <c r="H2" s="5"/>
      <c r="I2" s="5"/>
      <c r="J2" s="5"/>
      <c r="K2" s="5"/>
    </row>
    <row r="3" spans="1:11" ht="30" customHeight="1" x14ac:dyDescent="0.3">
      <c r="A3" s="7" t="s">
        <v>891</v>
      </c>
      <c r="B3" s="7" t="s">
        <v>1</v>
      </c>
      <c r="C3" s="7" t="s">
        <v>2</v>
      </c>
      <c r="D3" s="7" t="s">
        <v>3</v>
      </c>
      <c r="E3" s="7" t="s">
        <v>895</v>
      </c>
      <c r="F3" s="7" t="s">
        <v>892</v>
      </c>
      <c r="G3" s="7" t="s">
        <v>893</v>
      </c>
      <c r="H3" s="7" t="s">
        <v>894</v>
      </c>
      <c r="I3" s="7" t="s">
        <v>896</v>
      </c>
      <c r="J3" s="7" t="s">
        <v>1915</v>
      </c>
      <c r="K3" s="7" t="s">
        <v>1916</v>
      </c>
    </row>
    <row r="4" spans="1:11" ht="30" customHeight="1" x14ac:dyDescent="0.3">
      <c r="A4" s="27" t="s">
        <v>631</v>
      </c>
      <c r="B4" s="27" t="s">
        <v>627</v>
      </c>
      <c r="C4" s="27" t="s">
        <v>628</v>
      </c>
      <c r="D4" s="27" t="s">
        <v>629</v>
      </c>
      <c r="E4" s="28">
        <f>중기단가산출서!B27</f>
        <v>5019</v>
      </c>
      <c r="F4" s="28">
        <f>중기단가산출서!C27</f>
        <v>325</v>
      </c>
      <c r="G4" s="28">
        <f>중기단가산출서!D27</f>
        <v>4342</v>
      </c>
      <c r="H4" s="28">
        <f>중기단가산출서!E27</f>
        <v>352</v>
      </c>
      <c r="I4" s="27" t="s">
        <v>630</v>
      </c>
      <c r="J4" s="27" t="s">
        <v>1924</v>
      </c>
      <c r="K4" s="27" t="s">
        <v>631</v>
      </c>
    </row>
    <row r="5" spans="1:11" ht="30" customHeight="1" x14ac:dyDescent="0.3">
      <c r="A5" s="27" t="s">
        <v>636</v>
      </c>
      <c r="B5" s="27" t="s">
        <v>633</v>
      </c>
      <c r="C5" s="27" t="s">
        <v>634</v>
      </c>
      <c r="D5" s="27" t="s">
        <v>629</v>
      </c>
      <c r="E5" s="28">
        <f>중기단가산출서!B65</f>
        <v>7432</v>
      </c>
      <c r="F5" s="28">
        <f>중기단가산출서!C65</f>
        <v>427</v>
      </c>
      <c r="G5" s="28">
        <f>중기단가산출서!D65</f>
        <v>6690</v>
      </c>
      <c r="H5" s="28">
        <f>중기단가산출서!E65</f>
        <v>315</v>
      </c>
      <c r="I5" s="27" t="s">
        <v>635</v>
      </c>
      <c r="J5" s="27" t="s">
        <v>1962</v>
      </c>
      <c r="K5" s="27" t="s">
        <v>636</v>
      </c>
    </row>
    <row r="6" spans="1:11" ht="30" customHeight="1" x14ac:dyDescent="0.3">
      <c r="A6" s="86"/>
      <c r="B6" s="88"/>
      <c r="C6" s="88"/>
      <c r="D6" s="88"/>
      <c r="E6" s="89"/>
      <c r="F6" s="89"/>
      <c r="G6" s="89"/>
      <c r="H6" s="89"/>
      <c r="I6" s="88"/>
      <c r="J6" s="88"/>
      <c r="K6" s="86"/>
    </row>
    <row r="7" spans="1:11" ht="30" customHeight="1" x14ac:dyDescent="0.3">
      <c r="A7" s="86"/>
      <c r="B7" s="88"/>
      <c r="C7" s="88"/>
      <c r="D7" s="88"/>
      <c r="E7" s="89"/>
      <c r="F7" s="89"/>
      <c r="G7" s="89"/>
      <c r="H7" s="89"/>
      <c r="I7" s="88"/>
      <c r="J7" s="88"/>
      <c r="K7" s="86"/>
    </row>
    <row r="8" spans="1:11" ht="30" customHeight="1" x14ac:dyDescent="0.3">
      <c r="A8" s="86"/>
      <c r="B8" s="88"/>
      <c r="C8" s="88"/>
      <c r="D8" s="88"/>
      <c r="E8" s="89"/>
      <c r="F8" s="89"/>
      <c r="G8" s="89"/>
      <c r="H8" s="89"/>
      <c r="I8" s="88"/>
      <c r="J8" s="88"/>
      <c r="K8" s="86"/>
    </row>
    <row r="9" spans="1:11" ht="30" customHeight="1" x14ac:dyDescent="0.3">
      <c r="A9" s="86"/>
      <c r="B9" s="88"/>
      <c r="C9" s="88"/>
      <c r="D9" s="88"/>
      <c r="E9" s="89"/>
      <c r="F9" s="89"/>
      <c r="G9" s="89"/>
      <c r="H9" s="89"/>
      <c r="I9" s="88"/>
      <c r="J9" s="88"/>
      <c r="K9" s="86"/>
    </row>
    <row r="10" spans="1:11" ht="30" customHeight="1" x14ac:dyDescent="0.3">
      <c r="A10" s="86"/>
      <c r="B10" s="88"/>
      <c r="C10" s="88"/>
      <c r="D10" s="88"/>
      <c r="E10" s="89"/>
      <c r="F10" s="89"/>
      <c r="G10" s="89"/>
      <c r="H10" s="89"/>
      <c r="I10" s="88"/>
      <c r="J10" s="88"/>
      <c r="K10" s="86"/>
    </row>
    <row r="11" spans="1:11" ht="30" customHeight="1" x14ac:dyDescent="0.3">
      <c r="A11" s="86"/>
      <c r="B11" s="88"/>
      <c r="C11" s="88"/>
      <c r="D11" s="88"/>
      <c r="E11" s="89"/>
      <c r="F11" s="89"/>
      <c r="G11" s="89"/>
      <c r="H11" s="89"/>
      <c r="I11" s="88"/>
      <c r="J11" s="88"/>
      <c r="K11" s="86"/>
    </row>
    <row r="12" spans="1:11" ht="30" customHeight="1" x14ac:dyDescent="0.3">
      <c r="A12" s="86"/>
      <c r="B12" s="88"/>
      <c r="C12" s="88"/>
      <c r="D12" s="88"/>
      <c r="E12" s="89"/>
      <c r="F12" s="89"/>
      <c r="G12" s="89"/>
      <c r="H12" s="89"/>
      <c r="I12" s="88"/>
      <c r="J12" s="88"/>
      <c r="K12" s="86"/>
    </row>
    <row r="13" spans="1:11" ht="30" customHeight="1" x14ac:dyDescent="0.3">
      <c r="A13" s="86"/>
      <c r="B13" s="88"/>
      <c r="C13" s="88"/>
      <c r="D13" s="88"/>
      <c r="E13" s="89"/>
      <c r="F13" s="89"/>
      <c r="G13" s="89"/>
      <c r="H13" s="89"/>
      <c r="I13" s="88"/>
      <c r="J13" s="88"/>
      <c r="K13" s="86"/>
    </row>
    <row r="14" spans="1:11" ht="30" customHeight="1" x14ac:dyDescent="0.3">
      <c r="A14" s="86"/>
      <c r="B14" s="88"/>
      <c r="C14" s="88"/>
      <c r="D14" s="88"/>
      <c r="E14" s="89"/>
      <c r="F14" s="89"/>
      <c r="G14" s="89"/>
      <c r="H14" s="89"/>
      <c r="I14" s="88"/>
      <c r="J14" s="88"/>
      <c r="K14" s="86"/>
    </row>
    <row r="15" spans="1:11" ht="30" customHeight="1" x14ac:dyDescent="0.3">
      <c r="A15" s="86"/>
      <c r="B15" s="88"/>
      <c r="C15" s="88"/>
      <c r="D15" s="88"/>
      <c r="E15" s="89"/>
      <c r="F15" s="89"/>
      <c r="G15" s="89"/>
      <c r="H15" s="89"/>
      <c r="I15" s="88"/>
      <c r="J15" s="88"/>
      <c r="K15" s="86"/>
    </row>
    <row r="16" spans="1:11" ht="30" customHeight="1" x14ac:dyDescent="0.3">
      <c r="A16" s="86"/>
      <c r="B16" s="88"/>
      <c r="C16" s="88"/>
      <c r="D16" s="88"/>
      <c r="E16" s="89"/>
      <c r="F16" s="89"/>
      <c r="G16" s="89"/>
      <c r="H16" s="89"/>
      <c r="I16" s="88"/>
      <c r="J16" s="88"/>
      <c r="K16" s="86"/>
    </row>
    <row r="17" spans="1:11" ht="30" customHeight="1" x14ac:dyDescent="0.3">
      <c r="A17" s="86"/>
      <c r="B17" s="88"/>
      <c r="C17" s="88"/>
      <c r="D17" s="88"/>
      <c r="E17" s="89"/>
      <c r="F17" s="89"/>
      <c r="G17" s="89"/>
      <c r="H17" s="89"/>
      <c r="I17" s="88"/>
      <c r="J17" s="88"/>
      <c r="K17" s="86"/>
    </row>
    <row r="18" spans="1:11" ht="30" customHeight="1" x14ac:dyDescent="0.3">
      <c r="A18" s="86"/>
      <c r="B18" s="88"/>
      <c r="C18" s="88"/>
      <c r="D18" s="88"/>
      <c r="E18" s="89"/>
      <c r="F18" s="89"/>
      <c r="G18" s="89"/>
      <c r="H18" s="89"/>
      <c r="I18" s="88"/>
      <c r="J18" s="88"/>
      <c r="K18" s="86"/>
    </row>
    <row r="19" spans="1:11" ht="30" customHeight="1" x14ac:dyDescent="0.3">
      <c r="A19" s="86"/>
      <c r="B19" s="88"/>
      <c r="C19" s="88"/>
      <c r="D19" s="88"/>
      <c r="E19" s="89"/>
      <c r="F19" s="89"/>
      <c r="G19" s="89"/>
      <c r="H19" s="89"/>
      <c r="I19" s="88"/>
      <c r="J19" s="88"/>
      <c r="K19" s="86"/>
    </row>
    <row r="20" spans="1:11" ht="30" customHeight="1" x14ac:dyDescent="0.3">
      <c r="A20" s="86"/>
      <c r="B20" s="88"/>
      <c r="C20" s="88"/>
      <c r="D20" s="88"/>
      <c r="E20" s="89"/>
      <c r="F20" s="89"/>
      <c r="G20" s="89"/>
      <c r="H20" s="89"/>
      <c r="I20" s="88"/>
      <c r="J20" s="88"/>
      <c r="K20" s="86"/>
    </row>
    <row r="21" spans="1:11" ht="30" customHeight="1" x14ac:dyDescent="0.3">
      <c r="A21" s="86"/>
      <c r="B21" s="88"/>
      <c r="C21" s="88"/>
      <c r="D21" s="88"/>
      <c r="E21" s="89"/>
      <c r="F21" s="89"/>
      <c r="G21" s="89"/>
      <c r="H21" s="89"/>
      <c r="I21" s="88"/>
      <c r="J21" s="88"/>
      <c r="K21" s="86"/>
    </row>
    <row r="22" spans="1:11" ht="30" customHeight="1" x14ac:dyDescent="0.3">
      <c r="A22" s="86"/>
      <c r="B22" s="86"/>
      <c r="C22" s="86"/>
      <c r="D22" s="86"/>
      <c r="E22" s="87"/>
      <c r="F22" s="87"/>
      <c r="G22" s="87"/>
      <c r="H22" s="87"/>
      <c r="I22" s="86"/>
      <c r="J22" s="86"/>
      <c r="K22" s="86"/>
    </row>
    <row r="23" spans="1:11" ht="30" customHeight="1" x14ac:dyDescent="0.3">
      <c r="A23" s="86"/>
      <c r="B23" s="86"/>
      <c r="C23" s="86"/>
      <c r="D23" s="86"/>
      <c r="E23" s="87"/>
      <c r="F23" s="87"/>
      <c r="G23" s="87"/>
      <c r="H23" s="87"/>
      <c r="I23" s="86"/>
      <c r="J23" s="86"/>
      <c r="K23" s="86"/>
    </row>
    <row r="24" spans="1:11" ht="30" customHeight="1" x14ac:dyDescent="0.3">
      <c r="A24" s="86"/>
      <c r="B24" s="86"/>
      <c r="C24" s="86"/>
      <c r="D24" s="86"/>
      <c r="E24" s="87"/>
      <c r="F24" s="87"/>
      <c r="G24" s="87"/>
      <c r="H24" s="87"/>
      <c r="I24" s="86"/>
      <c r="J24" s="86"/>
      <c r="K24" s="86"/>
    </row>
    <row r="25" spans="1:11" ht="30" customHeight="1" x14ac:dyDescent="0.3">
      <c r="A25" s="86"/>
      <c r="B25" s="86"/>
      <c r="C25" s="86"/>
      <c r="D25" s="86"/>
      <c r="E25" s="87"/>
      <c r="F25" s="87"/>
      <c r="G25" s="87"/>
      <c r="H25" s="87"/>
      <c r="I25" s="86"/>
      <c r="J25" s="86"/>
      <c r="K25" s="86"/>
    </row>
    <row r="26" spans="1:11" ht="30" customHeight="1" x14ac:dyDescent="0.3">
      <c r="A26" s="86"/>
      <c r="B26" s="86"/>
      <c r="C26" s="86"/>
      <c r="D26" s="86"/>
      <c r="E26" s="87"/>
      <c r="F26" s="87"/>
      <c r="G26" s="87"/>
      <c r="H26" s="87"/>
      <c r="I26" s="86"/>
      <c r="J26" s="86"/>
      <c r="K26" s="86"/>
    </row>
    <row r="27" spans="1:11" ht="30" customHeight="1" x14ac:dyDescent="0.3">
      <c r="A27" s="86"/>
      <c r="B27" s="86"/>
      <c r="C27" s="86"/>
      <c r="D27" s="86"/>
      <c r="E27" s="87"/>
      <c r="F27" s="87"/>
      <c r="G27" s="87"/>
      <c r="H27" s="87"/>
      <c r="I27" s="86"/>
      <c r="J27" s="86"/>
      <c r="K27" s="86"/>
    </row>
    <row r="28" spans="1:11" ht="30" customHeight="1" x14ac:dyDescent="0.3">
      <c r="A28" s="86"/>
      <c r="B28" s="86"/>
      <c r="C28" s="86"/>
      <c r="D28" s="86"/>
      <c r="E28" s="87"/>
      <c r="F28" s="87"/>
      <c r="G28" s="87"/>
      <c r="H28" s="87"/>
      <c r="I28" s="86"/>
      <c r="J28" s="86"/>
      <c r="K28" s="86"/>
    </row>
    <row r="29" spans="1:11" ht="30" customHeight="1" x14ac:dyDescent="0.3">
      <c r="A29" s="86"/>
      <c r="B29" s="86"/>
      <c r="C29" s="86"/>
      <c r="D29" s="86"/>
      <c r="E29" s="87"/>
      <c r="F29" s="87"/>
      <c r="G29" s="87"/>
      <c r="H29" s="87"/>
      <c r="I29" s="86"/>
      <c r="J29" s="86"/>
      <c r="K29" s="86"/>
    </row>
    <row r="30" spans="1:11" ht="30" customHeight="1" x14ac:dyDescent="0.3">
      <c r="A30" s="86"/>
      <c r="B30" s="86"/>
      <c r="C30" s="86"/>
      <c r="D30" s="86"/>
      <c r="E30" s="87"/>
      <c r="F30" s="87"/>
      <c r="G30" s="87"/>
      <c r="H30" s="87"/>
      <c r="I30" s="86"/>
      <c r="J30" s="86"/>
      <c r="K30" s="86"/>
    </row>
    <row r="31" spans="1:11" ht="30" customHeight="1" x14ac:dyDescent="0.3">
      <c r="A31" s="86"/>
      <c r="B31" s="86"/>
      <c r="C31" s="86"/>
      <c r="D31" s="86"/>
      <c r="E31" s="87"/>
      <c r="F31" s="87"/>
      <c r="G31" s="87"/>
      <c r="H31" s="87"/>
      <c r="I31" s="86"/>
      <c r="J31" s="86"/>
      <c r="K31" s="86"/>
    </row>
    <row r="32" spans="1:11" ht="30" customHeight="1" x14ac:dyDescent="0.3">
      <c r="A32" s="86"/>
      <c r="B32" s="86"/>
      <c r="C32" s="86"/>
      <c r="D32" s="86"/>
      <c r="E32" s="87"/>
      <c r="F32" s="87"/>
      <c r="G32" s="87"/>
      <c r="H32" s="87"/>
      <c r="I32" s="86"/>
      <c r="J32" s="86"/>
      <c r="K32" s="86"/>
    </row>
    <row r="33" spans="1:11" ht="30" customHeight="1" x14ac:dyDescent="0.3">
      <c r="A33" s="86"/>
      <c r="B33" s="86"/>
      <c r="C33" s="86"/>
      <c r="D33" s="86"/>
      <c r="E33" s="87"/>
      <c r="F33" s="87"/>
      <c r="G33" s="87"/>
      <c r="H33" s="87"/>
      <c r="I33" s="86"/>
      <c r="J33" s="86"/>
      <c r="K33" s="86"/>
    </row>
    <row r="34" spans="1:11" ht="30" customHeight="1" x14ac:dyDescent="0.3">
      <c r="A34" s="86"/>
      <c r="B34" s="86"/>
      <c r="C34" s="86"/>
      <c r="D34" s="86"/>
      <c r="E34" s="87"/>
      <c r="F34" s="87"/>
      <c r="G34" s="87"/>
      <c r="H34" s="87"/>
      <c r="I34" s="86"/>
      <c r="J34" s="86"/>
      <c r="K34" s="86"/>
    </row>
    <row r="35" spans="1:11" ht="30" customHeight="1" x14ac:dyDescent="0.3">
      <c r="A35" s="86"/>
      <c r="B35" s="86"/>
      <c r="C35" s="86"/>
      <c r="D35" s="86"/>
      <c r="E35" s="87"/>
      <c r="F35" s="87"/>
      <c r="G35" s="87"/>
      <c r="H35" s="87"/>
      <c r="I35" s="86"/>
      <c r="J35" s="86"/>
      <c r="K35" s="86"/>
    </row>
    <row r="36" spans="1:11" ht="30" customHeight="1" x14ac:dyDescent="0.3">
      <c r="A36" s="86"/>
      <c r="B36" s="86"/>
      <c r="C36" s="86"/>
      <c r="D36" s="86"/>
      <c r="E36" s="87"/>
      <c r="F36" s="87"/>
      <c r="G36" s="87"/>
      <c r="H36" s="87"/>
      <c r="I36" s="86"/>
      <c r="J36" s="86"/>
      <c r="K36" s="86"/>
    </row>
    <row r="37" spans="1:11" ht="30" customHeight="1" x14ac:dyDescent="0.3">
      <c r="A37" s="86"/>
      <c r="B37" s="86"/>
      <c r="C37" s="86"/>
      <c r="D37" s="86"/>
      <c r="E37" s="87"/>
      <c r="F37" s="87"/>
      <c r="G37" s="87"/>
      <c r="H37" s="87"/>
      <c r="I37" s="86"/>
      <c r="J37" s="86"/>
      <c r="K37" s="86"/>
    </row>
    <row r="38" spans="1:11" ht="30" customHeight="1" x14ac:dyDescent="0.3">
      <c r="A38" s="86"/>
      <c r="B38" s="86"/>
      <c r="C38" s="86"/>
      <c r="D38" s="86"/>
      <c r="E38" s="87"/>
      <c r="F38" s="87"/>
      <c r="G38" s="87"/>
      <c r="H38" s="87"/>
      <c r="I38" s="86"/>
      <c r="J38" s="86"/>
      <c r="K38" s="86"/>
    </row>
    <row r="39" spans="1:11" ht="30" customHeight="1" x14ac:dyDescent="0.3">
      <c r="A39" s="86"/>
      <c r="B39" s="86"/>
      <c r="C39" s="86"/>
      <c r="D39" s="86"/>
      <c r="E39" s="87"/>
      <c r="F39" s="87"/>
      <c r="G39" s="87"/>
      <c r="H39" s="87"/>
      <c r="I39" s="86"/>
      <c r="J39" s="86"/>
      <c r="K39" s="86"/>
    </row>
    <row r="40" spans="1:11" ht="30" customHeight="1" x14ac:dyDescent="0.3">
      <c r="A40" s="86"/>
      <c r="B40" s="86"/>
      <c r="C40" s="86"/>
      <c r="D40" s="86"/>
      <c r="E40" s="87"/>
      <c r="F40" s="87"/>
      <c r="G40" s="87"/>
      <c r="H40" s="87"/>
      <c r="I40" s="86"/>
      <c r="J40" s="86"/>
      <c r="K40" s="86"/>
    </row>
    <row r="41" spans="1:11" ht="30" customHeight="1" x14ac:dyDescent="0.3">
      <c r="A41" s="86"/>
      <c r="B41" s="86"/>
      <c r="C41" s="86"/>
      <c r="D41" s="86"/>
      <c r="E41" s="87"/>
      <c r="F41" s="87"/>
      <c r="G41" s="87"/>
      <c r="H41" s="87"/>
      <c r="I41" s="86"/>
      <c r="J41" s="86"/>
      <c r="K41" s="86"/>
    </row>
    <row r="42" spans="1:11" ht="30" customHeight="1" x14ac:dyDescent="0.3">
      <c r="A42" s="86"/>
      <c r="B42" s="86"/>
      <c r="C42" s="86"/>
      <c r="D42" s="86"/>
      <c r="E42" s="87"/>
      <c r="F42" s="87"/>
      <c r="G42" s="87"/>
      <c r="H42" s="87"/>
      <c r="I42" s="86"/>
      <c r="J42" s="86"/>
      <c r="K42" s="86"/>
    </row>
    <row r="43" spans="1:11" ht="30" customHeight="1" x14ac:dyDescent="0.3">
      <c r="A43" s="86"/>
      <c r="B43" s="86"/>
      <c r="C43" s="86"/>
      <c r="D43" s="86"/>
      <c r="E43" s="87"/>
      <c r="F43" s="87"/>
      <c r="G43" s="87"/>
      <c r="H43" s="87"/>
      <c r="I43" s="86"/>
      <c r="J43" s="86"/>
      <c r="K43" s="86"/>
    </row>
    <row r="44" spans="1:11" ht="30" customHeight="1" x14ac:dyDescent="0.3">
      <c r="A44" s="86"/>
      <c r="B44" s="86"/>
      <c r="C44" s="86"/>
      <c r="D44" s="86"/>
      <c r="E44" s="87"/>
      <c r="F44" s="87"/>
      <c r="G44" s="87"/>
      <c r="H44" s="87"/>
      <c r="I44" s="86"/>
      <c r="J44" s="86"/>
      <c r="K44" s="86"/>
    </row>
    <row r="45" spans="1:11" ht="30" customHeight="1" x14ac:dyDescent="0.3">
      <c r="A45" s="86"/>
      <c r="B45" s="86"/>
      <c r="C45" s="86"/>
      <c r="D45" s="86"/>
      <c r="E45" s="87"/>
      <c r="F45" s="87"/>
      <c r="G45" s="87"/>
      <c r="H45" s="87"/>
      <c r="I45" s="86"/>
      <c r="J45" s="86"/>
      <c r="K45" s="86"/>
    </row>
    <row r="46" spans="1:11" ht="30" customHeight="1" x14ac:dyDescent="0.3">
      <c r="A46" s="86"/>
      <c r="B46" s="86"/>
      <c r="C46" s="86"/>
      <c r="D46" s="86"/>
      <c r="E46" s="87"/>
      <c r="F46" s="87"/>
      <c r="G46" s="87"/>
      <c r="H46" s="87"/>
      <c r="I46" s="86"/>
      <c r="J46" s="86"/>
      <c r="K46" s="86"/>
    </row>
    <row r="47" spans="1:11" ht="30" customHeight="1" x14ac:dyDescent="0.3">
      <c r="A47" s="86"/>
      <c r="B47" s="86"/>
      <c r="C47" s="86"/>
      <c r="D47" s="86"/>
      <c r="E47" s="87"/>
      <c r="F47" s="87"/>
      <c r="G47" s="87"/>
      <c r="H47" s="87"/>
      <c r="I47" s="86"/>
      <c r="J47" s="86"/>
      <c r="K47" s="86"/>
    </row>
    <row r="48" spans="1:11" ht="30" customHeight="1" x14ac:dyDescent="0.3">
      <c r="A48" s="86"/>
      <c r="B48" s="86"/>
      <c r="C48" s="86"/>
      <c r="D48" s="86"/>
      <c r="E48" s="87"/>
      <c r="F48" s="87"/>
      <c r="G48" s="87"/>
      <c r="H48" s="87"/>
      <c r="I48" s="86"/>
      <c r="J48" s="86"/>
      <c r="K48" s="86"/>
    </row>
    <row r="49" spans="1:11" ht="30" customHeight="1" x14ac:dyDescent="0.3">
      <c r="A49" s="86"/>
      <c r="B49" s="86"/>
      <c r="C49" s="86"/>
      <c r="D49" s="86"/>
      <c r="E49" s="87"/>
      <c r="F49" s="87"/>
      <c r="G49" s="87"/>
      <c r="H49" s="87"/>
      <c r="I49" s="86"/>
      <c r="J49" s="86"/>
      <c r="K49" s="86"/>
    </row>
    <row r="50" spans="1:11" ht="30" customHeight="1" x14ac:dyDescent="0.3">
      <c r="A50" s="86"/>
      <c r="B50" s="86"/>
      <c r="C50" s="86"/>
      <c r="D50" s="86"/>
      <c r="E50" s="87"/>
      <c r="F50" s="87"/>
      <c r="G50" s="87"/>
      <c r="H50" s="87"/>
      <c r="I50" s="86"/>
      <c r="J50" s="86"/>
      <c r="K50" s="86"/>
    </row>
    <row r="51" spans="1:11" ht="30" customHeight="1" x14ac:dyDescent="0.3">
      <c r="A51" s="86"/>
      <c r="B51" s="86"/>
      <c r="C51" s="86"/>
      <c r="D51" s="86"/>
      <c r="E51" s="87"/>
      <c r="F51" s="87"/>
      <c r="G51" s="87"/>
      <c r="H51" s="87"/>
      <c r="I51" s="86"/>
      <c r="J51" s="86"/>
      <c r="K51" s="86"/>
    </row>
    <row r="52" spans="1:11" ht="30" customHeight="1" x14ac:dyDescent="0.3">
      <c r="A52" s="86"/>
      <c r="B52" s="86"/>
      <c r="C52" s="86"/>
      <c r="D52" s="86"/>
      <c r="E52" s="87"/>
      <c r="F52" s="87"/>
      <c r="G52" s="87"/>
      <c r="H52" s="87"/>
      <c r="I52" s="86"/>
      <c r="J52" s="86"/>
      <c r="K52" s="86"/>
    </row>
    <row r="53" spans="1:11" ht="30" customHeight="1" x14ac:dyDescent="0.3">
      <c r="A53" s="86"/>
      <c r="B53" s="86"/>
      <c r="C53" s="86"/>
      <c r="D53" s="86"/>
      <c r="E53" s="87"/>
      <c r="F53" s="87"/>
      <c r="G53" s="87"/>
      <c r="H53" s="87"/>
      <c r="I53" s="86"/>
      <c r="J53" s="86"/>
      <c r="K53" s="86"/>
    </row>
    <row r="54" spans="1:11" ht="30" customHeight="1" x14ac:dyDescent="0.3">
      <c r="A54" s="86"/>
      <c r="B54" s="86"/>
      <c r="C54" s="86"/>
      <c r="D54" s="86"/>
      <c r="E54" s="87"/>
      <c r="F54" s="87"/>
      <c r="G54" s="87"/>
      <c r="H54" s="87"/>
      <c r="I54" s="86"/>
      <c r="J54" s="86"/>
      <c r="K54" s="86"/>
    </row>
    <row r="55" spans="1:11" ht="30" customHeight="1" x14ac:dyDescent="0.3">
      <c r="A55" s="86"/>
      <c r="B55" s="86"/>
      <c r="C55" s="86"/>
      <c r="D55" s="86"/>
      <c r="E55" s="87"/>
      <c r="F55" s="87"/>
      <c r="G55" s="87"/>
      <c r="H55" s="87"/>
      <c r="I55" s="86"/>
      <c r="J55" s="86"/>
      <c r="K55" s="86"/>
    </row>
    <row r="56" spans="1:11" ht="30" customHeight="1" x14ac:dyDescent="0.3">
      <c r="A56" s="86"/>
      <c r="B56" s="86"/>
      <c r="C56" s="86"/>
      <c r="D56" s="86"/>
      <c r="E56" s="87"/>
      <c r="F56" s="87"/>
      <c r="G56" s="87"/>
      <c r="H56" s="87"/>
      <c r="I56" s="86"/>
      <c r="J56" s="86"/>
      <c r="K56" s="86"/>
    </row>
    <row r="57" spans="1:11" ht="30" customHeight="1" x14ac:dyDescent="0.3">
      <c r="A57" s="86"/>
      <c r="B57" s="86"/>
      <c r="C57" s="86"/>
      <c r="D57" s="86"/>
      <c r="E57" s="87"/>
      <c r="F57" s="87"/>
      <c r="G57" s="87"/>
      <c r="H57" s="87"/>
      <c r="I57" s="86"/>
      <c r="J57" s="86"/>
      <c r="K57" s="86"/>
    </row>
    <row r="58" spans="1:11" ht="30" customHeight="1" x14ac:dyDescent="0.3">
      <c r="A58" s="86"/>
      <c r="B58" s="86"/>
      <c r="C58" s="86"/>
      <c r="D58" s="86"/>
      <c r="E58" s="87"/>
      <c r="F58" s="87"/>
      <c r="G58" s="87"/>
      <c r="H58" s="87"/>
      <c r="I58" s="86"/>
      <c r="J58" s="86"/>
      <c r="K58" s="86"/>
    </row>
    <row r="59" spans="1:11" ht="30" customHeight="1" x14ac:dyDescent="0.3">
      <c r="A59" s="86"/>
      <c r="B59" s="86"/>
      <c r="C59" s="86"/>
      <c r="D59" s="86"/>
      <c r="E59" s="87"/>
      <c r="F59" s="87"/>
      <c r="G59" s="87"/>
      <c r="H59" s="87"/>
      <c r="I59" s="86"/>
      <c r="J59" s="86"/>
      <c r="K59" s="86"/>
    </row>
    <row r="60" spans="1:11" ht="30" customHeight="1" x14ac:dyDescent="0.3">
      <c r="A60" s="86"/>
      <c r="B60" s="86"/>
      <c r="C60" s="86"/>
      <c r="D60" s="86"/>
      <c r="E60" s="87"/>
      <c r="F60" s="87"/>
      <c r="G60" s="87"/>
      <c r="H60" s="87"/>
      <c r="I60" s="86"/>
      <c r="J60" s="86"/>
      <c r="K60" s="86"/>
    </row>
    <row r="61" spans="1:11" ht="30" customHeight="1" x14ac:dyDescent="0.3">
      <c r="A61" s="86"/>
      <c r="B61" s="86"/>
      <c r="C61" s="86"/>
      <c r="D61" s="86"/>
      <c r="E61" s="87"/>
      <c r="F61" s="87"/>
      <c r="G61" s="87"/>
      <c r="H61" s="87"/>
      <c r="I61" s="86"/>
      <c r="J61" s="86"/>
      <c r="K61" s="86"/>
    </row>
    <row r="62" spans="1:11" ht="30" customHeight="1" x14ac:dyDescent="0.3">
      <c r="A62" s="86"/>
      <c r="B62" s="86"/>
      <c r="C62" s="86"/>
      <c r="D62" s="86"/>
      <c r="E62" s="87"/>
      <c r="F62" s="87"/>
      <c r="G62" s="87"/>
      <c r="H62" s="87"/>
      <c r="I62" s="86"/>
      <c r="J62" s="86"/>
      <c r="K62" s="86"/>
    </row>
    <row r="63" spans="1:11" ht="30" customHeight="1" x14ac:dyDescent="0.3">
      <c r="A63" s="86"/>
      <c r="B63" s="86"/>
      <c r="C63" s="86"/>
      <c r="D63" s="86"/>
      <c r="E63" s="87"/>
      <c r="F63" s="87"/>
      <c r="G63" s="87"/>
      <c r="H63" s="87"/>
      <c r="I63" s="86"/>
      <c r="J63" s="86"/>
      <c r="K63" s="86"/>
    </row>
    <row r="64" spans="1:11" ht="30" customHeight="1" x14ac:dyDescent="0.3">
      <c r="A64" s="86"/>
      <c r="B64" s="86"/>
      <c r="C64" s="86"/>
      <c r="D64" s="86"/>
      <c r="E64" s="87"/>
      <c r="F64" s="87"/>
      <c r="G64" s="87"/>
      <c r="H64" s="87"/>
      <c r="I64" s="86"/>
      <c r="J64" s="86"/>
      <c r="K64" s="86"/>
    </row>
    <row r="65" spans="1:11" ht="30" customHeight="1" x14ac:dyDescent="0.3">
      <c r="A65" s="86"/>
      <c r="B65" s="86"/>
      <c r="C65" s="86"/>
      <c r="D65" s="86"/>
      <c r="E65" s="87"/>
      <c r="F65" s="87"/>
      <c r="G65" s="87"/>
      <c r="H65" s="87"/>
      <c r="I65" s="86"/>
      <c r="J65" s="86"/>
      <c r="K65" s="86"/>
    </row>
    <row r="66" spans="1:11" ht="30" customHeight="1" x14ac:dyDescent="0.3">
      <c r="A66" s="86"/>
      <c r="B66" s="86"/>
      <c r="C66" s="86"/>
      <c r="D66" s="86"/>
      <c r="E66" s="87"/>
      <c r="F66" s="87"/>
      <c r="G66" s="87"/>
      <c r="H66" s="87"/>
      <c r="I66" s="86"/>
      <c r="J66" s="86"/>
      <c r="K66" s="86"/>
    </row>
    <row r="67" spans="1:11" ht="30" customHeight="1" x14ac:dyDescent="0.3">
      <c r="A67" s="86"/>
      <c r="B67" s="86"/>
      <c r="C67" s="86"/>
      <c r="D67" s="86"/>
      <c r="E67" s="87"/>
      <c r="F67" s="87"/>
      <c r="G67" s="87"/>
      <c r="H67" s="87"/>
      <c r="I67" s="86"/>
      <c r="J67" s="86"/>
      <c r="K67" s="86"/>
    </row>
    <row r="68" spans="1:11" ht="30" customHeight="1" x14ac:dyDescent="0.3">
      <c r="A68" s="86"/>
      <c r="B68" s="86"/>
      <c r="C68" s="86"/>
      <c r="D68" s="86"/>
      <c r="E68" s="87"/>
      <c r="F68" s="87"/>
      <c r="G68" s="87"/>
      <c r="H68" s="87"/>
      <c r="I68" s="86"/>
      <c r="J68" s="86"/>
      <c r="K68" s="86"/>
    </row>
    <row r="69" spans="1:11" ht="30" customHeight="1" x14ac:dyDescent="0.3">
      <c r="A69" s="86"/>
      <c r="B69" s="86"/>
      <c r="C69" s="86"/>
      <c r="D69" s="86"/>
      <c r="E69" s="87"/>
      <c r="F69" s="87"/>
      <c r="G69" s="87"/>
      <c r="H69" s="87"/>
      <c r="I69" s="86"/>
      <c r="J69" s="86"/>
      <c r="K69" s="86"/>
    </row>
    <row r="70" spans="1:11" ht="30" customHeight="1" x14ac:dyDescent="0.3">
      <c r="A70" s="86"/>
      <c r="B70" s="86"/>
      <c r="C70" s="86"/>
      <c r="D70" s="86"/>
      <c r="E70" s="87"/>
      <c r="F70" s="87"/>
      <c r="G70" s="87"/>
      <c r="H70" s="87"/>
      <c r="I70" s="86"/>
      <c r="J70" s="86"/>
      <c r="K70" s="86"/>
    </row>
    <row r="71" spans="1:11" ht="30" customHeight="1" x14ac:dyDescent="0.3">
      <c r="A71" s="86"/>
      <c r="B71" s="86"/>
      <c r="C71" s="86"/>
      <c r="D71" s="86"/>
      <c r="E71" s="87"/>
      <c r="F71" s="87"/>
      <c r="G71" s="87"/>
      <c r="H71" s="87"/>
      <c r="I71" s="86"/>
      <c r="J71" s="86"/>
      <c r="K71" s="86"/>
    </row>
    <row r="72" spans="1:11" ht="30" customHeight="1" x14ac:dyDescent="0.3">
      <c r="A72" s="86"/>
      <c r="B72" s="86"/>
      <c r="C72" s="86"/>
      <c r="D72" s="86"/>
      <c r="E72" s="87"/>
      <c r="F72" s="87"/>
      <c r="G72" s="87"/>
      <c r="H72" s="87"/>
      <c r="I72" s="86"/>
      <c r="J72" s="86"/>
      <c r="K72" s="86"/>
    </row>
    <row r="73" spans="1:11" ht="30" customHeight="1" x14ac:dyDescent="0.3">
      <c r="A73" s="86"/>
      <c r="B73" s="86"/>
      <c r="C73" s="86"/>
      <c r="D73" s="86"/>
      <c r="E73" s="87"/>
      <c r="F73" s="87"/>
      <c r="G73" s="87"/>
      <c r="H73" s="87"/>
      <c r="I73" s="86"/>
      <c r="J73" s="86"/>
      <c r="K73" s="86"/>
    </row>
    <row r="74" spans="1:11" ht="30" customHeight="1" x14ac:dyDescent="0.3">
      <c r="A74" s="86"/>
      <c r="B74" s="86"/>
      <c r="C74" s="86"/>
      <c r="D74" s="86"/>
      <c r="E74" s="87"/>
      <c r="F74" s="87"/>
      <c r="G74" s="87"/>
      <c r="H74" s="87"/>
      <c r="I74" s="86"/>
      <c r="J74" s="86"/>
      <c r="K74" s="86"/>
    </row>
    <row r="75" spans="1:11" ht="30" customHeight="1" x14ac:dyDescent="0.3">
      <c r="A75" s="86"/>
      <c r="B75" s="86"/>
      <c r="C75" s="86"/>
      <c r="D75" s="86"/>
      <c r="E75" s="87"/>
      <c r="F75" s="87"/>
      <c r="G75" s="87"/>
      <c r="H75" s="87"/>
      <c r="I75" s="86"/>
      <c r="J75" s="86"/>
      <c r="K75" s="86"/>
    </row>
    <row r="76" spans="1:11" ht="30" customHeight="1" x14ac:dyDescent="0.3">
      <c r="A76" s="86"/>
      <c r="B76" s="86"/>
      <c r="C76" s="86"/>
      <c r="D76" s="86"/>
      <c r="E76" s="87"/>
      <c r="F76" s="87"/>
      <c r="G76" s="87"/>
      <c r="H76" s="87"/>
      <c r="I76" s="86"/>
      <c r="J76" s="86"/>
      <c r="K76" s="86"/>
    </row>
  </sheetData>
  <phoneticPr fontId="1" type="noConversion"/>
  <pageMargins left="0.78740157480314965" right="0" top="0.39370078740157483" bottom="0.39370078740157483" header="0" footer="0"/>
  <pageSetup paperSize="9" scale="84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7"/>
  <sheetViews>
    <sheetView view="pageBreakPreview" zoomScale="85" zoomScaleNormal="100" zoomScaleSheetLayoutView="85" workbookViewId="0">
      <selection activeCell="O9" sqref="O9"/>
    </sheetView>
  </sheetViews>
  <sheetFormatPr defaultRowHeight="16.5" x14ac:dyDescent="0.3"/>
  <cols>
    <col min="1" max="1" width="77.625" customWidth="1"/>
    <col min="2" max="5" width="13.625" customWidth="1"/>
    <col min="6" max="6" width="12.625" customWidth="1"/>
    <col min="7" max="8" width="11.625" hidden="1" customWidth="1"/>
    <col min="9" max="10" width="30.625" hidden="1" customWidth="1"/>
    <col min="11" max="11" width="6.625" hidden="1" customWidth="1"/>
    <col min="12" max="12" width="13.625" hidden="1" customWidth="1"/>
    <col min="13" max="14" width="6.625" hidden="1" customWidth="1"/>
    <col min="15" max="20" width="2.625" hidden="1" customWidth="1"/>
  </cols>
  <sheetData>
    <row r="1" spans="1:20" ht="30" customHeight="1" x14ac:dyDescent="0.3">
      <c r="A1" s="2" t="s">
        <v>2389</v>
      </c>
      <c r="B1" s="3"/>
      <c r="C1" s="3"/>
      <c r="D1" s="3"/>
      <c r="E1" s="3"/>
      <c r="F1" s="3"/>
    </row>
    <row r="2" spans="1:20" ht="30" customHeight="1" x14ac:dyDescent="0.3">
      <c r="A2" s="4" t="s">
        <v>2408</v>
      </c>
      <c r="B2" s="5"/>
      <c r="C2" s="5"/>
      <c r="D2" s="5"/>
      <c r="E2" s="5"/>
      <c r="F2" s="6"/>
    </row>
    <row r="3" spans="1:20" ht="30" customHeight="1" x14ac:dyDescent="0.3">
      <c r="A3" s="7" t="s">
        <v>1917</v>
      </c>
      <c r="B3" s="7" t="s">
        <v>895</v>
      </c>
      <c r="C3" s="7" t="s">
        <v>892</v>
      </c>
      <c r="D3" s="7" t="s">
        <v>893</v>
      </c>
      <c r="E3" s="7" t="s">
        <v>894</v>
      </c>
      <c r="F3" s="7" t="s">
        <v>1915</v>
      </c>
      <c r="G3" s="1" t="s">
        <v>1916</v>
      </c>
      <c r="H3" s="1" t="s">
        <v>1918</v>
      </c>
      <c r="I3" s="1" t="s">
        <v>1919</v>
      </c>
      <c r="J3" s="1" t="s">
        <v>1920</v>
      </c>
      <c r="K3" s="1" t="s">
        <v>3</v>
      </c>
      <c r="L3" s="1" t="s">
        <v>4</v>
      </c>
      <c r="M3" s="1" t="s">
        <v>13</v>
      </c>
      <c r="N3" s="1" t="s">
        <v>1921</v>
      </c>
      <c r="O3" s="1" t="s">
        <v>1922</v>
      </c>
      <c r="P3" s="1" t="s">
        <v>1922</v>
      </c>
      <c r="Q3" s="1" t="s">
        <v>1922</v>
      </c>
      <c r="R3" s="1" t="s">
        <v>1922</v>
      </c>
      <c r="S3" s="1" t="s">
        <v>1922</v>
      </c>
      <c r="T3" s="1" t="s">
        <v>1923</v>
      </c>
    </row>
    <row r="4" spans="1:20" ht="20.100000000000001" customHeight="1" x14ac:dyDescent="0.3">
      <c r="A4" s="29" t="s">
        <v>1925</v>
      </c>
      <c r="B4" s="29"/>
      <c r="C4" s="29"/>
      <c r="D4" s="29"/>
      <c r="E4" s="29"/>
      <c r="F4" s="30" t="s">
        <v>52</v>
      </c>
      <c r="G4" s="1" t="s">
        <v>631</v>
      </c>
      <c r="I4" s="1" t="s">
        <v>627</v>
      </c>
      <c r="J4" s="1" t="s">
        <v>628</v>
      </c>
      <c r="K4" s="1" t="s">
        <v>629</v>
      </c>
    </row>
    <row r="5" spans="1:20" ht="20.100000000000001" customHeight="1" x14ac:dyDescent="0.3">
      <c r="A5" s="31" t="s">
        <v>52</v>
      </c>
      <c r="B5" s="32"/>
      <c r="C5" s="32"/>
      <c r="D5" s="32"/>
      <c r="E5" s="32"/>
      <c r="F5" s="31" t="s">
        <v>52</v>
      </c>
      <c r="G5" s="1" t="s">
        <v>631</v>
      </c>
      <c r="H5" s="1" t="s">
        <v>1926</v>
      </c>
      <c r="I5" s="1" t="s">
        <v>52</v>
      </c>
      <c r="J5" s="1" t="s">
        <v>52</v>
      </c>
      <c r="K5" s="1" t="s">
        <v>52</v>
      </c>
      <c r="L5">
        <v>1</v>
      </c>
      <c r="M5" s="1" t="s">
        <v>52</v>
      </c>
      <c r="O5" s="1" t="s">
        <v>52</v>
      </c>
      <c r="P5" s="1" t="s">
        <v>52</v>
      </c>
      <c r="Q5" s="1" t="s">
        <v>52</v>
      </c>
      <c r="R5" s="1" t="s">
        <v>52</v>
      </c>
      <c r="S5" s="1" t="s">
        <v>52</v>
      </c>
      <c r="T5" s="1" t="s">
        <v>52</v>
      </c>
    </row>
    <row r="6" spans="1:20" ht="20.100000000000001" customHeight="1" x14ac:dyDescent="0.3">
      <c r="A6" s="31" t="s">
        <v>1927</v>
      </c>
      <c r="B6" s="32">
        <v>0</v>
      </c>
      <c r="C6" s="32">
        <v>0</v>
      </c>
      <c r="D6" s="32">
        <v>0</v>
      </c>
      <c r="E6" s="32">
        <v>0</v>
      </c>
      <c r="F6" s="31" t="s">
        <v>52</v>
      </c>
      <c r="G6" s="1" t="s">
        <v>631</v>
      </c>
      <c r="H6" s="1" t="s">
        <v>1928</v>
      </c>
      <c r="I6" s="1" t="s">
        <v>1929</v>
      </c>
      <c r="J6" s="1" t="s">
        <v>52</v>
      </c>
      <c r="K6" s="1" t="s">
        <v>52</v>
      </c>
      <c r="M6" s="1" t="s">
        <v>52</v>
      </c>
      <c r="O6" s="1" t="s">
        <v>52</v>
      </c>
      <c r="P6" s="1" t="s">
        <v>52</v>
      </c>
      <c r="Q6" s="1" t="s">
        <v>52</v>
      </c>
      <c r="R6" s="1" t="s">
        <v>52</v>
      </c>
      <c r="S6" s="1" t="s">
        <v>52</v>
      </c>
      <c r="T6" s="1" t="s">
        <v>52</v>
      </c>
    </row>
    <row r="7" spans="1:20" ht="20.100000000000001" customHeight="1" x14ac:dyDescent="0.3">
      <c r="A7" s="31" t="s">
        <v>1930</v>
      </c>
      <c r="B7" s="32">
        <v>0</v>
      </c>
      <c r="C7" s="32">
        <v>0</v>
      </c>
      <c r="D7" s="32">
        <v>0</v>
      </c>
      <c r="E7" s="32">
        <v>0</v>
      </c>
      <c r="F7" s="31" t="s">
        <v>52</v>
      </c>
      <c r="G7" s="1" t="s">
        <v>631</v>
      </c>
      <c r="H7" s="1" t="s">
        <v>1928</v>
      </c>
      <c r="I7" s="1" t="s">
        <v>52</v>
      </c>
      <c r="J7" s="1" t="s">
        <v>52</v>
      </c>
      <c r="K7" s="1" t="s">
        <v>52</v>
      </c>
      <c r="M7" s="1" t="s">
        <v>52</v>
      </c>
      <c r="O7" s="1" t="s">
        <v>52</v>
      </c>
      <c r="P7" s="1" t="s">
        <v>52</v>
      </c>
      <c r="Q7" s="1" t="s">
        <v>52</v>
      </c>
      <c r="R7" s="1" t="s">
        <v>52</v>
      </c>
      <c r="S7" s="1" t="s">
        <v>52</v>
      </c>
      <c r="T7" s="1" t="s">
        <v>52</v>
      </c>
    </row>
    <row r="8" spans="1:20" ht="20.100000000000001" customHeight="1" x14ac:dyDescent="0.3">
      <c r="A8" s="31" t="s">
        <v>1931</v>
      </c>
      <c r="B8" s="32">
        <v>0</v>
      </c>
      <c r="C8" s="32">
        <v>0</v>
      </c>
      <c r="D8" s="32">
        <v>0</v>
      </c>
      <c r="E8" s="32">
        <v>0</v>
      </c>
      <c r="F8" s="31" t="s">
        <v>52</v>
      </c>
      <c r="G8" s="1" t="s">
        <v>631</v>
      </c>
      <c r="H8" s="1" t="s">
        <v>1928</v>
      </c>
      <c r="I8" s="1" t="s">
        <v>1932</v>
      </c>
      <c r="J8" s="1" t="s">
        <v>52</v>
      </c>
      <c r="K8" s="1" t="s">
        <v>52</v>
      </c>
      <c r="M8" s="1" t="s">
        <v>52</v>
      </c>
      <c r="O8" s="1" t="s">
        <v>52</v>
      </c>
      <c r="P8" s="1" t="s">
        <v>52</v>
      </c>
      <c r="Q8" s="1" t="s">
        <v>52</v>
      </c>
      <c r="R8" s="1" t="s">
        <v>52</v>
      </c>
      <c r="S8" s="1" t="s">
        <v>52</v>
      </c>
      <c r="T8" s="1" t="s">
        <v>52</v>
      </c>
    </row>
    <row r="9" spans="1:20" ht="20.100000000000001" customHeight="1" x14ac:dyDescent="0.3">
      <c r="A9" s="31" t="s">
        <v>1933</v>
      </c>
      <c r="B9" s="32">
        <v>0</v>
      </c>
      <c r="C9" s="32">
        <v>0</v>
      </c>
      <c r="D9" s="32">
        <v>0</v>
      </c>
      <c r="E9" s="32">
        <v>0</v>
      </c>
      <c r="F9" s="31" t="s">
        <v>52</v>
      </c>
      <c r="G9" s="1" t="s">
        <v>631</v>
      </c>
      <c r="H9" s="1" t="s">
        <v>1928</v>
      </c>
      <c r="I9" s="1" t="s">
        <v>1934</v>
      </c>
      <c r="J9" s="1" t="s">
        <v>52</v>
      </c>
      <c r="K9" s="1" t="s">
        <v>52</v>
      </c>
      <c r="M9" s="1" t="s">
        <v>52</v>
      </c>
      <c r="O9" s="1" t="s">
        <v>52</v>
      </c>
      <c r="P9" s="1" t="s">
        <v>52</v>
      </c>
      <c r="Q9" s="1" t="s">
        <v>52</v>
      </c>
      <c r="R9" s="1" t="s">
        <v>52</v>
      </c>
      <c r="S9" s="1" t="s">
        <v>52</v>
      </c>
      <c r="T9" s="1" t="s">
        <v>52</v>
      </c>
    </row>
    <row r="10" spans="1:20" ht="20.100000000000001" customHeight="1" x14ac:dyDescent="0.3">
      <c r="A10" s="31" t="s">
        <v>1935</v>
      </c>
      <c r="B10" s="32">
        <v>0</v>
      </c>
      <c r="C10" s="32">
        <v>0</v>
      </c>
      <c r="D10" s="32">
        <v>0</v>
      </c>
      <c r="E10" s="32">
        <v>0</v>
      </c>
      <c r="F10" s="31" t="s">
        <v>52</v>
      </c>
      <c r="G10" s="1" t="s">
        <v>631</v>
      </c>
      <c r="H10" s="1" t="s">
        <v>1928</v>
      </c>
      <c r="I10" s="1" t="s">
        <v>1936</v>
      </c>
      <c r="J10" s="1" t="s">
        <v>52</v>
      </c>
      <c r="K10" s="1" t="s">
        <v>52</v>
      </c>
      <c r="M10" s="1" t="s">
        <v>52</v>
      </c>
      <c r="O10" s="1" t="s">
        <v>52</v>
      </c>
      <c r="P10" s="1" t="s">
        <v>52</v>
      </c>
      <c r="Q10" s="1" t="s">
        <v>52</v>
      </c>
      <c r="R10" s="1" t="s">
        <v>52</v>
      </c>
      <c r="S10" s="1" t="s">
        <v>52</v>
      </c>
      <c r="T10" s="1" t="s">
        <v>52</v>
      </c>
    </row>
    <row r="11" spans="1:20" ht="20.100000000000001" customHeight="1" x14ac:dyDescent="0.3">
      <c r="A11" s="31" t="s">
        <v>1937</v>
      </c>
      <c r="B11" s="32">
        <v>0</v>
      </c>
      <c r="C11" s="32">
        <v>0</v>
      </c>
      <c r="D11" s="32">
        <v>0</v>
      </c>
      <c r="E11" s="32">
        <v>0</v>
      </c>
      <c r="F11" s="31" t="s">
        <v>52</v>
      </c>
      <c r="G11" s="1" t="s">
        <v>631</v>
      </c>
      <c r="H11" s="1" t="s">
        <v>1928</v>
      </c>
      <c r="I11" s="1" t="s">
        <v>1938</v>
      </c>
      <c r="J11" s="1" t="s">
        <v>52</v>
      </c>
      <c r="K11" s="1" t="s">
        <v>52</v>
      </c>
      <c r="M11" s="1" t="s">
        <v>52</v>
      </c>
      <c r="O11" s="1" t="s">
        <v>52</v>
      </c>
      <c r="P11" s="1" t="s">
        <v>52</v>
      </c>
      <c r="Q11" s="1" t="s">
        <v>52</v>
      </c>
      <c r="R11" s="1" t="s">
        <v>52</v>
      </c>
      <c r="S11" s="1" t="s">
        <v>52</v>
      </c>
      <c r="T11" s="1" t="s">
        <v>52</v>
      </c>
    </row>
    <row r="12" spans="1:20" ht="20.100000000000001" customHeight="1" x14ac:dyDescent="0.3">
      <c r="A12" s="31" t="s">
        <v>1939</v>
      </c>
      <c r="B12" s="32">
        <v>0</v>
      </c>
      <c r="C12" s="32">
        <v>0</v>
      </c>
      <c r="D12" s="32">
        <v>0</v>
      </c>
      <c r="E12" s="32">
        <v>0</v>
      </c>
      <c r="F12" s="31" t="s">
        <v>52</v>
      </c>
      <c r="G12" s="1" t="s">
        <v>631</v>
      </c>
      <c r="H12" s="1" t="s">
        <v>1928</v>
      </c>
      <c r="I12" s="1" t="s">
        <v>1940</v>
      </c>
      <c r="J12" s="1" t="s">
        <v>52</v>
      </c>
      <c r="K12" s="1" t="s">
        <v>52</v>
      </c>
      <c r="M12" s="1" t="s">
        <v>52</v>
      </c>
      <c r="O12" s="1" t="s">
        <v>52</v>
      </c>
      <c r="P12" s="1" t="s">
        <v>52</v>
      </c>
      <c r="Q12" s="1" t="s">
        <v>52</v>
      </c>
      <c r="R12" s="1" t="s">
        <v>52</v>
      </c>
      <c r="S12" s="1" t="s">
        <v>52</v>
      </c>
      <c r="T12" s="1" t="s">
        <v>52</v>
      </c>
    </row>
    <row r="13" spans="1:20" ht="20.100000000000001" customHeight="1" x14ac:dyDescent="0.3">
      <c r="A13" s="31" t="s">
        <v>1941</v>
      </c>
      <c r="B13" s="32">
        <v>0</v>
      </c>
      <c r="C13" s="32">
        <v>0</v>
      </c>
      <c r="D13" s="32">
        <v>0</v>
      </c>
      <c r="E13" s="32">
        <v>0</v>
      </c>
      <c r="F13" s="31" t="s">
        <v>52</v>
      </c>
      <c r="G13" s="1" t="s">
        <v>631</v>
      </c>
      <c r="H13" s="1" t="s">
        <v>1928</v>
      </c>
      <c r="I13" s="1" t="s">
        <v>1942</v>
      </c>
      <c r="J13" s="1" t="s">
        <v>52</v>
      </c>
      <c r="K13" s="1" t="s">
        <v>52</v>
      </c>
      <c r="M13" s="1" t="s">
        <v>52</v>
      </c>
      <c r="O13" s="1" t="s">
        <v>52</v>
      </c>
      <c r="P13" s="1" t="s">
        <v>52</v>
      </c>
      <c r="Q13" s="1" t="s">
        <v>52</v>
      </c>
      <c r="R13" s="1" t="s">
        <v>52</v>
      </c>
      <c r="S13" s="1" t="s">
        <v>52</v>
      </c>
      <c r="T13" s="1" t="s">
        <v>52</v>
      </c>
    </row>
    <row r="14" spans="1:20" ht="20.100000000000001" customHeight="1" x14ac:dyDescent="0.3">
      <c r="A14" s="31" t="s">
        <v>1943</v>
      </c>
      <c r="B14" s="32">
        <v>0</v>
      </c>
      <c r="C14" s="32">
        <v>0</v>
      </c>
      <c r="D14" s="32">
        <v>0</v>
      </c>
      <c r="E14" s="32">
        <v>0</v>
      </c>
      <c r="F14" s="31" t="s">
        <v>52</v>
      </c>
      <c r="G14" s="1" t="s">
        <v>631</v>
      </c>
      <c r="H14" s="1" t="s">
        <v>1928</v>
      </c>
      <c r="I14" s="1" t="s">
        <v>1944</v>
      </c>
      <c r="J14" s="1" t="s">
        <v>52</v>
      </c>
      <c r="K14" s="1" t="s">
        <v>52</v>
      </c>
      <c r="M14" s="1" t="s">
        <v>52</v>
      </c>
      <c r="O14" s="1" t="s">
        <v>52</v>
      </c>
      <c r="P14" s="1" t="s">
        <v>52</v>
      </c>
      <c r="Q14" s="1" t="s">
        <v>52</v>
      </c>
      <c r="R14" s="1" t="s">
        <v>52</v>
      </c>
      <c r="S14" s="1" t="s">
        <v>52</v>
      </c>
      <c r="T14" s="1" t="s">
        <v>52</v>
      </c>
    </row>
    <row r="15" spans="1:20" ht="20.100000000000001" customHeight="1" x14ac:dyDescent="0.3">
      <c r="A15" s="31" t="s">
        <v>1930</v>
      </c>
      <c r="B15" s="32">
        <v>0</v>
      </c>
      <c r="C15" s="32">
        <v>0</v>
      </c>
      <c r="D15" s="32">
        <v>0</v>
      </c>
      <c r="E15" s="32">
        <v>0</v>
      </c>
      <c r="F15" s="31" t="s">
        <v>52</v>
      </c>
      <c r="G15" s="1" t="s">
        <v>631</v>
      </c>
      <c r="H15" s="1" t="s">
        <v>1928</v>
      </c>
      <c r="I15" s="1" t="s">
        <v>52</v>
      </c>
      <c r="J15" s="1" t="s">
        <v>52</v>
      </c>
      <c r="K15" s="1" t="s">
        <v>52</v>
      </c>
      <c r="M15" s="1" t="s">
        <v>52</v>
      </c>
      <c r="O15" s="1" t="s">
        <v>52</v>
      </c>
      <c r="P15" s="1" t="s">
        <v>52</v>
      </c>
      <c r="Q15" s="1" t="s">
        <v>52</v>
      </c>
      <c r="R15" s="1" t="s">
        <v>52</v>
      </c>
      <c r="S15" s="1" t="s">
        <v>52</v>
      </c>
      <c r="T15" s="1" t="s">
        <v>52</v>
      </c>
    </row>
    <row r="16" spans="1:20" ht="20.100000000000001" customHeight="1" x14ac:dyDescent="0.3">
      <c r="A16" s="31" t="s">
        <v>1945</v>
      </c>
      <c r="B16" s="32">
        <v>325.10000000000002</v>
      </c>
      <c r="C16" s="32">
        <v>325.10000000000002</v>
      </c>
      <c r="D16" s="32">
        <v>0</v>
      </c>
      <c r="E16" s="32">
        <v>0</v>
      </c>
      <c r="F16" s="31" t="s">
        <v>52</v>
      </c>
      <c r="G16" s="1" t="s">
        <v>631</v>
      </c>
      <c r="H16" s="1" t="s">
        <v>1928</v>
      </c>
      <c r="I16" s="1" t="s">
        <v>1946</v>
      </c>
      <c r="J16" s="1" t="s">
        <v>52</v>
      </c>
      <c r="K16" s="1" t="s">
        <v>52</v>
      </c>
      <c r="M16" s="1" t="s">
        <v>52</v>
      </c>
      <c r="O16" s="1" t="s">
        <v>52</v>
      </c>
      <c r="P16" s="1" t="s">
        <v>52</v>
      </c>
      <c r="Q16" s="1" t="s">
        <v>52</v>
      </c>
      <c r="R16" s="1" t="s">
        <v>52</v>
      </c>
      <c r="S16" s="1" t="s">
        <v>52</v>
      </c>
      <c r="T16" s="1" t="s">
        <v>52</v>
      </c>
    </row>
    <row r="17" spans="1:20" ht="20.100000000000001" customHeight="1" x14ac:dyDescent="0.3">
      <c r="A17" s="31" t="s">
        <v>1947</v>
      </c>
      <c r="B17" s="32">
        <v>900.7</v>
      </c>
      <c r="C17" s="32">
        <v>0</v>
      </c>
      <c r="D17" s="32">
        <v>900.7</v>
      </c>
      <c r="E17" s="32">
        <v>0</v>
      </c>
      <c r="F17" s="31" t="s">
        <v>52</v>
      </c>
      <c r="G17" s="1" t="s">
        <v>631</v>
      </c>
      <c r="H17" s="1" t="s">
        <v>1928</v>
      </c>
      <c r="I17" s="1" t="s">
        <v>1948</v>
      </c>
      <c r="J17" s="1" t="s">
        <v>52</v>
      </c>
      <c r="K17" s="1" t="s">
        <v>52</v>
      </c>
      <c r="M17" s="1" t="s">
        <v>52</v>
      </c>
      <c r="O17" s="1" t="s">
        <v>52</v>
      </c>
      <c r="P17" s="1" t="s">
        <v>52</v>
      </c>
      <c r="Q17" s="1" t="s">
        <v>52</v>
      </c>
      <c r="R17" s="1" t="s">
        <v>52</v>
      </c>
      <c r="S17" s="1" t="s">
        <v>52</v>
      </c>
      <c r="T17" s="1" t="s">
        <v>52</v>
      </c>
    </row>
    <row r="18" spans="1:20" ht="20.100000000000001" customHeight="1" x14ac:dyDescent="0.3">
      <c r="A18" s="31" t="s">
        <v>1949</v>
      </c>
      <c r="B18" s="32">
        <v>352.9</v>
      </c>
      <c r="C18" s="32">
        <v>0</v>
      </c>
      <c r="D18" s="32">
        <v>0</v>
      </c>
      <c r="E18" s="32">
        <v>352.9</v>
      </c>
      <c r="F18" s="31" t="s">
        <v>52</v>
      </c>
      <c r="G18" s="1" t="s">
        <v>631</v>
      </c>
      <c r="H18" s="1" t="s">
        <v>1928</v>
      </c>
      <c r="I18" s="1" t="s">
        <v>1950</v>
      </c>
      <c r="J18" s="1" t="s">
        <v>52</v>
      </c>
      <c r="K18" s="1" t="s">
        <v>52</v>
      </c>
      <c r="M18" s="1" t="s">
        <v>52</v>
      </c>
      <c r="O18" s="1" t="s">
        <v>52</v>
      </c>
      <c r="P18" s="1" t="s">
        <v>52</v>
      </c>
      <c r="Q18" s="1" t="s">
        <v>52</v>
      </c>
      <c r="R18" s="1" t="s">
        <v>52</v>
      </c>
      <c r="S18" s="1" t="s">
        <v>52</v>
      </c>
      <c r="T18" s="1" t="s">
        <v>52</v>
      </c>
    </row>
    <row r="19" spans="1:20" ht="20.100000000000001" customHeight="1" x14ac:dyDescent="0.3">
      <c r="A19" s="31" t="s">
        <v>1951</v>
      </c>
      <c r="B19" s="32">
        <v>1578.7</v>
      </c>
      <c r="C19" s="32">
        <v>325.10000000000002</v>
      </c>
      <c r="D19" s="32">
        <v>900.7</v>
      </c>
      <c r="E19" s="32">
        <v>352.9</v>
      </c>
      <c r="F19" s="31" t="s">
        <v>52</v>
      </c>
      <c r="G19" s="1" t="s">
        <v>631</v>
      </c>
      <c r="H19" s="1" t="s">
        <v>1928</v>
      </c>
      <c r="I19" s="1" t="s">
        <v>1952</v>
      </c>
      <c r="J19" s="1" t="s">
        <v>52</v>
      </c>
      <c r="K19" s="1" t="s">
        <v>52</v>
      </c>
      <c r="M19" s="1" t="s">
        <v>52</v>
      </c>
      <c r="O19" s="1" t="s">
        <v>52</v>
      </c>
      <c r="P19" s="1" t="s">
        <v>52</v>
      </c>
      <c r="Q19" s="1" t="s">
        <v>52</v>
      </c>
      <c r="R19" s="1" t="s">
        <v>52</v>
      </c>
      <c r="S19" s="1" t="s">
        <v>52</v>
      </c>
      <c r="T19" s="1" t="s">
        <v>52</v>
      </c>
    </row>
    <row r="20" spans="1:20" ht="20.100000000000001" customHeight="1" x14ac:dyDescent="0.3">
      <c r="A20" s="31" t="s">
        <v>1930</v>
      </c>
      <c r="B20" s="32">
        <v>0</v>
      </c>
      <c r="C20" s="32">
        <v>0</v>
      </c>
      <c r="D20" s="32">
        <v>0</v>
      </c>
      <c r="E20" s="32">
        <v>0</v>
      </c>
      <c r="F20" s="31" t="s">
        <v>52</v>
      </c>
      <c r="G20" s="1" t="s">
        <v>631</v>
      </c>
      <c r="H20" s="1" t="s">
        <v>1928</v>
      </c>
      <c r="I20" s="1" t="s">
        <v>52</v>
      </c>
      <c r="J20" s="1" t="s">
        <v>52</v>
      </c>
      <c r="K20" s="1" t="s">
        <v>52</v>
      </c>
      <c r="M20" s="1" t="s">
        <v>52</v>
      </c>
      <c r="O20" s="1" t="s">
        <v>52</v>
      </c>
      <c r="P20" s="1" t="s">
        <v>52</v>
      </c>
      <c r="Q20" s="1" t="s">
        <v>52</v>
      </c>
      <c r="R20" s="1" t="s">
        <v>52</v>
      </c>
      <c r="S20" s="1" t="s">
        <v>52</v>
      </c>
      <c r="T20" s="1" t="s">
        <v>52</v>
      </c>
    </row>
    <row r="21" spans="1:20" ht="20.100000000000001" customHeight="1" x14ac:dyDescent="0.3">
      <c r="A21" s="31" t="s">
        <v>1953</v>
      </c>
      <c r="B21" s="32">
        <v>0</v>
      </c>
      <c r="C21" s="32">
        <v>0</v>
      </c>
      <c r="D21" s="32">
        <v>0</v>
      </c>
      <c r="E21" s="32">
        <v>0</v>
      </c>
      <c r="F21" s="31" t="s">
        <v>52</v>
      </c>
      <c r="G21" s="1" t="s">
        <v>631</v>
      </c>
      <c r="H21" s="1" t="s">
        <v>1928</v>
      </c>
      <c r="I21" s="1" t="s">
        <v>1954</v>
      </c>
      <c r="J21" s="1" t="s">
        <v>52</v>
      </c>
      <c r="K21" s="1" t="s">
        <v>52</v>
      </c>
      <c r="M21" s="1" t="s">
        <v>52</v>
      </c>
      <c r="O21" s="1" t="s">
        <v>52</v>
      </c>
      <c r="P21" s="1" t="s">
        <v>52</v>
      </c>
      <c r="Q21" s="1" t="s">
        <v>52</v>
      </c>
      <c r="R21" s="1" t="s">
        <v>52</v>
      </c>
      <c r="S21" s="1" t="s">
        <v>52</v>
      </c>
      <c r="T21" s="1" t="s">
        <v>52</v>
      </c>
    </row>
    <row r="22" spans="1:20" ht="20.100000000000001" customHeight="1" x14ac:dyDescent="0.3">
      <c r="A22" s="31" t="s">
        <v>1955</v>
      </c>
      <c r="B22" s="32">
        <v>0</v>
      </c>
      <c r="C22" s="32">
        <v>0</v>
      </c>
      <c r="D22" s="32">
        <v>0</v>
      </c>
      <c r="E22" s="32">
        <v>0</v>
      </c>
      <c r="F22" s="31" t="s">
        <v>52</v>
      </c>
      <c r="G22" s="1" t="s">
        <v>631</v>
      </c>
      <c r="H22" s="1" t="s">
        <v>1928</v>
      </c>
      <c r="I22" s="1" t="s">
        <v>1956</v>
      </c>
      <c r="J22" s="1" t="s">
        <v>52</v>
      </c>
      <c r="K22" s="1" t="s">
        <v>52</v>
      </c>
      <c r="M22" s="1" t="s">
        <v>52</v>
      </c>
      <c r="O22" s="1" t="s">
        <v>52</v>
      </c>
      <c r="P22" s="1" t="s">
        <v>52</v>
      </c>
      <c r="Q22" s="1" t="s">
        <v>52</v>
      </c>
      <c r="R22" s="1" t="s">
        <v>52</v>
      </c>
      <c r="S22" s="1" t="s">
        <v>52</v>
      </c>
      <c r="T22" s="1" t="s">
        <v>52</v>
      </c>
    </row>
    <row r="23" spans="1:20" ht="20.100000000000001" customHeight="1" x14ac:dyDescent="0.3">
      <c r="A23" s="31" t="s">
        <v>1930</v>
      </c>
      <c r="B23" s="32">
        <v>0</v>
      </c>
      <c r="C23" s="32">
        <v>0</v>
      </c>
      <c r="D23" s="32">
        <v>0</v>
      </c>
      <c r="E23" s="32">
        <v>0</v>
      </c>
      <c r="F23" s="31" t="s">
        <v>52</v>
      </c>
      <c r="G23" s="1" t="s">
        <v>631</v>
      </c>
      <c r="H23" s="1" t="s">
        <v>1928</v>
      </c>
      <c r="I23" s="1" t="s">
        <v>52</v>
      </c>
      <c r="J23" s="1" t="s">
        <v>52</v>
      </c>
      <c r="K23" s="1" t="s">
        <v>52</v>
      </c>
      <c r="M23" s="1" t="s">
        <v>52</v>
      </c>
      <c r="O23" s="1" t="s">
        <v>52</v>
      </c>
      <c r="P23" s="1" t="s">
        <v>52</v>
      </c>
      <c r="Q23" s="1" t="s">
        <v>52</v>
      </c>
      <c r="R23" s="1" t="s">
        <v>52</v>
      </c>
      <c r="S23" s="1" t="s">
        <v>52</v>
      </c>
      <c r="T23" s="1" t="s">
        <v>52</v>
      </c>
    </row>
    <row r="24" spans="1:20" ht="20.100000000000001" customHeight="1" x14ac:dyDescent="0.3">
      <c r="A24" s="31" t="s">
        <v>1957</v>
      </c>
      <c r="B24" s="32">
        <v>0</v>
      </c>
      <c r="C24" s="32">
        <v>0</v>
      </c>
      <c r="D24" s="32">
        <v>0</v>
      </c>
      <c r="E24" s="32">
        <v>0</v>
      </c>
      <c r="F24" s="31" t="s">
        <v>52</v>
      </c>
      <c r="G24" s="1" t="s">
        <v>631</v>
      </c>
      <c r="H24" s="1" t="s">
        <v>1928</v>
      </c>
      <c r="I24" s="1" t="s">
        <v>1958</v>
      </c>
      <c r="J24" s="1" t="s">
        <v>52</v>
      </c>
      <c r="K24" s="1" t="s">
        <v>52</v>
      </c>
      <c r="M24" s="1" t="s">
        <v>52</v>
      </c>
      <c r="O24" s="1" t="s">
        <v>52</v>
      </c>
      <c r="P24" s="1" t="s">
        <v>52</v>
      </c>
      <c r="Q24" s="1" t="s">
        <v>52</v>
      </c>
      <c r="R24" s="1" t="s">
        <v>52</v>
      </c>
      <c r="S24" s="1" t="s">
        <v>52</v>
      </c>
      <c r="T24" s="1" t="s">
        <v>52</v>
      </c>
    </row>
    <row r="25" spans="1:20" ht="20.100000000000001" customHeight="1" x14ac:dyDescent="0.3">
      <c r="A25" s="31" t="s">
        <v>1959</v>
      </c>
      <c r="B25" s="32">
        <v>3441.3</v>
      </c>
      <c r="C25" s="32">
        <v>0</v>
      </c>
      <c r="D25" s="32">
        <v>3441.3</v>
      </c>
      <c r="E25" s="32">
        <v>0</v>
      </c>
      <c r="F25" s="31" t="s">
        <v>52</v>
      </c>
      <c r="G25" s="1" t="s">
        <v>631</v>
      </c>
      <c r="H25" s="1" t="s">
        <v>1928</v>
      </c>
      <c r="I25" s="1" t="s">
        <v>1960</v>
      </c>
      <c r="J25" s="1" t="s">
        <v>52</v>
      </c>
      <c r="K25" s="1" t="s">
        <v>52</v>
      </c>
      <c r="M25" s="1" t="s">
        <v>52</v>
      </c>
      <c r="O25" s="1" t="s">
        <v>52</v>
      </c>
      <c r="P25" s="1" t="s">
        <v>52</v>
      </c>
      <c r="Q25" s="1" t="s">
        <v>52</v>
      </c>
      <c r="R25" s="1" t="s">
        <v>52</v>
      </c>
      <c r="S25" s="1" t="s">
        <v>52</v>
      </c>
      <c r="T25" s="1" t="s">
        <v>52</v>
      </c>
    </row>
    <row r="26" spans="1:20" ht="20.100000000000001" customHeight="1" x14ac:dyDescent="0.3">
      <c r="A26" s="31" t="s">
        <v>1951</v>
      </c>
      <c r="B26" s="32">
        <v>3441.3</v>
      </c>
      <c r="C26" s="32">
        <v>0</v>
      </c>
      <c r="D26" s="32">
        <v>3441.3</v>
      </c>
      <c r="E26" s="32">
        <v>0</v>
      </c>
      <c r="F26" s="31" t="s">
        <v>52</v>
      </c>
      <c r="G26" s="1" t="s">
        <v>631</v>
      </c>
      <c r="H26" s="1" t="s">
        <v>1928</v>
      </c>
      <c r="I26" s="1" t="s">
        <v>1952</v>
      </c>
      <c r="J26" s="1" t="s">
        <v>52</v>
      </c>
      <c r="K26" s="1" t="s">
        <v>52</v>
      </c>
      <c r="M26" s="1" t="s">
        <v>52</v>
      </c>
      <c r="O26" s="1" t="s">
        <v>52</v>
      </c>
      <c r="P26" s="1" t="s">
        <v>52</v>
      </c>
      <c r="Q26" s="1" t="s">
        <v>52</v>
      </c>
      <c r="R26" s="1" t="s">
        <v>52</v>
      </c>
      <c r="S26" s="1" t="s">
        <v>52</v>
      </c>
      <c r="T26" s="1" t="s">
        <v>52</v>
      </c>
    </row>
    <row r="27" spans="1:20" ht="20.100000000000001" customHeight="1" x14ac:dyDescent="0.3">
      <c r="A27" s="31" t="s">
        <v>1961</v>
      </c>
      <c r="B27" s="33">
        <v>5019</v>
      </c>
      <c r="C27" s="33">
        <v>325</v>
      </c>
      <c r="D27" s="33">
        <v>4342</v>
      </c>
      <c r="E27" s="33">
        <v>352</v>
      </c>
      <c r="F27" s="34"/>
    </row>
    <row r="28" spans="1:20" ht="20.100000000000001" customHeight="1" x14ac:dyDescent="0.3">
      <c r="A28" s="34"/>
      <c r="B28" s="34"/>
      <c r="C28" s="34"/>
      <c r="D28" s="34"/>
      <c r="E28" s="34"/>
      <c r="F28" s="34"/>
    </row>
    <row r="29" spans="1:20" ht="20.100000000000001" customHeight="1" x14ac:dyDescent="0.3">
      <c r="A29" s="90" t="s">
        <v>1963</v>
      </c>
      <c r="B29" s="34"/>
      <c r="C29" s="34"/>
      <c r="D29" s="34"/>
      <c r="E29" s="34"/>
      <c r="F29" s="31" t="s">
        <v>52</v>
      </c>
      <c r="G29" s="1" t="s">
        <v>636</v>
      </c>
      <c r="I29" s="1" t="s">
        <v>633</v>
      </c>
      <c r="J29" s="1" t="s">
        <v>634</v>
      </c>
      <c r="K29" s="1" t="s">
        <v>629</v>
      </c>
    </row>
    <row r="30" spans="1:20" ht="20.100000000000001" customHeight="1" x14ac:dyDescent="0.3">
      <c r="A30" s="35" t="s">
        <v>52</v>
      </c>
      <c r="B30" s="91"/>
      <c r="C30" s="91"/>
      <c r="D30" s="91"/>
      <c r="E30" s="91"/>
      <c r="F30" s="35" t="s">
        <v>52</v>
      </c>
      <c r="G30" s="1" t="s">
        <v>636</v>
      </c>
      <c r="H30" s="1" t="s">
        <v>1926</v>
      </c>
      <c r="I30" s="1" t="s">
        <v>52</v>
      </c>
      <c r="J30" s="1" t="s">
        <v>52</v>
      </c>
      <c r="K30" s="1" t="s">
        <v>629</v>
      </c>
      <c r="L30">
        <v>1</v>
      </c>
      <c r="M30" s="1" t="s">
        <v>52</v>
      </c>
      <c r="O30" s="1" t="s">
        <v>52</v>
      </c>
      <c r="P30" s="1" t="s">
        <v>52</v>
      </c>
      <c r="Q30" s="1" t="s">
        <v>52</v>
      </c>
      <c r="R30" s="1" t="s">
        <v>52</v>
      </c>
      <c r="S30" s="1" t="s">
        <v>52</v>
      </c>
      <c r="T30" s="1" t="s">
        <v>52</v>
      </c>
    </row>
    <row r="31" spans="1:20" ht="20.100000000000001" customHeight="1" x14ac:dyDescent="0.3">
      <c r="A31" s="30" t="s">
        <v>1964</v>
      </c>
      <c r="B31" s="92">
        <v>0</v>
      </c>
      <c r="C31" s="92">
        <v>0</v>
      </c>
      <c r="D31" s="92">
        <v>0</v>
      </c>
      <c r="E31" s="92">
        <v>0</v>
      </c>
      <c r="F31" s="30" t="s">
        <v>52</v>
      </c>
      <c r="G31" s="1" t="s">
        <v>636</v>
      </c>
      <c r="H31" s="1" t="s">
        <v>1928</v>
      </c>
      <c r="I31" s="1" t="s">
        <v>1965</v>
      </c>
      <c r="J31" s="1" t="s">
        <v>52</v>
      </c>
      <c r="K31" s="1" t="s">
        <v>52</v>
      </c>
      <c r="M31" s="1" t="s">
        <v>52</v>
      </c>
      <c r="O31" s="1" t="s">
        <v>52</v>
      </c>
      <c r="P31" s="1" t="s">
        <v>52</v>
      </c>
      <c r="Q31" s="1" t="s">
        <v>52</v>
      </c>
      <c r="R31" s="1" t="s">
        <v>52</v>
      </c>
      <c r="S31" s="1" t="s">
        <v>52</v>
      </c>
      <c r="T31" s="1" t="s">
        <v>52</v>
      </c>
    </row>
    <row r="32" spans="1:20" ht="20.100000000000001" customHeight="1" x14ac:dyDescent="0.3">
      <c r="A32" s="31" t="s">
        <v>1966</v>
      </c>
      <c r="B32" s="32">
        <v>0</v>
      </c>
      <c r="C32" s="32">
        <v>0</v>
      </c>
      <c r="D32" s="32">
        <v>0</v>
      </c>
      <c r="E32" s="32">
        <v>0</v>
      </c>
      <c r="F32" s="31" t="s">
        <v>52</v>
      </c>
      <c r="G32" s="1" t="s">
        <v>636</v>
      </c>
      <c r="H32" s="1" t="s">
        <v>1928</v>
      </c>
      <c r="I32" s="1" t="s">
        <v>1967</v>
      </c>
      <c r="J32" s="1" t="s">
        <v>52</v>
      </c>
      <c r="K32" s="1" t="s">
        <v>52</v>
      </c>
      <c r="M32" s="1" t="s">
        <v>52</v>
      </c>
      <c r="O32" s="1" t="s">
        <v>52</v>
      </c>
      <c r="P32" s="1" t="s">
        <v>52</v>
      </c>
      <c r="Q32" s="1" t="s">
        <v>52</v>
      </c>
      <c r="R32" s="1" t="s">
        <v>52</v>
      </c>
      <c r="S32" s="1" t="s">
        <v>52</v>
      </c>
      <c r="T32" s="1" t="s">
        <v>52</v>
      </c>
    </row>
    <row r="33" spans="1:20" ht="20.100000000000001" customHeight="1" x14ac:dyDescent="0.3">
      <c r="A33" s="31" t="s">
        <v>1968</v>
      </c>
      <c r="B33" s="32">
        <v>0</v>
      </c>
      <c r="C33" s="32">
        <v>0</v>
      </c>
      <c r="D33" s="32">
        <v>0</v>
      </c>
      <c r="E33" s="32">
        <v>0</v>
      </c>
      <c r="F33" s="31" t="s">
        <v>52</v>
      </c>
      <c r="G33" s="1" t="s">
        <v>636</v>
      </c>
      <c r="H33" s="1" t="s">
        <v>1928</v>
      </c>
      <c r="I33" s="1" t="s">
        <v>1969</v>
      </c>
      <c r="J33" s="1" t="s">
        <v>52</v>
      </c>
      <c r="K33" s="1" t="s">
        <v>52</v>
      </c>
      <c r="M33" s="1" t="s">
        <v>52</v>
      </c>
      <c r="O33" s="1" t="s">
        <v>52</v>
      </c>
      <c r="P33" s="1" t="s">
        <v>52</v>
      </c>
      <c r="Q33" s="1" t="s">
        <v>52</v>
      </c>
      <c r="R33" s="1" t="s">
        <v>52</v>
      </c>
      <c r="S33" s="1" t="s">
        <v>52</v>
      </c>
      <c r="T33" s="1" t="s">
        <v>52</v>
      </c>
    </row>
    <row r="34" spans="1:20" ht="20.100000000000001" customHeight="1" x14ac:dyDescent="0.3">
      <c r="A34" s="31" t="s">
        <v>1970</v>
      </c>
      <c r="B34" s="32">
        <v>0</v>
      </c>
      <c r="C34" s="32">
        <v>0</v>
      </c>
      <c r="D34" s="32">
        <v>0</v>
      </c>
      <c r="E34" s="32">
        <v>0</v>
      </c>
      <c r="F34" s="31" t="s">
        <v>52</v>
      </c>
      <c r="G34" s="1" t="s">
        <v>636</v>
      </c>
      <c r="H34" s="1" t="s">
        <v>1928</v>
      </c>
      <c r="I34" s="1" t="s">
        <v>1971</v>
      </c>
      <c r="J34" s="1" t="s">
        <v>52</v>
      </c>
      <c r="K34" s="1" t="s">
        <v>52</v>
      </c>
      <c r="M34" s="1" t="s">
        <v>52</v>
      </c>
      <c r="O34" s="1" t="s">
        <v>52</v>
      </c>
      <c r="P34" s="1" t="s">
        <v>52</v>
      </c>
      <c r="Q34" s="1" t="s">
        <v>52</v>
      </c>
      <c r="R34" s="1" t="s">
        <v>52</v>
      </c>
      <c r="S34" s="1" t="s">
        <v>52</v>
      </c>
      <c r="T34" s="1" t="s">
        <v>52</v>
      </c>
    </row>
    <row r="35" spans="1:20" ht="20.100000000000001" customHeight="1" x14ac:dyDescent="0.3">
      <c r="A35" s="31" t="s">
        <v>1972</v>
      </c>
      <c r="B35" s="32">
        <v>0</v>
      </c>
      <c r="C35" s="32">
        <v>0</v>
      </c>
      <c r="D35" s="32">
        <v>0</v>
      </c>
      <c r="E35" s="32">
        <v>0</v>
      </c>
      <c r="F35" s="31" t="s">
        <v>52</v>
      </c>
      <c r="G35" s="1" t="s">
        <v>636</v>
      </c>
      <c r="H35" s="1" t="s">
        <v>1928</v>
      </c>
      <c r="I35" s="1" t="s">
        <v>1973</v>
      </c>
      <c r="J35" s="1" t="s">
        <v>52</v>
      </c>
      <c r="K35" s="1" t="s">
        <v>52</v>
      </c>
      <c r="M35" s="1" t="s">
        <v>52</v>
      </c>
      <c r="O35" s="1" t="s">
        <v>52</v>
      </c>
      <c r="P35" s="1" t="s">
        <v>52</v>
      </c>
      <c r="Q35" s="1" t="s">
        <v>52</v>
      </c>
      <c r="R35" s="1" t="s">
        <v>52</v>
      </c>
      <c r="S35" s="1" t="s">
        <v>52</v>
      </c>
      <c r="T35" s="1" t="s">
        <v>52</v>
      </c>
    </row>
    <row r="36" spans="1:20" ht="20.100000000000001" customHeight="1" x14ac:dyDescent="0.3">
      <c r="A36" s="31" t="s">
        <v>1974</v>
      </c>
      <c r="B36" s="32">
        <v>0</v>
      </c>
      <c r="C36" s="32">
        <v>0</v>
      </c>
      <c r="D36" s="32">
        <v>0</v>
      </c>
      <c r="E36" s="32">
        <v>0</v>
      </c>
      <c r="F36" s="31" t="s">
        <v>52</v>
      </c>
      <c r="G36" s="1" t="s">
        <v>636</v>
      </c>
      <c r="H36" s="1" t="s">
        <v>1928</v>
      </c>
      <c r="I36" s="1" t="s">
        <v>1975</v>
      </c>
      <c r="J36" s="1" t="s">
        <v>52</v>
      </c>
      <c r="K36" s="1" t="s">
        <v>52</v>
      </c>
      <c r="M36" s="1" t="s">
        <v>52</v>
      </c>
      <c r="O36" s="1" t="s">
        <v>52</v>
      </c>
      <c r="P36" s="1" t="s">
        <v>52</v>
      </c>
      <c r="Q36" s="1" t="s">
        <v>52</v>
      </c>
      <c r="R36" s="1" t="s">
        <v>52</v>
      </c>
      <c r="S36" s="1" t="s">
        <v>52</v>
      </c>
      <c r="T36" s="1" t="s">
        <v>52</v>
      </c>
    </row>
    <row r="37" spans="1:20" ht="20.100000000000001" customHeight="1" x14ac:dyDescent="0.3">
      <c r="A37" s="31" t="s">
        <v>1976</v>
      </c>
      <c r="B37" s="32">
        <v>0</v>
      </c>
      <c r="C37" s="32">
        <v>0</v>
      </c>
      <c r="D37" s="32">
        <v>0</v>
      </c>
      <c r="E37" s="32">
        <v>0</v>
      </c>
      <c r="F37" s="31" t="s">
        <v>52</v>
      </c>
      <c r="G37" s="1" t="s">
        <v>636</v>
      </c>
      <c r="H37" s="1" t="s">
        <v>1928</v>
      </c>
      <c r="I37" s="1" t="s">
        <v>1977</v>
      </c>
      <c r="J37" s="1" t="s">
        <v>52</v>
      </c>
      <c r="K37" s="1" t="s">
        <v>52</v>
      </c>
      <c r="M37" s="1" t="s">
        <v>52</v>
      </c>
      <c r="O37" s="1" t="s">
        <v>52</v>
      </c>
      <c r="P37" s="1" t="s">
        <v>52</v>
      </c>
      <c r="Q37" s="1" t="s">
        <v>52</v>
      </c>
      <c r="R37" s="1" t="s">
        <v>52</v>
      </c>
      <c r="S37" s="1" t="s">
        <v>52</v>
      </c>
      <c r="T37" s="1" t="s">
        <v>52</v>
      </c>
    </row>
    <row r="38" spans="1:20" ht="20.100000000000001" customHeight="1" x14ac:dyDescent="0.3">
      <c r="A38" s="31" t="s">
        <v>1978</v>
      </c>
      <c r="B38" s="32">
        <v>0</v>
      </c>
      <c r="C38" s="32">
        <v>0</v>
      </c>
      <c r="D38" s="32">
        <v>0</v>
      </c>
      <c r="E38" s="32">
        <v>0</v>
      </c>
      <c r="F38" s="31" t="s">
        <v>52</v>
      </c>
      <c r="G38" s="1" t="s">
        <v>636</v>
      </c>
      <c r="H38" s="1" t="s">
        <v>1928</v>
      </c>
      <c r="I38" s="1" t="s">
        <v>1979</v>
      </c>
      <c r="J38" s="1" t="s">
        <v>52</v>
      </c>
      <c r="K38" s="1" t="s">
        <v>52</v>
      </c>
      <c r="M38" s="1" t="s">
        <v>52</v>
      </c>
      <c r="O38" s="1" t="s">
        <v>52</v>
      </c>
      <c r="P38" s="1" t="s">
        <v>52</v>
      </c>
      <c r="Q38" s="1" t="s">
        <v>52</v>
      </c>
      <c r="R38" s="1" t="s">
        <v>52</v>
      </c>
      <c r="S38" s="1" t="s">
        <v>52</v>
      </c>
      <c r="T38" s="1" t="s">
        <v>52</v>
      </c>
    </row>
    <row r="39" spans="1:20" ht="20.100000000000001" customHeight="1" x14ac:dyDescent="0.3">
      <c r="A39" s="31" t="s">
        <v>1980</v>
      </c>
      <c r="B39" s="32">
        <v>0</v>
      </c>
      <c r="C39" s="32">
        <v>0</v>
      </c>
      <c r="D39" s="32">
        <v>0</v>
      </c>
      <c r="E39" s="32">
        <v>0</v>
      </c>
      <c r="F39" s="31" t="s">
        <v>52</v>
      </c>
      <c r="G39" s="1" t="s">
        <v>636</v>
      </c>
      <c r="H39" s="1" t="s">
        <v>1928</v>
      </c>
      <c r="I39" s="1" t="s">
        <v>1944</v>
      </c>
      <c r="J39" s="1" t="s">
        <v>52</v>
      </c>
      <c r="K39" s="1" t="s">
        <v>52</v>
      </c>
      <c r="M39" s="1" t="s">
        <v>52</v>
      </c>
      <c r="O39" s="1" t="s">
        <v>52</v>
      </c>
      <c r="P39" s="1" t="s">
        <v>52</v>
      </c>
      <c r="Q39" s="1" t="s">
        <v>52</v>
      </c>
      <c r="R39" s="1" t="s">
        <v>52</v>
      </c>
      <c r="S39" s="1" t="s">
        <v>52</v>
      </c>
      <c r="T39" s="1" t="s">
        <v>52</v>
      </c>
    </row>
    <row r="40" spans="1:20" ht="20.100000000000001" customHeight="1" x14ac:dyDescent="0.3">
      <c r="A40" s="31" t="s">
        <v>1981</v>
      </c>
      <c r="B40" s="32">
        <v>237.1</v>
      </c>
      <c r="C40" s="32">
        <v>237.1</v>
      </c>
      <c r="D40" s="32">
        <v>0</v>
      </c>
      <c r="E40" s="32">
        <v>0</v>
      </c>
      <c r="F40" s="31" t="s">
        <v>52</v>
      </c>
      <c r="G40" s="1" t="s">
        <v>636</v>
      </c>
      <c r="H40" s="1" t="s">
        <v>1928</v>
      </c>
      <c r="I40" s="1" t="s">
        <v>1946</v>
      </c>
      <c r="J40" s="1" t="s">
        <v>52</v>
      </c>
      <c r="K40" s="1" t="s">
        <v>52</v>
      </c>
      <c r="M40" s="1" t="s">
        <v>52</v>
      </c>
      <c r="O40" s="1" t="s">
        <v>52</v>
      </c>
      <c r="P40" s="1" t="s">
        <v>52</v>
      </c>
      <c r="Q40" s="1" t="s">
        <v>52</v>
      </c>
      <c r="R40" s="1" t="s">
        <v>52</v>
      </c>
      <c r="S40" s="1" t="s">
        <v>52</v>
      </c>
      <c r="T40" s="1" t="s">
        <v>52</v>
      </c>
    </row>
    <row r="41" spans="1:20" ht="20.100000000000001" customHeight="1" x14ac:dyDescent="0.3">
      <c r="A41" s="31" t="s">
        <v>1982</v>
      </c>
      <c r="B41" s="32">
        <v>656.9</v>
      </c>
      <c r="C41" s="32">
        <v>0</v>
      </c>
      <c r="D41" s="32">
        <v>656.9</v>
      </c>
      <c r="E41" s="32">
        <v>0</v>
      </c>
      <c r="F41" s="31" t="s">
        <v>52</v>
      </c>
      <c r="G41" s="1" t="s">
        <v>636</v>
      </c>
      <c r="H41" s="1" t="s">
        <v>1928</v>
      </c>
      <c r="I41" s="1" t="s">
        <v>1948</v>
      </c>
      <c r="J41" s="1" t="s">
        <v>52</v>
      </c>
      <c r="K41" s="1" t="s">
        <v>52</v>
      </c>
      <c r="M41" s="1" t="s">
        <v>52</v>
      </c>
      <c r="O41" s="1" t="s">
        <v>52</v>
      </c>
      <c r="P41" s="1" t="s">
        <v>52</v>
      </c>
      <c r="Q41" s="1" t="s">
        <v>52</v>
      </c>
      <c r="R41" s="1" t="s">
        <v>52</v>
      </c>
      <c r="S41" s="1" t="s">
        <v>52</v>
      </c>
      <c r="T41" s="1" t="s">
        <v>52</v>
      </c>
    </row>
    <row r="42" spans="1:20" ht="20.100000000000001" customHeight="1" x14ac:dyDescent="0.3">
      <c r="A42" s="31" t="s">
        <v>1983</v>
      </c>
      <c r="B42" s="32">
        <v>257.39999999999998</v>
      </c>
      <c r="C42" s="32">
        <v>0</v>
      </c>
      <c r="D42" s="32">
        <v>0</v>
      </c>
      <c r="E42" s="32">
        <v>257.39999999999998</v>
      </c>
      <c r="F42" s="31" t="s">
        <v>52</v>
      </c>
      <c r="G42" s="1" t="s">
        <v>636</v>
      </c>
      <c r="H42" s="1" t="s">
        <v>1928</v>
      </c>
      <c r="I42" s="1" t="s">
        <v>1950</v>
      </c>
      <c r="J42" s="1" t="s">
        <v>52</v>
      </c>
      <c r="K42" s="1" t="s">
        <v>52</v>
      </c>
      <c r="M42" s="1" t="s">
        <v>52</v>
      </c>
      <c r="O42" s="1" t="s">
        <v>52</v>
      </c>
      <c r="P42" s="1" t="s">
        <v>52</v>
      </c>
      <c r="Q42" s="1" t="s">
        <v>52</v>
      </c>
      <c r="R42" s="1" t="s">
        <v>52</v>
      </c>
      <c r="S42" s="1" t="s">
        <v>52</v>
      </c>
      <c r="T42" s="1" t="s">
        <v>52</v>
      </c>
    </row>
    <row r="43" spans="1:20" ht="20.100000000000001" customHeight="1" x14ac:dyDescent="0.3">
      <c r="A43" s="31" t="s">
        <v>1951</v>
      </c>
      <c r="B43" s="32">
        <v>1151.4000000000001</v>
      </c>
      <c r="C43" s="32">
        <v>237.1</v>
      </c>
      <c r="D43" s="32">
        <v>656.9</v>
      </c>
      <c r="E43" s="32">
        <v>257.39999999999998</v>
      </c>
      <c r="F43" s="31" t="s">
        <v>52</v>
      </c>
      <c r="G43" s="1" t="s">
        <v>636</v>
      </c>
      <c r="H43" s="1" t="s">
        <v>1928</v>
      </c>
      <c r="I43" s="1" t="s">
        <v>1952</v>
      </c>
      <c r="J43" s="1" t="s">
        <v>52</v>
      </c>
      <c r="K43" s="1" t="s">
        <v>52</v>
      </c>
      <c r="M43" s="1" t="s">
        <v>52</v>
      </c>
      <c r="O43" s="1" t="s">
        <v>52</v>
      </c>
      <c r="P43" s="1" t="s">
        <v>52</v>
      </c>
      <c r="Q43" s="1" t="s">
        <v>52</v>
      </c>
      <c r="R43" s="1" t="s">
        <v>52</v>
      </c>
      <c r="S43" s="1" t="s">
        <v>52</v>
      </c>
      <c r="T43" s="1" t="s">
        <v>52</v>
      </c>
    </row>
    <row r="44" spans="1:20" ht="20.100000000000001" customHeight="1" x14ac:dyDescent="0.3">
      <c r="A44" s="31" t="s">
        <v>1930</v>
      </c>
      <c r="B44" s="32">
        <v>0</v>
      </c>
      <c r="C44" s="32">
        <v>0</v>
      </c>
      <c r="D44" s="32">
        <v>0</v>
      </c>
      <c r="E44" s="32">
        <v>0</v>
      </c>
      <c r="F44" s="31" t="s">
        <v>52</v>
      </c>
      <c r="G44" s="1" t="s">
        <v>636</v>
      </c>
      <c r="H44" s="1" t="s">
        <v>1928</v>
      </c>
      <c r="I44" s="1" t="s">
        <v>52</v>
      </c>
      <c r="J44" s="1" t="s">
        <v>52</v>
      </c>
      <c r="K44" s="1" t="s">
        <v>52</v>
      </c>
      <c r="M44" s="1" t="s">
        <v>52</v>
      </c>
      <c r="O44" s="1" t="s">
        <v>52</v>
      </c>
      <c r="P44" s="1" t="s">
        <v>52</v>
      </c>
      <c r="Q44" s="1" t="s">
        <v>52</v>
      </c>
      <c r="R44" s="1" t="s">
        <v>52</v>
      </c>
      <c r="S44" s="1" t="s">
        <v>52</v>
      </c>
      <c r="T44" s="1" t="s">
        <v>52</v>
      </c>
    </row>
    <row r="45" spans="1:20" ht="20.100000000000001" customHeight="1" x14ac:dyDescent="0.3">
      <c r="A45" s="31" t="s">
        <v>1984</v>
      </c>
      <c r="B45" s="32">
        <v>0</v>
      </c>
      <c r="C45" s="32">
        <v>0</v>
      </c>
      <c r="D45" s="32">
        <v>0</v>
      </c>
      <c r="E45" s="32">
        <v>0</v>
      </c>
      <c r="F45" s="31" t="s">
        <v>52</v>
      </c>
      <c r="G45" s="1" t="s">
        <v>636</v>
      </c>
      <c r="H45" s="1" t="s">
        <v>1928</v>
      </c>
      <c r="I45" s="1" t="s">
        <v>1985</v>
      </c>
      <c r="J45" s="1" t="s">
        <v>52</v>
      </c>
      <c r="K45" s="1" t="s">
        <v>52</v>
      </c>
      <c r="M45" s="1" t="s">
        <v>52</v>
      </c>
      <c r="O45" s="1" t="s">
        <v>52</v>
      </c>
      <c r="P45" s="1" t="s">
        <v>52</v>
      </c>
      <c r="Q45" s="1" t="s">
        <v>52</v>
      </c>
      <c r="R45" s="1" t="s">
        <v>52</v>
      </c>
      <c r="S45" s="1" t="s">
        <v>52</v>
      </c>
      <c r="T45" s="1" t="s">
        <v>52</v>
      </c>
    </row>
    <row r="46" spans="1:20" ht="20.100000000000001" customHeight="1" x14ac:dyDescent="0.3">
      <c r="A46" s="31" t="s">
        <v>1986</v>
      </c>
      <c r="B46" s="32">
        <v>0</v>
      </c>
      <c r="C46" s="32">
        <v>0</v>
      </c>
      <c r="D46" s="32">
        <v>0</v>
      </c>
      <c r="E46" s="32">
        <v>0</v>
      </c>
      <c r="F46" s="31" t="s">
        <v>52</v>
      </c>
      <c r="G46" s="1" t="s">
        <v>636</v>
      </c>
      <c r="H46" s="1" t="s">
        <v>1928</v>
      </c>
      <c r="I46" s="1" t="s">
        <v>1987</v>
      </c>
      <c r="J46" s="1" t="s">
        <v>52</v>
      </c>
      <c r="K46" s="1" t="s">
        <v>52</v>
      </c>
      <c r="M46" s="1" t="s">
        <v>52</v>
      </c>
      <c r="O46" s="1" t="s">
        <v>52</v>
      </c>
      <c r="P46" s="1" t="s">
        <v>52</v>
      </c>
      <c r="Q46" s="1" t="s">
        <v>52</v>
      </c>
      <c r="R46" s="1" t="s">
        <v>52</v>
      </c>
      <c r="S46" s="1" t="s">
        <v>52</v>
      </c>
      <c r="T46" s="1" t="s">
        <v>52</v>
      </c>
    </row>
    <row r="47" spans="1:20" ht="20.100000000000001" customHeight="1" x14ac:dyDescent="0.3">
      <c r="A47" s="31" t="s">
        <v>1930</v>
      </c>
      <c r="B47" s="32">
        <v>0</v>
      </c>
      <c r="C47" s="32">
        <v>0</v>
      </c>
      <c r="D47" s="32">
        <v>0</v>
      </c>
      <c r="E47" s="32">
        <v>0</v>
      </c>
      <c r="F47" s="31" t="s">
        <v>52</v>
      </c>
      <c r="G47" s="1" t="s">
        <v>636</v>
      </c>
      <c r="H47" s="1" t="s">
        <v>1928</v>
      </c>
      <c r="I47" s="1" t="s">
        <v>52</v>
      </c>
      <c r="J47" s="1" t="s">
        <v>52</v>
      </c>
      <c r="K47" s="1" t="s">
        <v>52</v>
      </c>
      <c r="M47" s="1" t="s">
        <v>52</v>
      </c>
      <c r="O47" s="1" t="s">
        <v>52</v>
      </c>
      <c r="P47" s="1" t="s">
        <v>52</v>
      </c>
      <c r="Q47" s="1" t="s">
        <v>52</v>
      </c>
      <c r="R47" s="1" t="s">
        <v>52</v>
      </c>
      <c r="S47" s="1" t="s">
        <v>52</v>
      </c>
      <c r="T47" s="1" t="s">
        <v>52</v>
      </c>
    </row>
    <row r="48" spans="1:20" ht="20.100000000000001" customHeight="1" x14ac:dyDescent="0.3">
      <c r="A48" s="31" t="s">
        <v>1957</v>
      </c>
      <c r="B48" s="32">
        <v>0</v>
      </c>
      <c r="C48" s="32">
        <v>0</v>
      </c>
      <c r="D48" s="32">
        <v>0</v>
      </c>
      <c r="E48" s="32">
        <v>0</v>
      </c>
      <c r="F48" s="31" t="s">
        <v>52</v>
      </c>
      <c r="G48" s="1" t="s">
        <v>636</v>
      </c>
      <c r="H48" s="1" t="s">
        <v>1928</v>
      </c>
      <c r="I48" s="1" t="s">
        <v>1958</v>
      </c>
      <c r="J48" s="1" t="s">
        <v>52</v>
      </c>
      <c r="K48" s="1" t="s">
        <v>52</v>
      </c>
      <c r="M48" s="1" t="s">
        <v>52</v>
      </c>
      <c r="O48" s="1" t="s">
        <v>52</v>
      </c>
      <c r="P48" s="1" t="s">
        <v>52</v>
      </c>
      <c r="Q48" s="1" t="s">
        <v>52</v>
      </c>
      <c r="R48" s="1" t="s">
        <v>52</v>
      </c>
      <c r="S48" s="1" t="s">
        <v>52</v>
      </c>
      <c r="T48" s="1" t="s">
        <v>52</v>
      </c>
    </row>
    <row r="49" spans="1:20" ht="20.100000000000001" customHeight="1" x14ac:dyDescent="0.3">
      <c r="A49" s="31" t="s">
        <v>1988</v>
      </c>
      <c r="B49" s="32">
        <v>2408.8000000000002</v>
      </c>
      <c r="C49" s="32">
        <v>0</v>
      </c>
      <c r="D49" s="32">
        <v>2408.8000000000002</v>
      </c>
      <c r="E49" s="32">
        <v>0</v>
      </c>
      <c r="F49" s="31" t="s">
        <v>52</v>
      </c>
      <c r="G49" s="1" t="s">
        <v>636</v>
      </c>
      <c r="H49" s="1" t="s">
        <v>1928</v>
      </c>
      <c r="I49" s="1" t="s">
        <v>1960</v>
      </c>
      <c r="J49" s="1" t="s">
        <v>52</v>
      </c>
      <c r="K49" s="1" t="s">
        <v>52</v>
      </c>
      <c r="M49" s="1" t="s">
        <v>52</v>
      </c>
      <c r="O49" s="1" t="s">
        <v>52</v>
      </c>
      <c r="P49" s="1" t="s">
        <v>52</v>
      </c>
      <c r="Q49" s="1" t="s">
        <v>52</v>
      </c>
      <c r="R49" s="1" t="s">
        <v>52</v>
      </c>
      <c r="S49" s="1" t="s">
        <v>52</v>
      </c>
      <c r="T49" s="1" t="s">
        <v>52</v>
      </c>
    </row>
    <row r="50" spans="1:20" ht="20.100000000000001" customHeight="1" x14ac:dyDescent="0.3">
      <c r="A50" s="31" t="s">
        <v>1951</v>
      </c>
      <c r="B50" s="32">
        <v>2408.8000000000002</v>
      </c>
      <c r="C50" s="32">
        <v>0</v>
      </c>
      <c r="D50" s="32">
        <v>2408.8000000000002</v>
      </c>
      <c r="E50" s="32">
        <v>0</v>
      </c>
      <c r="F50" s="31" t="s">
        <v>52</v>
      </c>
      <c r="G50" s="1" t="s">
        <v>636</v>
      </c>
      <c r="H50" s="1" t="s">
        <v>1928</v>
      </c>
      <c r="I50" s="1" t="s">
        <v>1952</v>
      </c>
      <c r="J50" s="1" t="s">
        <v>52</v>
      </c>
      <c r="K50" s="1" t="s">
        <v>52</v>
      </c>
      <c r="M50" s="1" t="s">
        <v>52</v>
      </c>
      <c r="O50" s="1" t="s">
        <v>52</v>
      </c>
      <c r="P50" s="1" t="s">
        <v>52</v>
      </c>
      <c r="Q50" s="1" t="s">
        <v>52</v>
      </c>
      <c r="R50" s="1" t="s">
        <v>52</v>
      </c>
      <c r="S50" s="1" t="s">
        <v>52</v>
      </c>
      <c r="T50" s="1" t="s">
        <v>52</v>
      </c>
    </row>
    <row r="51" spans="1:20" ht="20.100000000000001" customHeight="1" x14ac:dyDescent="0.3">
      <c r="A51" s="31" t="s">
        <v>1930</v>
      </c>
      <c r="B51" s="32">
        <v>0</v>
      </c>
      <c r="C51" s="32">
        <v>0</v>
      </c>
      <c r="D51" s="32">
        <v>0</v>
      </c>
      <c r="E51" s="32">
        <v>0</v>
      </c>
      <c r="F51" s="31" t="s">
        <v>52</v>
      </c>
      <c r="G51" s="1" t="s">
        <v>636</v>
      </c>
      <c r="H51" s="1" t="s">
        <v>1928</v>
      </c>
      <c r="I51" s="1" t="s">
        <v>52</v>
      </c>
      <c r="J51" s="1" t="s">
        <v>52</v>
      </c>
      <c r="K51" s="1" t="s">
        <v>52</v>
      </c>
      <c r="M51" s="1" t="s">
        <v>52</v>
      </c>
      <c r="O51" s="1" t="s">
        <v>52</v>
      </c>
      <c r="P51" s="1" t="s">
        <v>52</v>
      </c>
      <c r="Q51" s="1" t="s">
        <v>52</v>
      </c>
      <c r="R51" s="1" t="s">
        <v>52</v>
      </c>
      <c r="S51" s="1" t="s">
        <v>52</v>
      </c>
      <c r="T51" s="1" t="s">
        <v>52</v>
      </c>
    </row>
    <row r="52" spans="1:20" ht="20.100000000000001" customHeight="1" x14ac:dyDescent="0.3">
      <c r="A52" s="31" t="s">
        <v>1989</v>
      </c>
      <c r="B52" s="32">
        <v>0</v>
      </c>
      <c r="C52" s="32">
        <v>0</v>
      </c>
      <c r="D52" s="32">
        <v>0</v>
      </c>
      <c r="E52" s="32">
        <v>0</v>
      </c>
      <c r="F52" s="31" t="s">
        <v>52</v>
      </c>
      <c r="G52" s="1" t="s">
        <v>636</v>
      </c>
      <c r="H52" s="1" t="s">
        <v>1928</v>
      </c>
      <c r="I52" s="1" t="s">
        <v>1990</v>
      </c>
      <c r="J52" s="1" t="s">
        <v>52</v>
      </c>
      <c r="K52" s="1" t="s">
        <v>52</v>
      </c>
      <c r="M52" s="1" t="s">
        <v>52</v>
      </c>
      <c r="O52" s="1" t="s">
        <v>52</v>
      </c>
      <c r="P52" s="1" t="s">
        <v>52</v>
      </c>
      <c r="Q52" s="1" t="s">
        <v>52</v>
      </c>
      <c r="R52" s="1" t="s">
        <v>52</v>
      </c>
      <c r="S52" s="1" t="s">
        <v>52</v>
      </c>
      <c r="T52" s="1" t="s">
        <v>52</v>
      </c>
    </row>
    <row r="53" spans="1:20" ht="20.100000000000001" customHeight="1" x14ac:dyDescent="0.3">
      <c r="A53" s="31" t="s">
        <v>1991</v>
      </c>
      <c r="B53" s="32">
        <v>0</v>
      </c>
      <c r="C53" s="32">
        <v>0</v>
      </c>
      <c r="D53" s="32">
        <v>0</v>
      </c>
      <c r="E53" s="32">
        <v>0</v>
      </c>
      <c r="F53" s="31" t="s">
        <v>52</v>
      </c>
      <c r="G53" s="1" t="s">
        <v>636</v>
      </c>
      <c r="H53" s="1" t="s">
        <v>1928</v>
      </c>
      <c r="I53" s="1" t="s">
        <v>1992</v>
      </c>
      <c r="J53" s="1" t="s">
        <v>52</v>
      </c>
      <c r="K53" s="1" t="s">
        <v>52</v>
      </c>
      <c r="M53" s="1" t="s">
        <v>52</v>
      </c>
      <c r="O53" s="1" t="s">
        <v>52</v>
      </c>
      <c r="P53" s="1" t="s">
        <v>52</v>
      </c>
      <c r="Q53" s="1" t="s">
        <v>52</v>
      </c>
      <c r="R53" s="1" t="s">
        <v>52</v>
      </c>
      <c r="S53" s="1" t="s">
        <v>52</v>
      </c>
      <c r="T53" s="1" t="s">
        <v>52</v>
      </c>
    </row>
    <row r="54" spans="1:20" ht="20.100000000000001" customHeight="1" x14ac:dyDescent="0.3">
      <c r="A54" s="31" t="s">
        <v>1993</v>
      </c>
      <c r="B54" s="32">
        <v>0</v>
      </c>
      <c r="C54" s="32">
        <v>0</v>
      </c>
      <c r="D54" s="32">
        <v>0</v>
      </c>
      <c r="E54" s="32">
        <v>0</v>
      </c>
      <c r="F54" s="31" t="s">
        <v>52</v>
      </c>
      <c r="G54" s="1" t="s">
        <v>636</v>
      </c>
      <c r="H54" s="1" t="s">
        <v>1928</v>
      </c>
      <c r="I54" s="1" t="s">
        <v>1994</v>
      </c>
      <c r="J54" s="1" t="s">
        <v>52</v>
      </c>
      <c r="K54" s="1" t="s">
        <v>52</v>
      </c>
      <c r="M54" s="1" t="s">
        <v>52</v>
      </c>
      <c r="O54" s="1" t="s">
        <v>52</v>
      </c>
      <c r="P54" s="1" t="s">
        <v>52</v>
      </c>
      <c r="Q54" s="1" t="s">
        <v>52</v>
      </c>
      <c r="R54" s="1" t="s">
        <v>52</v>
      </c>
      <c r="S54" s="1" t="s">
        <v>52</v>
      </c>
      <c r="T54" s="1" t="s">
        <v>52</v>
      </c>
    </row>
    <row r="55" spans="1:20" ht="20.100000000000001" customHeight="1" x14ac:dyDescent="0.3">
      <c r="A55" s="31" t="s">
        <v>1995</v>
      </c>
      <c r="B55" s="32">
        <v>0</v>
      </c>
      <c r="C55" s="32">
        <v>0</v>
      </c>
      <c r="D55" s="32">
        <v>0</v>
      </c>
      <c r="E55" s="32">
        <v>0</v>
      </c>
      <c r="F55" s="31" t="s">
        <v>52</v>
      </c>
      <c r="G55" s="1" t="s">
        <v>636</v>
      </c>
      <c r="H55" s="1" t="s">
        <v>1928</v>
      </c>
      <c r="I55" s="1" t="s">
        <v>1996</v>
      </c>
      <c r="J55" s="1" t="s">
        <v>52</v>
      </c>
      <c r="K55" s="1" t="s">
        <v>52</v>
      </c>
      <c r="M55" s="1" t="s">
        <v>52</v>
      </c>
      <c r="O55" s="1" t="s">
        <v>52</v>
      </c>
      <c r="P55" s="1" t="s">
        <v>52</v>
      </c>
      <c r="Q55" s="1" t="s">
        <v>52</v>
      </c>
      <c r="R55" s="1" t="s">
        <v>52</v>
      </c>
      <c r="S55" s="1" t="s">
        <v>52</v>
      </c>
      <c r="T55" s="1" t="s">
        <v>52</v>
      </c>
    </row>
    <row r="56" spans="1:20" ht="20.100000000000001" customHeight="1" x14ac:dyDescent="0.3">
      <c r="A56" s="31" t="s">
        <v>1997</v>
      </c>
      <c r="B56" s="32">
        <v>0</v>
      </c>
      <c r="C56" s="32">
        <v>0</v>
      </c>
      <c r="D56" s="32">
        <v>0</v>
      </c>
      <c r="E56" s="32">
        <v>0</v>
      </c>
      <c r="F56" s="31" t="s">
        <v>52</v>
      </c>
      <c r="G56" s="1" t="s">
        <v>636</v>
      </c>
      <c r="H56" s="1" t="s">
        <v>1928</v>
      </c>
      <c r="I56" s="1" t="s">
        <v>1998</v>
      </c>
      <c r="J56" s="1" t="s">
        <v>52</v>
      </c>
      <c r="K56" s="1" t="s">
        <v>52</v>
      </c>
      <c r="M56" s="1" t="s">
        <v>52</v>
      </c>
      <c r="O56" s="1" t="s">
        <v>52</v>
      </c>
      <c r="P56" s="1" t="s">
        <v>52</v>
      </c>
      <c r="Q56" s="1" t="s">
        <v>52</v>
      </c>
      <c r="R56" s="1" t="s">
        <v>52</v>
      </c>
      <c r="S56" s="1" t="s">
        <v>52</v>
      </c>
      <c r="T56" s="1" t="s">
        <v>52</v>
      </c>
    </row>
    <row r="57" spans="1:20" ht="20.100000000000001" customHeight="1" x14ac:dyDescent="0.3">
      <c r="A57" s="35" t="s">
        <v>1970</v>
      </c>
      <c r="B57" s="91">
        <v>0</v>
      </c>
      <c r="C57" s="91">
        <v>0</v>
      </c>
      <c r="D57" s="91">
        <v>0</v>
      </c>
      <c r="E57" s="91">
        <v>0</v>
      </c>
      <c r="F57" s="35" t="s">
        <v>52</v>
      </c>
      <c r="G57" s="1" t="s">
        <v>636</v>
      </c>
      <c r="H57" s="1" t="s">
        <v>1928</v>
      </c>
      <c r="I57" s="1" t="s">
        <v>1971</v>
      </c>
      <c r="J57" s="1" t="s">
        <v>52</v>
      </c>
      <c r="K57" s="1" t="s">
        <v>52</v>
      </c>
      <c r="M57" s="1" t="s">
        <v>52</v>
      </c>
      <c r="O57" s="1" t="s">
        <v>52</v>
      </c>
      <c r="P57" s="1" t="s">
        <v>52</v>
      </c>
      <c r="Q57" s="1" t="s">
        <v>52</v>
      </c>
      <c r="R57" s="1" t="s">
        <v>52</v>
      </c>
      <c r="S57" s="1" t="s">
        <v>52</v>
      </c>
      <c r="T57" s="1" t="s">
        <v>52</v>
      </c>
    </row>
    <row r="58" spans="1:20" ht="20.100000000000001" customHeight="1" x14ac:dyDescent="0.3">
      <c r="A58" s="30" t="s">
        <v>1999</v>
      </c>
      <c r="B58" s="92">
        <v>0</v>
      </c>
      <c r="C58" s="92">
        <v>0</v>
      </c>
      <c r="D58" s="92">
        <v>0</v>
      </c>
      <c r="E58" s="92">
        <v>0</v>
      </c>
      <c r="F58" s="30" t="s">
        <v>52</v>
      </c>
      <c r="G58" s="1" t="s">
        <v>636</v>
      </c>
      <c r="H58" s="1" t="s">
        <v>1928</v>
      </c>
      <c r="I58" s="1" t="s">
        <v>2000</v>
      </c>
      <c r="J58" s="1" t="s">
        <v>52</v>
      </c>
      <c r="K58" s="1" t="s">
        <v>52</v>
      </c>
      <c r="M58" s="1" t="s">
        <v>52</v>
      </c>
      <c r="O58" s="1" t="s">
        <v>52</v>
      </c>
      <c r="P58" s="1" t="s">
        <v>52</v>
      </c>
      <c r="Q58" s="1" t="s">
        <v>52</v>
      </c>
      <c r="R58" s="1" t="s">
        <v>52</v>
      </c>
      <c r="S58" s="1" t="s">
        <v>52</v>
      </c>
      <c r="T58" s="1" t="s">
        <v>52</v>
      </c>
    </row>
    <row r="59" spans="1:20" ht="20.100000000000001" customHeight="1" x14ac:dyDescent="0.3">
      <c r="A59" s="31" t="s">
        <v>2001</v>
      </c>
      <c r="B59" s="32">
        <v>0</v>
      </c>
      <c r="C59" s="32">
        <v>0</v>
      </c>
      <c r="D59" s="32">
        <v>0</v>
      </c>
      <c r="E59" s="32">
        <v>0</v>
      </c>
      <c r="F59" s="31" t="s">
        <v>52</v>
      </c>
      <c r="G59" s="1" t="s">
        <v>636</v>
      </c>
      <c r="H59" s="1" t="s">
        <v>1928</v>
      </c>
      <c r="I59" s="1" t="s">
        <v>2002</v>
      </c>
      <c r="J59" s="1" t="s">
        <v>52</v>
      </c>
      <c r="K59" s="1" t="s">
        <v>52</v>
      </c>
      <c r="M59" s="1" t="s">
        <v>52</v>
      </c>
      <c r="O59" s="1" t="s">
        <v>52</v>
      </c>
      <c r="P59" s="1" t="s">
        <v>52</v>
      </c>
      <c r="Q59" s="1" t="s">
        <v>52</v>
      </c>
      <c r="R59" s="1" t="s">
        <v>52</v>
      </c>
      <c r="S59" s="1" t="s">
        <v>52</v>
      </c>
      <c r="T59" s="1" t="s">
        <v>52</v>
      </c>
    </row>
    <row r="60" spans="1:20" ht="20.100000000000001" customHeight="1" x14ac:dyDescent="0.3">
      <c r="A60" s="31" t="s">
        <v>2003</v>
      </c>
      <c r="B60" s="32">
        <v>0</v>
      </c>
      <c r="C60" s="32">
        <v>0</v>
      </c>
      <c r="D60" s="32">
        <v>0</v>
      </c>
      <c r="E60" s="32">
        <v>0</v>
      </c>
      <c r="F60" s="31" t="s">
        <v>52</v>
      </c>
      <c r="G60" s="1" t="s">
        <v>636</v>
      </c>
      <c r="H60" s="1" t="s">
        <v>1928</v>
      </c>
      <c r="I60" s="1" t="s">
        <v>2004</v>
      </c>
      <c r="J60" s="1" t="s">
        <v>52</v>
      </c>
      <c r="K60" s="1" t="s">
        <v>52</v>
      </c>
      <c r="M60" s="1" t="s">
        <v>52</v>
      </c>
      <c r="O60" s="1" t="s">
        <v>52</v>
      </c>
      <c r="P60" s="1" t="s">
        <v>52</v>
      </c>
      <c r="Q60" s="1" t="s">
        <v>52</v>
      </c>
      <c r="R60" s="1" t="s">
        <v>52</v>
      </c>
      <c r="S60" s="1" t="s">
        <v>52</v>
      </c>
      <c r="T60" s="1" t="s">
        <v>52</v>
      </c>
    </row>
    <row r="61" spans="1:20" ht="20.100000000000001" customHeight="1" x14ac:dyDescent="0.3">
      <c r="A61" s="31" t="s">
        <v>2005</v>
      </c>
      <c r="B61" s="32">
        <v>190.1</v>
      </c>
      <c r="C61" s="32">
        <v>190.1</v>
      </c>
      <c r="D61" s="32">
        <v>0</v>
      </c>
      <c r="E61" s="32">
        <v>0</v>
      </c>
      <c r="F61" s="31" t="s">
        <v>52</v>
      </c>
      <c r="G61" s="1" t="s">
        <v>636</v>
      </c>
      <c r="H61" s="1" t="s">
        <v>1928</v>
      </c>
      <c r="I61" s="1" t="s">
        <v>2006</v>
      </c>
      <c r="J61" s="1" t="s">
        <v>52</v>
      </c>
      <c r="K61" s="1" t="s">
        <v>52</v>
      </c>
      <c r="M61" s="1" t="s">
        <v>52</v>
      </c>
      <c r="O61" s="1" t="s">
        <v>52</v>
      </c>
      <c r="P61" s="1" t="s">
        <v>52</v>
      </c>
      <c r="Q61" s="1" t="s">
        <v>52</v>
      </c>
      <c r="R61" s="1" t="s">
        <v>52</v>
      </c>
      <c r="S61" s="1" t="s">
        <v>52</v>
      </c>
      <c r="T61" s="1" t="s">
        <v>52</v>
      </c>
    </row>
    <row r="62" spans="1:20" ht="20.100000000000001" customHeight="1" x14ac:dyDescent="0.3">
      <c r="A62" s="31" t="s">
        <v>2007</v>
      </c>
      <c r="B62" s="32">
        <v>3624.8</v>
      </c>
      <c r="C62" s="32">
        <v>0</v>
      </c>
      <c r="D62" s="32">
        <v>3624.8</v>
      </c>
      <c r="E62" s="32">
        <v>0</v>
      </c>
      <c r="F62" s="31" t="s">
        <v>52</v>
      </c>
      <c r="G62" s="1" t="s">
        <v>636</v>
      </c>
      <c r="H62" s="1" t="s">
        <v>1928</v>
      </c>
      <c r="I62" s="1" t="s">
        <v>2008</v>
      </c>
      <c r="J62" s="1" t="s">
        <v>52</v>
      </c>
      <c r="K62" s="1" t="s">
        <v>52</v>
      </c>
      <c r="M62" s="1" t="s">
        <v>52</v>
      </c>
      <c r="O62" s="1" t="s">
        <v>52</v>
      </c>
      <c r="P62" s="1" t="s">
        <v>52</v>
      </c>
      <c r="Q62" s="1" t="s">
        <v>52</v>
      </c>
      <c r="R62" s="1" t="s">
        <v>52</v>
      </c>
      <c r="S62" s="1" t="s">
        <v>52</v>
      </c>
      <c r="T62" s="1" t="s">
        <v>52</v>
      </c>
    </row>
    <row r="63" spans="1:20" ht="20.100000000000001" customHeight="1" x14ac:dyDescent="0.3">
      <c r="A63" s="31" t="s">
        <v>2009</v>
      </c>
      <c r="B63" s="32">
        <v>58.2</v>
      </c>
      <c r="C63" s="32">
        <v>0</v>
      </c>
      <c r="D63" s="32">
        <v>0</v>
      </c>
      <c r="E63" s="32">
        <v>58.2</v>
      </c>
      <c r="F63" s="31" t="s">
        <v>52</v>
      </c>
      <c r="G63" s="1" t="s">
        <v>636</v>
      </c>
      <c r="H63" s="1" t="s">
        <v>1928</v>
      </c>
      <c r="I63" s="1" t="s">
        <v>2010</v>
      </c>
      <c r="J63" s="1" t="s">
        <v>52</v>
      </c>
      <c r="K63" s="1" t="s">
        <v>52</v>
      </c>
      <c r="M63" s="1" t="s">
        <v>52</v>
      </c>
      <c r="O63" s="1" t="s">
        <v>52</v>
      </c>
      <c r="P63" s="1" t="s">
        <v>52</v>
      </c>
      <c r="Q63" s="1" t="s">
        <v>52</v>
      </c>
      <c r="R63" s="1" t="s">
        <v>52</v>
      </c>
      <c r="S63" s="1" t="s">
        <v>52</v>
      </c>
      <c r="T63" s="1" t="s">
        <v>52</v>
      </c>
    </row>
    <row r="64" spans="1:20" ht="20.100000000000001" customHeight="1" x14ac:dyDescent="0.3">
      <c r="A64" s="96" t="s">
        <v>1951</v>
      </c>
      <c r="B64" s="32">
        <v>3873.1</v>
      </c>
      <c r="C64" s="32">
        <v>190.1</v>
      </c>
      <c r="D64" s="32">
        <v>3624.8</v>
      </c>
      <c r="E64" s="32">
        <v>58.2</v>
      </c>
      <c r="F64" s="97" t="s">
        <v>52</v>
      </c>
      <c r="G64" s="1" t="s">
        <v>636</v>
      </c>
      <c r="H64" s="1" t="s">
        <v>1928</v>
      </c>
      <c r="I64" s="1" t="s">
        <v>1952</v>
      </c>
      <c r="J64" s="1" t="s">
        <v>52</v>
      </c>
      <c r="K64" s="1" t="s">
        <v>52</v>
      </c>
      <c r="M64" s="1" t="s">
        <v>52</v>
      </c>
      <c r="O64" s="1" t="s">
        <v>52</v>
      </c>
      <c r="P64" s="1" t="s">
        <v>52</v>
      </c>
      <c r="Q64" s="1" t="s">
        <v>52</v>
      </c>
      <c r="R64" s="1" t="s">
        <v>52</v>
      </c>
      <c r="S64" s="1" t="s">
        <v>52</v>
      </c>
      <c r="T64" s="1" t="s">
        <v>52</v>
      </c>
    </row>
    <row r="65" spans="1:6" ht="20.100000000000001" customHeight="1" x14ac:dyDescent="0.3">
      <c r="A65" s="96" t="s">
        <v>1961</v>
      </c>
      <c r="B65" s="33">
        <v>7432</v>
      </c>
      <c r="C65" s="33">
        <v>427</v>
      </c>
      <c r="D65" s="33">
        <v>6690</v>
      </c>
      <c r="E65" s="33">
        <v>315</v>
      </c>
      <c r="F65" s="98"/>
    </row>
    <row r="66" spans="1:6" ht="20.100000000000001" customHeight="1" x14ac:dyDescent="0.3">
      <c r="A66" s="96"/>
      <c r="B66" s="99"/>
      <c r="C66" s="99"/>
      <c r="D66" s="99"/>
      <c r="E66" s="99"/>
      <c r="F66" s="98"/>
    </row>
    <row r="67" spans="1:6" ht="20.100000000000001" customHeight="1" x14ac:dyDescent="0.3">
      <c r="A67" s="96"/>
      <c r="B67" s="95"/>
      <c r="C67" s="95"/>
      <c r="D67" s="95"/>
      <c r="E67" s="95"/>
      <c r="F67" s="98"/>
    </row>
    <row r="68" spans="1:6" ht="20.100000000000001" customHeight="1" x14ac:dyDescent="0.3">
      <c r="A68" s="96"/>
      <c r="B68" s="95"/>
      <c r="C68" s="95"/>
      <c r="D68" s="95"/>
      <c r="E68" s="95"/>
      <c r="F68" s="98"/>
    </row>
    <row r="69" spans="1:6" ht="20.100000000000001" customHeight="1" x14ac:dyDescent="0.3">
      <c r="A69" s="96"/>
      <c r="B69" s="95"/>
      <c r="C69" s="95"/>
      <c r="D69" s="95"/>
      <c r="E69" s="95"/>
      <c r="F69" s="98"/>
    </row>
    <row r="70" spans="1:6" ht="20.100000000000001" customHeight="1" x14ac:dyDescent="0.3">
      <c r="A70" s="96"/>
      <c r="B70" s="95"/>
      <c r="C70" s="95"/>
      <c r="D70" s="95"/>
      <c r="E70" s="95"/>
      <c r="F70" s="98"/>
    </row>
    <row r="71" spans="1:6" ht="20.100000000000001" customHeight="1" x14ac:dyDescent="0.3">
      <c r="A71" s="96"/>
      <c r="B71" s="95"/>
      <c r="C71" s="95"/>
      <c r="D71" s="95"/>
      <c r="E71" s="95"/>
      <c r="F71" s="98"/>
    </row>
    <row r="72" spans="1:6" ht="20.100000000000001" customHeight="1" x14ac:dyDescent="0.3">
      <c r="A72" s="96"/>
      <c r="B72" s="95"/>
      <c r="C72" s="95"/>
      <c r="D72" s="95"/>
      <c r="E72" s="95"/>
      <c r="F72" s="98"/>
    </row>
    <row r="73" spans="1:6" ht="20.100000000000001" customHeight="1" x14ac:dyDescent="0.3">
      <c r="A73" s="96"/>
      <c r="B73" s="95"/>
      <c r="C73" s="95"/>
      <c r="D73" s="95"/>
      <c r="E73" s="95"/>
      <c r="F73" s="98"/>
    </row>
    <row r="74" spans="1:6" ht="20.100000000000001" customHeight="1" x14ac:dyDescent="0.3">
      <c r="A74" s="96"/>
      <c r="B74" s="95"/>
      <c r="C74" s="95"/>
      <c r="D74" s="95"/>
      <c r="E74" s="95"/>
      <c r="F74" s="98"/>
    </row>
    <row r="75" spans="1:6" ht="20.100000000000001" customHeight="1" x14ac:dyDescent="0.3">
      <c r="A75" s="96"/>
      <c r="B75" s="95"/>
      <c r="C75" s="95"/>
      <c r="D75" s="95"/>
      <c r="E75" s="95"/>
      <c r="F75" s="98"/>
    </row>
    <row r="76" spans="1:6" ht="20.100000000000001" customHeight="1" x14ac:dyDescent="0.3">
      <c r="A76" s="96"/>
      <c r="B76" s="95"/>
      <c r="C76" s="95"/>
      <c r="D76" s="95"/>
      <c r="E76" s="95"/>
      <c r="F76" s="98"/>
    </row>
    <row r="77" spans="1:6" ht="20.100000000000001" customHeight="1" x14ac:dyDescent="0.3">
      <c r="A77" s="96"/>
      <c r="B77" s="95"/>
      <c r="C77" s="95"/>
      <c r="D77" s="95"/>
      <c r="E77" s="95"/>
      <c r="F77" s="98"/>
    </row>
    <row r="78" spans="1:6" ht="20.100000000000001" customHeight="1" x14ac:dyDescent="0.3">
      <c r="A78" s="96"/>
      <c r="B78" s="95"/>
      <c r="C78" s="95"/>
      <c r="D78" s="95"/>
      <c r="E78" s="95"/>
      <c r="F78" s="98"/>
    </row>
    <row r="79" spans="1:6" ht="20.100000000000001" customHeight="1" x14ac:dyDescent="0.3">
      <c r="A79" s="96"/>
      <c r="B79" s="95"/>
      <c r="C79" s="95"/>
      <c r="D79" s="95"/>
      <c r="E79" s="95"/>
      <c r="F79" s="98"/>
    </row>
    <row r="80" spans="1:6" ht="20.100000000000001" customHeight="1" x14ac:dyDescent="0.3">
      <c r="A80" s="96"/>
      <c r="B80" s="95"/>
      <c r="C80" s="95"/>
      <c r="D80" s="95"/>
      <c r="E80" s="95"/>
      <c r="F80" s="98"/>
    </row>
    <row r="81" spans="1:6" ht="20.100000000000001" customHeight="1" x14ac:dyDescent="0.3">
      <c r="A81" s="96"/>
      <c r="B81" s="95"/>
      <c r="C81" s="95"/>
      <c r="D81" s="95"/>
      <c r="E81" s="95"/>
      <c r="F81" s="98"/>
    </row>
    <row r="82" spans="1:6" ht="20.100000000000001" customHeight="1" x14ac:dyDescent="0.3">
      <c r="A82" s="96"/>
      <c r="B82" s="95"/>
      <c r="C82" s="95"/>
      <c r="D82" s="95"/>
      <c r="E82" s="95"/>
      <c r="F82" s="98"/>
    </row>
    <row r="83" spans="1:6" ht="20.100000000000001" customHeight="1" x14ac:dyDescent="0.3">
      <c r="A83" s="96"/>
      <c r="B83" s="95"/>
      <c r="C83" s="95"/>
      <c r="D83" s="95"/>
      <c r="E83" s="95"/>
      <c r="F83" s="98"/>
    </row>
    <row r="84" spans="1:6" ht="20.100000000000001" customHeight="1" x14ac:dyDescent="0.3">
      <c r="A84" s="100"/>
      <c r="B84" s="36"/>
      <c r="C84" s="36"/>
      <c r="D84" s="36"/>
      <c r="E84" s="36"/>
      <c r="F84" s="101"/>
    </row>
    <row r="85" spans="1:6" ht="20.100000000000001" customHeight="1" x14ac:dyDescent="0.3">
      <c r="A85" s="93"/>
      <c r="B85" s="87"/>
      <c r="C85" s="87"/>
      <c r="D85" s="87"/>
      <c r="E85" s="87"/>
      <c r="F85" s="94"/>
    </row>
    <row r="86" spans="1:6" ht="20.100000000000001" customHeight="1" x14ac:dyDescent="0.3">
      <c r="A86" s="93"/>
      <c r="B86" s="87"/>
      <c r="C86" s="87"/>
      <c r="D86" s="87"/>
      <c r="E86" s="87"/>
      <c r="F86" s="94"/>
    </row>
    <row r="87" spans="1:6" ht="20.100000000000001" customHeight="1" x14ac:dyDescent="0.3">
      <c r="A87" s="93"/>
      <c r="B87" s="87"/>
      <c r="C87" s="87"/>
      <c r="D87" s="87"/>
      <c r="E87" s="87"/>
      <c r="F87" s="94"/>
    </row>
    <row r="88" spans="1:6" ht="20.100000000000001" customHeight="1" x14ac:dyDescent="0.3">
      <c r="A88" s="93"/>
      <c r="B88" s="87"/>
      <c r="C88" s="87"/>
      <c r="D88" s="87"/>
      <c r="E88" s="87"/>
      <c r="F88" s="94"/>
    </row>
    <row r="89" spans="1:6" ht="20.100000000000001" customHeight="1" x14ac:dyDescent="0.3">
      <c r="A89" s="93"/>
      <c r="B89" s="87"/>
      <c r="C89" s="87"/>
      <c r="D89" s="87"/>
      <c r="E89" s="87"/>
      <c r="F89" s="94"/>
    </row>
    <row r="90" spans="1:6" ht="20.100000000000001" customHeight="1" x14ac:dyDescent="0.3">
      <c r="A90" s="93"/>
      <c r="B90" s="87"/>
      <c r="C90" s="87"/>
      <c r="D90" s="87"/>
      <c r="E90" s="87"/>
      <c r="F90" s="94"/>
    </row>
    <row r="91" spans="1:6" ht="20.100000000000001" customHeight="1" x14ac:dyDescent="0.3">
      <c r="A91" s="93"/>
      <c r="B91" s="87"/>
      <c r="C91" s="87"/>
      <c r="D91" s="87"/>
      <c r="E91" s="87"/>
      <c r="F91" s="94"/>
    </row>
    <row r="92" spans="1:6" ht="20.100000000000001" customHeight="1" x14ac:dyDescent="0.3">
      <c r="A92" s="93"/>
      <c r="B92" s="87"/>
      <c r="C92" s="87"/>
      <c r="D92" s="87"/>
      <c r="E92" s="87"/>
      <c r="F92" s="94"/>
    </row>
    <row r="93" spans="1:6" ht="20.100000000000001" customHeight="1" x14ac:dyDescent="0.3">
      <c r="A93" s="93"/>
      <c r="B93" s="87"/>
      <c r="C93" s="87"/>
      <c r="D93" s="87"/>
      <c r="E93" s="87"/>
      <c r="F93" s="94"/>
    </row>
    <row r="94" spans="1:6" ht="20.100000000000001" customHeight="1" x14ac:dyDescent="0.3">
      <c r="A94" s="93"/>
      <c r="B94" s="87"/>
      <c r="C94" s="87"/>
      <c r="D94" s="87"/>
      <c r="E94" s="87"/>
      <c r="F94" s="94"/>
    </row>
    <row r="95" spans="1:6" ht="20.100000000000001" customHeight="1" x14ac:dyDescent="0.3">
      <c r="A95" s="93"/>
      <c r="B95" s="87"/>
      <c r="C95" s="87"/>
      <c r="D95" s="87"/>
      <c r="E95" s="87"/>
      <c r="F95" s="94"/>
    </row>
    <row r="96" spans="1:6" ht="20.100000000000001" customHeight="1" x14ac:dyDescent="0.3">
      <c r="A96" s="93"/>
      <c r="B96" s="87"/>
      <c r="C96" s="87"/>
      <c r="D96" s="87"/>
      <c r="E96" s="87"/>
      <c r="F96" s="94"/>
    </row>
    <row r="97" spans="1:6" ht="20.100000000000001" customHeight="1" x14ac:dyDescent="0.3">
      <c r="A97" s="93"/>
      <c r="B97" s="87"/>
      <c r="C97" s="87"/>
      <c r="D97" s="87"/>
      <c r="E97" s="87"/>
      <c r="F97" s="94"/>
    </row>
    <row r="98" spans="1:6" ht="20.100000000000001" customHeight="1" x14ac:dyDescent="0.3">
      <c r="A98" s="93"/>
      <c r="B98" s="87"/>
      <c r="C98" s="87"/>
      <c r="D98" s="87"/>
      <c r="E98" s="87"/>
      <c r="F98" s="94"/>
    </row>
    <row r="99" spans="1:6" ht="20.100000000000001" customHeight="1" x14ac:dyDescent="0.3">
      <c r="A99" s="93"/>
      <c r="B99" s="87"/>
      <c r="C99" s="87"/>
      <c r="D99" s="87"/>
      <c r="E99" s="87"/>
      <c r="F99" s="94"/>
    </row>
    <row r="100" spans="1:6" ht="20.100000000000001" customHeight="1" x14ac:dyDescent="0.3">
      <c r="A100" s="93"/>
      <c r="B100" s="87"/>
      <c r="C100" s="87"/>
      <c r="D100" s="87"/>
      <c r="E100" s="87"/>
      <c r="F100" s="94"/>
    </row>
    <row r="101" spans="1:6" ht="20.100000000000001" customHeight="1" x14ac:dyDescent="0.3">
      <c r="A101" s="93"/>
      <c r="B101" s="87"/>
      <c r="C101" s="87"/>
      <c r="D101" s="87"/>
      <c r="E101" s="87"/>
      <c r="F101" s="94"/>
    </row>
    <row r="102" spans="1:6" ht="20.100000000000001" customHeight="1" x14ac:dyDescent="0.3">
      <c r="A102" s="93"/>
      <c r="B102" s="87"/>
      <c r="C102" s="87"/>
      <c r="D102" s="87"/>
      <c r="E102" s="87"/>
      <c r="F102" s="94"/>
    </row>
    <row r="103" spans="1:6" ht="20.100000000000001" customHeight="1" x14ac:dyDescent="0.3">
      <c r="A103" s="93"/>
      <c r="B103" s="87"/>
      <c r="C103" s="87"/>
      <c r="D103" s="87"/>
      <c r="E103" s="87"/>
      <c r="F103" s="94"/>
    </row>
    <row r="104" spans="1:6" ht="20.100000000000001" customHeight="1" x14ac:dyDescent="0.3">
      <c r="A104" s="93"/>
      <c r="B104" s="87"/>
      <c r="C104" s="87"/>
      <c r="D104" s="87"/>
      <c r="E104" s="87"/>
      <c r="F104" s="94"/>
    </row>
    <row r="105" spans="1:6" ht="20.100000000000001" customHeight="1" x14ac:dyDescent="0.3">
      <c r="A105" s="93"/>
      <c r="B105" s="87"/>
      <c r="C105" s="87"/>
      <c r="D105" s="87"/>
      <c r="E105" s="87"/>
      <c r="F105" s="94"/>
    </row>
    <row r="106" spans="1:6" ht="20.100000000000001" customHeight="1" x14ac:dyDescent="0.3">
      <c r="A106" s="93"/>
      <c r="B106" s="87"/>
      <c r="C106" s="87"/>
      <c r="D106" s="87"/>
      <c r="E106" s="87"/>
      <c r="F106" s="94"/>
    </row>
    <row r="107" spans="1:6" ht="20.100000000000001" customHeight="1" x14ac:dyDescent="0.3">
      <c r="A107" s="93"/>
      <c r="B107" s="87"/>
      <c r="C107" s="87"/>
      <c r="D107" s="87"/>
      <c r="E107" s="87"/>
      <c r="F107" s="94"/>
    </row>
    <row r="108" spans="1:6" ht="20.100000000000001" customHeight="1" x14ac:dyDescent="0.3">
      <c r="A108" s="93"/>
      <c r="B108" s="87"/>
      <c r="C108" s="87"/>
      <c r="D108" s="87"/>
      <c r="E108" s="87"/>
      <c r="F108" s="94"/>
    </row>
    <row r="109" spans="1:6" ht="20.100000000000001" customHeight="1" x14ac:dyDescent="0.3">
      <c r="A109" s="93"/>
      <c r="B109" s="87"/>
      <c r="C109" s="87"/>
      <c r="D109" s="87"/>
      <c r="E109" s="87"/>
      <c r="F109" s="94"/>
    </row>
    <row r="110" spans="1:6" ht="20.100000000000001" customHeight="1" x14ac:dyDescent="0.3">
      <c r="A110" s="93"/>
      <c r="B110" s="87"/>
      <c r="C110" s="87"/>
      <c r="D110" s="87"/>
      <c r="E110" s="87"/>
      <c r="F110" s="94"/>
    </row>
    <row r="111" spans="1:6" ht="20.100000000000001" customHeight="1" x14ac:dyDescent="0.3">
      <c r="A111" s="93"/>
      <c r="B111" s="87"/>
      <c r="C111" s="87"/>
      <c r="D111" s="87"/>
      <c r="E111" s="87"/>
      <c r="F111" s="94"/>
    </row>
    <row r="112" spans="1:6" ht="20.100000000000001" customHeight="1" x14ac:dyDescent="0.3">
      <c r="A112" s="93"/>
      <c r="B112" s="87"/>
      <c r="C112" s="87"/>
      <c r="D112" s="87"/>
      <c r="E112" s="87"/>
      <c r="F112" s="94"/>
    </row>
    <row r="113" spans="1:6" ht="20.100000000000001" customHeight="1" x14ac:dyDescent="0.3">
      <c r="A113" s="93"/>
      <c r="B113" s="87"/>
      <c r="C113" s="87"/>
      <c r="D113" s="87"/>
      <c r="E113" s="87"/>
      <c r="F113" s="94"/>
    </row>
    <row r="114" spans="1:6" ht="20.100000000000001" customHeight="1" x14ac:dyDescent="0.3">
      <c r="A114" s="93"/>
      <c r="B114" s="87"/>
      <c r="C114" s="87"/>
      <c r="D114" s="87"/>
      <c r="E114" s="87"/>
      <c r="F114" s="94"/>
    </row>
    <row r="115" spans="1:6" ht="20.100000000000001" customHeight="1" x14ac:dyDescent="0.3">
      <c r="A115" s="93"/>
      <c r="B115" s="87"/>
      <c r="C115" s="87"/>
      <c r="D115" s="87"/>
      <c r="E115" s="87"/>
      <c r="F115" s="94"/>
    </row>
    <row r="116" spans="1:6" ht="20.100000000000001" customHeight="1" x14ac:dyDescent="0.3">
      <c r="A116" s="93"/>
      <c r="B116" s="87"/>
      <c r="C116" s="87"/>
      <c r="D116" s="87"/>
      <c r="E116" s="87"/>
      <c r="F116" s="94"/>
    </row>
    <row r="117" spans="1:6" ht="20.100000000000001" customHeight="1" x14ac:dyDescent="0.3">
      <c r="A117" s="93"/>
      <c r="B117" s="87"/>
      <c r="C117" s="87"/>
      <c r="D117" s="87"/>
      <c r="E117" s="87"/>
      <c r="F117" s="94"/>
    </row>
  </sheetData>
  <phoneticPr fontId="1" type="noConversion"/>
  <pageMargins left="0.78740157480314965" right="0" top="0.39370078740157483" bottom="0.39370078740157483" header="0" footer="0"/>
  <pageSetup paperSize="9" scale="82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16"/>
  <sheetViews>
    <sheetView view="pageBreakPreview" topLeftCell="B136" zoomScale="70" zoomScaleNormal="100" zoomScaleSheetLayoutView="70" workbookViewId="0">
      <selection activeCell="O9" sqref="O9"/>
    </sheetView>
  </sheetViews>
  <sheetFormatPr defaultRowHeight="16.5" x14ac:dyDescent="0.3"/>
  <cols>
    <col min="1" max="1" width="46.5" hidden="1" customWidth="1"/>
    <col min="2" max="2" width="40.75" bestFit="1" customWidth="1"/>
    <col min="3" max="3" width="62.125" bestFit="1" customWidth="1"/>
    <col min="4" max="4" width="5.5" bestFit="1" customWidth="1"/>
    <col min="5" max="5" width="12.875" bestFit="1" customWidth="1"/>
    <col min="6" max="6" width="11" bestFit="1" customWidth="1"/>
    <col min="7" max="7" width="12.875" bestFit="1" customWidth="1"/>
    <col min="8" max="8" width="6.625" bestFit="1" customWidth="1"/>
    <col min="9" max="9" width="12.875" bestFit="1" customWidth="1"/>
    <col min="10" max="10" width="6.625" bestFit="1" customWidth="1"/>
    <col min="11" max="11" width="10.25" bestFit="1" customWidth="1"/>
    <col min="12" max="12" width="7.625" bestFit="1" customWidth="1"/>
    <col min="13" max="13" width="10.25" bestFit="1" customWidth="1"/>
    <col min="14" max="14" width="7.625" bestFit="1" customWidth="1"/>
    <col min="15" max="15" width="12.875" bestFit="1" customWidth="1"/>
    <col min="16" max="16" width="10.25" bestFit="1" customWidth="1"/>
    <col min="17" max="17" width="11.25" bestFit="1" customWidth="1"/>
    <col min="18" max="20" width="9.25" bestFit="1" customWidth="1"/>
    <col min="21" max="22" width="10.25" bestFit="1" customWidth="1"/>
    <col min="23" max="23" width="8.875" bestFit="1" customWidth="1"/>
    <col min="24" max="24" width="6.75" bestFit="1" customWidth="1"/>
    <col min="25" max="26" width="9" hidden="1" customWidth="1"/>
    <col min="27" max="27" width="11" hidden="1" customWidth="1"/>
    <col min="28" max="28" width="9" hidden="1" customWidth="1"/>
  </cols>
  <sheetData>
    <row r="1" spans="1:28" ht="30" customHeight="1" x14ac:dyDescent="0.3">
      <c r="A1" s="199" t="s">
        <v>2011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  <c r="X1" s="199"/>
    </row>
    <row r="2" spans="1:28" ht="30" customHeight="1" x14ac:dyDescent="0.3">
      <c r="A2" s="197" t="s">
        <v>2408</v>
      </c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7"/>
      <c r="Q2" s="197"/>
      <c r="R2" s="197"/>
      <c r="S2" s="197"/>
      <c r="T2" s="197"/>
      <c r="U2" s="197"/>
      <c r="V2" s="197"/>
      <c r="W2" s="197"/>
      <c r="X2" s="197"/>
    </row>
    <row r="3" spans="1:28" ht="30" customHeight="1" x14ac:dyDescent="0.3">
      <c r="A3" s="195" t="s">
        <v>891</v>
      </c>
      <c r="B3" s="195" t="s">
        <v>1</v>
      </c>
      <c r="C3" s="195" t="s">
        <v>1920</v>
      </c>
      <c r="D3" s="195" t="s">
        <v>3</v>
      </c>
      <c r="E3" s="195" t="s">
        <v>5</v>
      </c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195" t="s">
        <v>893</v>
      </c>
      <c r="Q3" s="195" t="s">
        <v>894</v>
      </c>
      <c r="R3" s="195"/>
      <c r="S3" s="195"/>
      <c r="T3" s="195"/>
      <c r="U3" s="195"/>
      <c r="V3" s="195"/>
      <c r="W3" s="195" t="s">
        <v>896</v>
      </c>
      <c r="X3" s="195" t="s">
        <v>11</v>
      </c>
      <c r="Y3" s="197" t="s">
        <v>2019</v>
      </c>
      <c r="Z3" s="197" t="s">
        <v>2020</v>
      </c>
      <c r="AA3" s="197" t="s">
        <v>2021</v>
      </c>
      <c r="AB3" s="197" t="s">
        <v>48</v>
      </c>
    </row>
    <row r="4" spans="1:28" ht="30" customHeight="1" x14ac:dyDescent="0.3">
      <c r="A4" s="195"/>
      <c r="B4" s="195"/>
      <c r="C4" s="195"/>
      <c r="D4" s="195"/>
      <c r="E4" s="7" t="s">
        <v>2012</v>
      </c>
      <c r="F4" s="7" t="s">
        <v>2013</v>
      </c>
      <c r="G4" s="7" t="s">
        <v>2014</v>
      </c>
      <c r="H4" s="7" t="s">
        <v>2013</v>
      </c>
      <c r="I4" s="7" t="s">
        <v>2015</v>
      </c>
      <c r="J4" s="7" t="s">
        <v>2013</v>
      </c>
      <c r="K4" s="7" t="s">
        <v>2016</v>
      </c>
      <c r="L4" s="7" t="s">
        <v>2013</v>
      </c>
      <c r="M4" s="7" t="s">
        <v>2017</v>
      </c>
      <c r="N4" s="7" t="s">
        <v>2013</v>
      </c>
      <c r="O4" s="7" t="s">
        <v>2018</v>
      </c>
      <c r="P4" s="195"/>
      <c r="Q4" s="7" t="s">
        <v>2012</v>
      </c>
      <c r="R4" s="7" t="s">
        <v>2014</v>
      </c>
      <c r="S4" s="7" t="s">
        <v>2015</v>
      </c>
      <c r="T4" s="7" t="s">
        <v>2016</v>
      </c>
      <c r="U4" s="7" t="s">
        <v>2017</v>
      </c>
      <c r="V4" s="7" t="s">
        <v>2018</v>
      </c>
      <c r="W4" s="195"/>
      <c r="X4" s="195"/>
      <c r="Y4" s="197"/>
      <c r="Z4" s="197"/>
      <c r="AA4" s="197"/>
      <c r="AB4" s="197"/>
    </row>
    <row r="5" spans="1:28" ht="30" customHeight="1" x14ac:dyDescent="0.3">
      <c r="A5" s="16" t="s">
        <v>1885</v>
      </c>
      <c r="B5" s="16" t="s">
        <v>1881</v>
      </c>
      <c r="C5" s="16" t="s">
        <v>1882</v>
      </c>
      <c r="D5" s="37" t="s">
        <v>619</v>
      </c>
      <c r="E5" s="38">
        <v>0</v>
      </c>
      <c r="F5" s="16" t="s">
        <v>52</v>
      </c>
      <c r="G5" s="38">
        <v>0</v>
      </c>
      <c r="H5" s="16" t="s">
        <v>52</v>
      </c>
      <c r="I5" s="38">
        <v>0</v>
      </c>
      <c r="J5" s="16" t="s">
        <v>52</v>
      </c>
      <c r="K5" s="38">
        <v>0</v>
      </c>
      <c r="L5" s="16" t="s">
        <v>52</v>
      </c>
      <c r="M5" s="38">
        <v>0</v>
      </c>
      <c r="N5" s="16" t="s">
        <v>52</v>
      </c>
      <c r="O5" s="38">
        <v>0</v>
      </c>
      <c r="P5" s="38">
        <v>0</v>
      </c>
      <c r="Q5" s="38">
        <v>0</v>
      </c>
      <c r="R5" s="38">
        <v>0</v>
      </c>
      <c r="S5" s="38">
        <v>0</v>
      </c>
      <c r="T5" s="38">
        <v>0</v>
      </c>
      <c r="U5" s="38">
        <v>110926</v>
      </c>
      <c r="V5" s="38">
        <f>SMALL(Q5:U5,COUNTIF(Q5:U5,0)+1)</f>
        <v>110926</v>
      </c>
      <c r="W5" s="16" t="s">
        <v>2022</v>
      </c>
      <c r="X5" s="16" t="s">
        <v>1814</v>
      </c>
      <c r="Y5" s="1" t="s">
        <v>52</v>
      </c>
      <c r="Z5" s="1" t="s">
        <v>52</v>
      </c>
      <c r="AA5" s="39"/>
      <c r="AB5" s="1" t="s">
        <v>52</v>
      </c>
    </row>
    <row r="6" spans="1:28" ht="30" customHeight="1" x14ac:dyDescent="0.3">
      <c r="A6" s="16" t="s">
        <v>1904</v>
      </c>
      <c r="B6" s="16" t="s">
        <v>1900</v>
      </c>
      <c r="C6" s="16" t="s">
        <v>1901</v>
      </c>
      <c r="D6" s="37" t="s">
        <v>619</v>
      </c>
      <c r="E6" s="38">
        <v>0</v>
      </c>
      <c r="F6" s="16" t="s">
        <v>52</v>
      </c>
      <c r="G6" s="38">
        <v>0</v>
      </c>
      <c r="H6" s="16" t="s">
        <v>52</v>
      </c>
      <c r="I6" s="38">
        <v>0</v>
      </c>
      <c r="J6" s="16" t="s">
        <v>52</v>
      </c>
      <c r="K6" s="38">
        <v>0</v>
      </c>
      <c r="L6" s="16" t="s">
        <v>52</v>
      </c>
      <c r="M6" s="38">
        <v>0</v>
      </c>
      <c r="N6" s="16" t="s">
        <v>52</v>
      </c>
      <c r="O6" s="38">
        <v>0</v>
      </c>
      <c r="P6" s="38">
        <v>0</v>
      </c>
      <c r="Q6" s="38">
        <v>0</v>
      </c>
      <c r="R6" s="38">
        <v>0</v>
      </c>
      <c r="S6" s="38">
        <v>0</v>
      </c>
      <c r="T6" s="38">
        <v>0</v>
      </c>
      <c r="U6" s="38">
        <v>1570</v>
      </c>
      <c r="V6" s="38">
        <f>SMALL(Q6:U6,COUNTIF(Q6:U6,0)+1)</f>
        <v>1570</v>
      </c>
      <c r="W6" s="16" t="s">
        <v>2023</v>
      </c>
      <c r="X6" s="16" t="s">
        <v>1814</v>
      </c>
      <c r="Y6" s="1" t="s">
        <v>52</v>
      </c>
      <c r="Z6" s="1" t="s">
        <v>52</v>
      </c>
      <c r="AA6" s="39"/>
      <c r="AB6" s="1" t="s">
        <v>52</v>
      </c>
    </row>
    <row r="7" spans="1:28" ht="30" customHeight="1" x14ac:dyDescent="0.3">
      <c r="A7" s="16" t="s">
        <v>1815</v>
      </c>
      <c r="B7" s="16" t="s">
        <v>1813</v>
      </c>
      <c r="C7" s="16" t="s">
        <v>1382</v>
      </c>
      <c r="D7" s="37" t="s">
        <v>619</v>
      </c>
      <c r="E7" s="38">
        <v>0</v>
      </c>
      <c r="F7" s="16" t="s">
        <v>52</v>
      </c>
      <c r="G7" s="38">
        <v>0</v>
      </c>
      <c r="H7" s="16" t="s">
        <v>52</v>
      </c>
      <c r="I7" s="38">
        <v>0</v>
      </c>
      <c r="J7" s="16" t="s">
        <v>52</v>
      </c>
      <c r="K7" s="38">
        <v>0</v>
      </c>
      <c r="L7" s="16" t="s">
        <v>52</v>
      </c>
      <c r="M7" s="38">
        <v>0</v>
      </c>
      <c r="N7" s="16" t="s">
        <v>52</v>
      </c>
      <c r="O7" s="38">
        <v>0</v>
      </c>
      <c r="P7" s="38">
        <v>0</v>
      </c>
      <c r="Q7" s="38">
        <v>0</v>
      </c>
      <c r="R7" s="38">
        <v>0</v>
      </c>
      <c r="S7" s="38">
        <v>0</v>
      </c>
      <c r="T7" s="38">
        <v>0</v>
      </c>
      <c r="U7" s="38">
        <v>831</v>
      </c>
      <c r="V7" s="38">
        <f>SMALL(Q7:U7,COUNTIF(Q7:U7,0)+1)</f>
        <v>831</v>
      </c>
      <c r="W7" s="16" t="s">
        <v>2024</v>
      </c>
      <c r="X7" s="16" t="s">
        <v>1814</v>
      </c>
      <c r="Y7" s="1" t="s">
        <v>1926</v>
      </c>
      <c r="Z7" s="1" t="s">
        <v>52</v>
      </c>
      <c r="AA7" s="39"/>
      <c r="AB7" s="1" t="s">
        <v>52</v>
      </c>
    </row>
    <row r="8" spans="1:28" ht="30" customHeight="1" x14ac:dyDescent="0.3">
      <c r="A8" s="16" t="s">
        <v>884</v>
      </c>
      <c r="B8" s="16" t="s">
        <v>882</v>
      </c>
      <c r="C8" s="16" t="s">
        <v>883</v>
      </c>
      <c r="D8" s="37" t="s">
        <v>147</v>
      </c>
      <c r="E8" s="38">
        <v>94000</v>
      </c>
      <c r="F8" s="16" t="s">
        <v>52</v>
      </c>
      <c r="G8" s="38">
        <v>0</v>
      </c>
      <c r="H8" s="16" t="s">
        <v>52</v>
      </c>
      <c r="I8" s="38">
        <v>0</v>
      </c>
      <c r="J8" s="16" t="s">
        <v>52</v>
      </c>
      <c r="K8" s="38">
        <v>0</v>
      </c>
      <c r="L8" s="16" t="s">
        <v>52</v>
      </c>
      <c r="M8" s="38">
        <v>0</v>
      </c>
      <c r="N8" s="16" t="s">
        <v>52</v>
      </c>
      <c r="O8" s="38">
        <f t="shared" ref="O8:O39" si="0">SMALL(E8:M8,COUNTIF(E8:M8,0)+1)</f>
        <v>94000</v>
      </c>
      <c r="P8" s="38">
        <v>0</v>
      </c>
      <c r="Q8" s="38">
        <v>0</v>
      </c>
      <c r="R8" s="38">
        <v>0</v>
      </c>
      <c r="S8" s="38">
        <v>0</v>
      </c>
      <c r="T8" s="38">
        <v>0</v>
      </c>
      <c r="U8" s="38">
        <v>0</v>
      </c>
      <c r="V8" s="38">
        <v>0</v>
      </c>
      <c r="W8" s="16" t="s">
        <v>2025</v>
      </c>
      <c r="X8" s="16" t="s">
        <v>52</v>
      </c>
      <c r="Y8" s="1" t="s">
        <v>52</v>
      </c>
      <c r="Z8" s="1" t="s">
        <v>52</v>
      </c>
      <c r="AA8" s="39"/>
      <c r="AB8" s="1" t="s">
        <v>52</v>
      </c>
    </row>
    <row r="9" spans="1:28" ht="30" customHeight="1" x14ac:dyDescent="0.3">
      <c r="A9" s="16" t="s">
        <v>887</v>
      </c>
      <c r="B9" s="16" t="s">
        <v>882</v>
      </c>
      <c r="C9" s="16" t="s">
        <v>886</v>
      </c>
      <c r="D9" s="37" t="s">
        <v>147</v>
      </c>
      <c r="E9" s="38">
        <v>391</v>
      </c>
      <c r="F9" s="16" t="s">
        <v>52</v>
      </c>
      <c r="G9" s="38">
        <v>0</v>
      </c>
      <c r="H9" s="16" t="s">
        <v>52</v>
      </c>
      <c r="I9" s="38">
        <v>0</v>
      </c>
      <c r="J9" s="16" t="s">
        <v>52</v>
      </c>
      <c r="K9" s="38">
        <v>0</v>
      </c>
      <c r="L9" s="16" t="s">
        <v>52</v>
      </c>
      <c r="M9" s="38">
        <v>0</v>
      </c>
      <c r="N9" s="16" t="s">
        <v>52</v>
      </c>
      <c r="O9" s="38">
        <f t="shared" si="0"/>
        <v>391</v>
      </c>
      <c r="P9" s="38">
        <v>0</v>
      </c>
      <c r="Q9" s="38">
        <v>0</v>
      </c>
      <c r="R9" s="38">
        <v>0</v>
      </c>
      <c r="S9" s="38">
        <v>0</v>
      </c>
      <c r="T9" s="38">
        <v>0</v>
      </c>
      <c r="U9" s="38">
        <v>0</v>
      </c>
      <c r="V9" s="38">
        <v>0</v>
      </c>
      <c r="W9" s="16" t="s">
        <v>2026</v>
      </c>
      <c r="X9" s="16" t="s">
        <v>52</v>
      </c>
      <c r="Y9" s="1" t="s">
        <v>52</v>
      </c>
      <c r="Z9" s="1" t="s">
        <v>52</v>
      </c>
      <c r="AA9" s="39"/>
      <c r="AB9" s="1" t="s">
        <v>52</v>
      </c>
    </row>
    <row r="10" spans="1:28" ht="30" customHeight="1" x14ac:dyDescent="0.3">
      <c r="A10" s="16" t="s">
        <v>868</v>
      </c>
      <c r="B10" s="16" t="s">
        <v>855</v>
      </c>
      <c r="C10" s="16" t="s">
        <v>867</v>
      </c>
      <c r="D10" s="37" t="s">
        <v>147</v>
      </c>
      <c r="E10" s="38">
        <v>306000</v>
      </c>
      <c r="F10" s="16" t="s">
        <v>52</v>
      </c>
      <c r="G10" s="38">
        <v>0</v>
      </c>
      <c r="H10" s="16" t="s">
        <v>52</v>
      </c>
      <c r="I10" s="38">
        <v>0</v>
      </c>
      <c r="J10" s="16" t="s">
        <v>52</v>
      </c>
      <c r="K10" s="38">
        <v>0</v>
      </c>
      <c r="L10" s="16" t="s">
        <v>52</v>
      </c>
      <c r="M10" s="38">
        <v>0</v>
      </c>
      <c r="N10" s="16" t="s">
        <v>52</v>
      </c>
      <c r="O10" s="38">
        <f t="shared" si="0"/>
        <v>306000</v>
      </c>
      <c r="P10" s="38">
        <v>0</v>
      </c>
      <c r="Q10" s="38">
        <v>0</v>
      </c>
      <c r="R10" s="38">
        <v>0</v>
      </c>
      <c r="S10" s="38">
        <v>0</v>
      </c>
      <c r="T10" s="38">
        <v>0</v>
      </c>
      <c r="U10" s="38">
        <v>0</v>
      </c>
      <c r="V10" s="38">
        <v>0</v>
      </c>
      <c r="W10" s="16" t="s">
        <v>2027</v>
      </c>
      <c r="X10" s="16" t="s">
        <v>52</v>
      </c>
      <c r="Y10" s="1" t="s">
        <v>52</v>
      </c>
      <c r="Z10" s="1" t="s">
        <v>52</v>
      </c>
      <c r="AA10" s="39"/>
      <c r="AB10" s="1" t="s">
        <v>52</v>
      </c>
    </row>
    <row r="11" spans="1:28" ht="30" customHeight="1" x14ac:dyDescent="0.3">
      <c r="A11" s="16" t="s">
        <v>857</v>
      </c>
      <c r="B11" s="16" t="s">
        <v>855</v>
      </c>
      <c r="C11" s="16" t="s">
        <v>856</v>
      </c>
      <c r="D11" s="37" t="s">
        <v>147</v>
      </c>
      <c r="E11" s="38">
        <v>121000</v>
      </c>
      <c r="F11" s="16" t="s">
        <v>52</v>
      </c>
      <c r="G11" s="38">
        <v>0</v>
      </c>
      <c r="H11" s="16" t="s">
        <v>52</v>
      </c>
      <c r="I11" s="38">
        <v>0</v>
      </c>
      <c r="J11" s="16" t="s">
        <v>52</v>
      </c>
      <c r="K11" s="38">
        <v>0</v>
      </c>
      <c r="L11" s="16" t="s">
        <v>52</v>
      </c>
      <c r="M11" s="38">
        <v>0</v>
      </c>
      <c r="N11" s="16" t="s">
        <v>52</v>
      </c>
      <c r="O11" s="38">
        <f t="shared" si="0"/>
        <v>121000</v>
      </c>
      <c r="P11" s="38">
        <v>0</v>
      </c>
      <c r="Q11" s="38">
        <v>0</v>
      </c>
      <c r="R11" s="38">
        <v>0</v>
      </c>
      <c r="S11" s="38">
        <v>0</v>
      </c>
      <c r="T11" s="38">
        <v>0</v>
      </c>
      <c r="U11" s="38">
        <v>0</v>
      </c>
      <c r="V11" s="38">
        <v>0</v>
      </c>
      <c r="W11" s="16" t="s">
        <v>2028</v>
      </c>
      <c r="X11" s="16" t="s">
        <v>52</v>
      </c>
      <c r="Y11" s="1" t="s">
        <v>52</v>
      </c>
      <c r="Z11" s="1" t="s">
        <v>52</v>
      </c>
      <c r="AA11" s="39"/>
      <c r="AB11" s="1" t="s">
        <v>52</v>
      </c>
    </row>
    <row r="12" spans="1:28" ht="30" customHeight="1" x14ac:dyDescent="0.3">
      <c r="A12" s="16" t="s">
        <v>1832</v>
      </c>
      <c r="B12" s="16" t="s">
        <v>1830</v>
      </c>
      <c r="C12" s="16" t="s">
        <v>1831</v>
      </c>
      <c r="D12" s="37" t="s">
        <v>629</v>
      </c>
      <c r="E12" s="38">
        <v>0</v>
      </c>
      <c r="F12" s="16" t="s">
        <v>52</v>
      </c>
      <c r="G12" s="38">
        <v>0</v>
      </c>
      <c r="H12" s="16" t="s">
        <v>52</v>
      </c>
      <c r="I12" s="38">
        <v>0</v>
      </c>
      <c r="J12" s="16" t="s">
        <v>52</v>
      </c>
      <c r="K12" s="38">
        <v>50000</v>
      </c>
      <c r="L12" s="16" t="s">
        <v>2029</v>
      </c>
      <c r="M12" s="38">
        <v>60000</v>
      </c>
      <c r="N12" s="16" t="s">
        <v>2030</v>
      </c>
      <c r="O12" s="38">
        <f t="shared" si="0"/>
        <v>50000</v>
      </c>
      <c r="P12" s="38">
        <v>0</v>
      </c>
      <c r="Q12" s="38">
        <v>0</v>
      </c>
      <c r="R12" s="38">
        <v>0</v>
      </c>
      <c r="S12" s="38">
        <v>0</v>
      </c>
      <c r="T12" s="38">
        <v>0</v>
      </c>
      <c r="U12" s="38">
        <v>0</v>
      </c>
      <c r="V12" s="38">
        <v>0</v>
      </c>
      <c r="W12" s="16" t="s">
        <v>2031</v>
      </c>
      <c r="X12" s="16" t="s">
        <v>52</v>
      </c>
      <c r="Y12" s="1" t="s">
        <v>52</v>
      </c>
      <c r="Z12" s="1" t="s">
        <v>52</v>
      </c>
      <c r="AA12" s="39"/>
      <c r="AB12" s="1" t="s">
        <v>52</v>
      </c>
    </row>
    <row r="13" spans="1:28" ht="30" customHeight="1" x14ac:dyDescent="0.3">
      <c r="A13" s="16" t="s">
        <v>1890</v>
      </c>
      <c r="B13" s="16" t="s">
        <v>1887</v>
      </c>
      <c r="C13" s="16" t="s">
        <v>1888</v>
      </c>
      <c r="D13" s="37" t="s">
        <v>1889</v>
      </c>
      <c r="E13" s="38">
        <v>0</v>
      </c>
      <c r="F13" s="16" t="s">
        <v>52</v>
      </c>
      <c r="G13" s="38">
        <v>1505.45</v>
      </c>
      <c r="H13" s="16" t="s">
        <v>2032</v>
      </c>
      <c r="I13" s="38">
        <v>1510.9</v>
      </c>
      <c r="J13" s="16" t="s">
        <v>2033</v>
      </c>
      <c r="K13" s="38">
        <v>1550</v>
      </c>
      <c r="L13" s="16" t="s">
        <v>2034</v>
      </c>
      <c r="M13" s="38">
        <v>1748</v>
      </c>
      <c r="N13" s="16" t="s">
        <v>2035</v>
      </c>
      <c r="O13" s="38">
        <f t="shared" si="0"/>
        <v>1505.45</v>
      </c>
      <c r="P13" s="38">
        <v>0</v>
      </c>
      <c r="Q13" s="38">
        <v>0</v>
      </c>
      <c r="R13" s="38">
        <v>0</v>
      </c>
      <c r="S13" s="38">
        <v>0</v>
      </c>
      <c r="T13" s="38">
        <v>0</v>
      </c>
      <c r="U13" s="38">
        <v>0</v>
      </c>
      <c r="V13" s="38">
        <v>0</v>
      </c>
      <c r="W13" s="16" t="s">
        <v>2036</v>
      </c>
      <c r="X13" s="16" t="s">
        <v>52</v>
      </c>
      <c r="Y13" s="1" t="s">
        <v>52</v>
      </c>
      <c r="Z13" s="1" t="s">
        <v>52</v>
      </c>
      <c r="AA13" s="39"/>
      <c r="AB13" s="1" t="s">
        <v>52</v>
      </c>
    </row>
    <row r="14" spans="1:28" ht="30" customHeight="1" x14ac:dyDescent="0.3">
      <c r="A14" s="16" t="s">
        <v>1908</v>
      </c>
      <c r="B14" s="16" t="s">
        <v>1906</v>
      </c>
      <c r="C14" s="16" t="s">
        <v>1907</v>
      </c>
      <c r="D14" s="37" t="s">
        <v>1889</v>
      </c>
      <c r="E14" s="38">
        <v>0</v>
      </c>
      <c r="F14" s="16" t="s">
        <v>52</v>
      </c>
      <c r="G14" s="38">
        <v>1584.54</v>
      </c>
      <c r="H14" s="16" t="s">
        <v>2032</v>
      </c>
      <c r="I14" s="38">
        <v>1587.27</v>
      </c>
      <c r="J14" s="16" t="s">
        <v>2033</v>
      </c>
      <c r="K14" s="38">
        <v>1680</v>
      </c>
      <c r="L14" s="16" t="s">
        <v>2034</v>
      </c>
      <c r="M14" s="38">
        <v>1804</v>
      </c>
      <c r="N14" s="16" t="s">
        <v>2035</v>
      </c>
      <c r="O14" s="38">
        <f t="shared" si="0"/>
        <v>1584.54</v>
      </c>
      <c r="P14" s="38">
        <v>0</v>
      </c>
      <c r="Q14" s="38">
        <v>0</v>
      </c>
      <c r="R14" s="38">
        <v>0</v>
      </c>
      <c r="S14" s="38">
        <v>0</v>
      </c>
      <c r="T14" s="38">
        <v>0</v>
      </c>
      <c r="U14" s="38">
        <v>0</v>
      </c>
      <c r="V14" s="38">
        <v>0</v>
      </c>
      <c r="W14" s="16" t="s">
        <v>2037</v>
      </c>
      <c r="X14" s="16" t="s">
        <v>52</v>
      </c>
      <c r="Y14" s="1" t="s">
        <v>52</v>
      </c>
      <c r="Z14" s="1" t="s">
        <v>52</v>
      </c>
      <c r="AA14" s="39"/>
      <c r="AB14" s="1" t="s">
        <v>52</v>
      </c>
    </row>
    <row r="15" spans="1:28" ht="30" customHeight="1" x14ac:dyDescent="0.3">
      <c r="A15" s="16" t="s">
        <v>813</v>
      </c>
      <c r="B15" s="16" t="s">
        <v>764</v>
      </c>
      <c r="C15" s="16" t="s">
        <v>812</v>
      </c>
      <c r="D15" s="37" t="s">
        <v>147</v>
      </c>
      <c r="E15" s="38">
        <v>210000</v>
      </c>
      <c r="F15" s="16" t="s">
        <v>52</v>
      </c>
      <c r="G15" s="38">
        <v>0</v>
      </c>
      <c r="H15" s="16" t="s">
        <v>52</v>
      </c>
      <c r="I15" s="38">
        <v>0</v>
      </c>
      <c r="J15" s="16" t="s">
        <v>52</v>
      </c>
      <c r="K15" s="38">
        <v>0</v>
      </c>
      <c r="L15" s="16" t="s">
        <v>52</v>
      </c>
      <c r="M15" s="38">
        <v>0</v>
      </c>
      <c r="N15" s="16" t="s">
        <v>52</v>
      </c>
      <c r="O15" s="38">
        <f t="shared" si="0"/>
        <v>210000</v>
      </c>
      <c r="P15" s="38">
        <v>0</v>
      </c>
      <c r="Q15" s="38">
        <v>0</v>
      </c>
      <c r="R15" s="38">
        <v>0</v>
      </c>
      <c r="S15" s="38">
        <v>0</v>
      </c>
      <c r="T15" s="38">
        <v>0</v>
      </c>
      <c r="U15" s="38">
        <v>0</v>
      </c>
      <c r="V15" s="38">
        <v>0</v>
      </c>
      <c r="W15" s="16" t="s">
        <v>2038</v>
      </c>
      <c r="X15" s="16" t="s">
        <v>52</v>
      </c>
      <c r="Y15" s="1" t="s">
        <v>52</v>
      </c>
      <c r="Z15" s="1" t="s">
        <v>52</v>
      </c>
      <c r="AA15" s="39"/>
      <c r="AB15" s="1" t="s">
        <v>52</v>
      </c>
    </row>
    <row r="16" spans="1:28" ht="30" customHeight="1" x14ac:dyDescent="0.3">
      <c r="A16" s="16" t="s">
        <v>1030</v>
      </c>
      <c r="B16" s="16" t="s">
        <v>1012</v>
      </c>
      <c r="C16" s="16" t="s">
        <v>1029</v>
      </c>
      <c r="D16" s="37" t="s">
        <v>65</v>
      </c>
      <c r="E16" s="38">
        <v>972</v>
      </c>
      <c r="F16" s="16" t="s">
        <v>52</v>
      </c>
      <c r="G16" s="38">
        <v>1183</v>
      </c>
      <c r="H16" s="16" t="s">
        <v>2039</v>
      </c>
      <c r="I16" s="38">
        <v>1353</v>
      </c>
      <c r="J16" s="16" t="s">
        <v>2040</v>
      </c>
      <c r="K16" s="38">
        <v>1172</v>
      </c>
      <c r="L16" s="16" t="s">
        <v>2041</v>
      </c>
      <c r="M16" s="38">
        <v>1193</v>
      </c>
      <c r="N16" s="16" t="s">
        <v>2042</v>
      </c>
      <c r="O16" s="38">
        <f t="shared" si="0"/>
        <v>972</v>
      </c>
      <c r="P16" s="38">
        <v>0</v>
      </c>
      <c r="Q16" s="38">
        <v>0</v>
      </c>
      <c r="R16" s="38">
        <v>0</v>
      </c>
      <c r="S16" s="38">
        <v>0</v>
      </c>
      <c r="T16" s="38">
        <v>0</v>
      </c>
      <c r="U16" s="38">
        <v>0</v>
      </c>
      <c r="V16" s="38">
        <v>0</v>
      </c>
      <c r="W16" s="16" t="s">
        <v>2043</v>
      </c>
      <c r="X16" s="16" t="s">
        <v>52</v>
      </c>
      <c r="Y16" s="1" t="s">
        <v>52</v>
      </c>
      <c r="Z16" s="1" t="s">
        <v>52</v>
      </c>
      <c r="AA16" s="39"/>
      <c r="AB16" s="1" t="s">
        <v>52</v>
      </c>
    </row>
    <row r="17" spans="1:28" ht="30" customHeight="1" x14ac:dyDescent="0.3">
      <c r="A17" s="16" t="s">
        <v>1022</v>
      </c>
      <c r="B17" s="16" t="s">
        <v>1012</v>
      </c>
      <c r="C17" s="16" t="s">
        <v>1021</v>
      </c>
      <c r="D17" s="37" t="s">
        <v>65</v>
      </c>
      <c r="E17" s="38">
        <v>1106</v>
      </c>
      <c r="F17" s="16" t="s">
        <v>52</v>
      </c>
      <c r="G17" s="38">
        <v>1395</v>
      </c>
      <c r="H17" s="16" t="s">
        <v>2039</v>
      </c>
      <c r="I17" s="38">
        <v>1554</v>
      </c>
      <c r="J17" s="16" t="s">
        <v>2040</v>
      </c>
      <c r="K17" s="38">
        <v>1535</v>
      </c>
      <c r="L17" s="16" t="s">
        <v>2041</v>
      </c>
      <c r="M17" s="38">
        <v>1358</v>
      </c>
      <c r="N17" s="16" t="s">
        <v>2042</v>
      </c>
      <c r="O17" s="38">
        <f t="shared" si="0"/>
        <v>1106</v>
      </c>
      <c r="P17" s="38">
        <v>0</v>
      </c>
      <c r="Q17" s="38">
        <v>0</v>
      </c>
      <c r="R17" s="38">
        <v>0</v>
      </c>
      <c r="S17" s="38">
        <v>0</v>
      </c>
      <c r="T17" s="38">
        <v>0</v>
      </c>
      <c r="U17" s="38">
        <v>0</v>
      </c>
      <c r="V17" s="38">
        <v>0</v>
      </c>
      <c r="W17" s="16" t="s">
        <v>2044</v>
      </c>
      <c r="X17" s="16" t="s">
        <v>52</v>
      </c>
      <c r="Y17" s="1" t="s">
        <v>52</v>
      </c>
      <c r="Z17" s="1" t="s">
        <v>52</v>
      </c>
      <c r="AA17" s="39"/>
      <c r="AB17" s="1" t="s">
        <v>52</v>
      </c>
    </row>
    <row r="18" spans="1:28" ht="30" customHeight="1" x14ac:dyDescent="0.3">
      <c r="A18" s="16" t="s">
        <v>1682</v>
      </c>
      <c r="B18" s="16" t="s">
        <v>1012</v>
      </c>
      <c r="C18" s="16" t="s">
        <v>1681</v>
      </c>
      <c r="D18" s="37" t="s">
        <v>65</v>
      </c>
      <c r="E18" s="38">
        <v>1909</v>
      </c>
      <c r="F18" s="16" t="s">
        <v>52</v>
      </c>
      <c r="G18" s="38">
        <v>2205</v>
      </c>
      <c r="H18" s="16" t="s">
        <v>2039</v>
      </c>
      <c r="I18" s="38">
        <v>2616</v>
      </c>
      <c r="J18" s="16" t="s">
        <v>2040</v>
      </c>
      <c r="K18" s="38">
        <v>2330</v>
      </c>
      <c r="L18" s="16" t="s">
        <v>2041</v>
      </c>
      <c r="M18" s="38">
        <v>2288</v>
      </c>
      <c r="N18" s="16" t="s">
        <v>2042</v>
      </c>
      <c r="O18" s="38">
        <f t="shared" si="0"/>
        <v>1909</v>
      </c>
      <c r="P18" s="38">
        <v>0</v>
      </c>
      <c r="Q18" s="38">
        <v>0</v>
      </c>
      <c r="R18" s="38">
        <v>0</v>
      </c>
      <c r="S18" s="38">
        <v>0</v>
      </c>
      <c r="T18" s="38">
        <v>0</v>
      </c>
      <c r="U18" s="38">
        <v>0</v>
      </c>
      <c r="V18" s="38">
        <v>0</v>
      </c>
      <c r="W18" s="16" t="s">
        <v>2045</v>
      </c>
      <c r="X18" s="16" t="s">
        <v>52</v>
      </c>
      <c r="Y18" s="1" t="s">
        <v>52</v>
      </c>
      <c r="Z18" s="1" t="s">
        <v>52</v>
      </c>
      <c r="AA18" s="39"/>
      <c r="AB18" s="1" t="s">
        <v>52</v>
      </c>
    </row>
    <row r="19" spans="1:28" ht="30" customHeight="1" x14ac:dyDescent="0.3">
      <c r="A19" s="16" t="s">
        <v>1014</v>
      </c>
      <c r="B19" s="16" t="s">
        <v>1012</v>
      </c>
      <c r="C19" s="16" t="s">
        <v>1013</v>
      </c>
      <c r="D19" s="37" t="s">
        <v>65</v>
      </c>
      <c r="E19" s="38">
        <v>2545</v>
      </c>
      <c r="F19" s="16" t="s">
        <v>52</v>
      </c>
      <c r="G19" s="38">
        <v>3370</v>
      </c>
      <c r="H19" s="16" t="s">
        <v>2039</v>
      </c>
      <c r="I19" s="38">
        <v>3572</v>
      </c>
      <c r="J19" s="16" t="s">
        <v>2040</v>
      </c>
      <c r="K19" s="38">
        <v>3274</v>
      </c>
      <c r="L19" s="16" t="s">
        <v>2041</v>
      </c>
      <c r="M19" s="38">
        <v>3124</v>
      </c>
      <c r="N19" s="16" t="s">
        <v>2042</v>
      </c>
      <c r="O19" s="38">
        <f t="shared" si="0"/>
        <v>2545</v>
      </c>
      <c r="P19" s="38">
        <v>0</v>
      </c>
      <c r="Q19" s="38">
        <v>0</v>
      </c>
      <c r="R19" s="38">
        <v>0</v>
      </c>
      <c r="S19" s="38">
        <v>0</v>
      </c>
      <c r="T19" s="38">
        <v>0</v>
      </c>
      <c r="U19" s="38">
        <v>0</v>
      </c>
      <c r="V19" s="38">
        <v>0</v>
      </c>
      <c r="W19" s="16" t="s">
        <v>2046</v>
      </c>
      <c r="X19" s="16" t="s">
        <v>52</v>
      </c>
      <c r="Y19" s="1" t="s">
        <v>52</v>
      </c>
      <c r="Z19" s="1" t="s">
        <v>52</v>
      </c>
      <c r="AA19" s="39"/>
      <c r="AB19" s="1" t="s">
        <v>52</v>
      </c>
    </row>
    <row r="20" spans="1:28" ht="30" customHeight="1" x14ac:dyDescent="0.3">
      <c r="A20" s="16" t="s">
        <v>1283</v>
      </c>
      <c r="B20" s="16" t="s">
        <v>1012</v>
      </c>
      <c r="C20" s="16" t="s">
        <v>1282</v>
      </c>
      <c r="D20" s="37" t="s">
        <v>65</v>
      </c>
      <c r="E20" s="38">
        <v>5522</v>
      </c>
      <c r="F20" s="16" t="s">
        <v>52</v>
      </c>
      <c r="G20" s="38">
        <v>6690</v>
      </c>
      <c r="H20" s="16" t="s">
        <v>2039</v>
      </c>
      <c r="I20" s="38">
        <v>7770</v>
      </c>
      <c r="J20" s="16" t="s">
        <v>2040</v>
      </c>
      <c r="K20" s="38">
        <v>6905</v>
      </c>
      <c r="L20" s="16" t="s">
        <v>2041</v>
      </c>
      <c r="M20" s="38">
        <v>6777</v>
      </c>
      <c r="N20" s="16" t="s">
        <v>2042</v>
      </c>
      <c r="O20" s="38">
        <f t="shared" si="0"/>
        <v>5522</v>
      </c>
      <c r="P20" s="38">
        <v>0</v>
      </c>
      <c r="Q20" s="38">
        <v>0</v>
      </c>
      <c r="R20" s="38">
        <v>0</v>
      </c>
      <c r="S20" s="38">
        <v>0</v>
      </c>
      <c r="T20" s="38">
        <v>0</v>
      </c>
      <c r="U20" s="38">
        <v>0</v>
      </c>
      <c r="V20" s="38">
        <v>0</v>
      </c>
      <c r="W20" s="16" t="s">
        <v>2047</v>
      </c>
      <c r="X20" s="16" t="s">
        <v>52</v>
      </c>
      <c r="Y20" s="1" t="s">
        <v>52</v>
      </c>
      <c r="Z20" s="1" t="s">
        <v>52</v>
      </c>
      <c r="AA20" s="39"/>
      <c r="AB20" s="1" t="s">
        <v>52</v>
      </c>
    </row>
    <row r="21" spans="1:28" ht="30" customHeight="1" x14ac:dyDescent="0.3">
      <c r="A21" s="16" t="s">
        <v>1527</v>
      </c>
      <c r="B21" s="16" t="s">
        <v>1012</v>
      </c>
      <c r="C21" s="16" t="s">
        <v>1526</v>
      </c>
      <c r="D21" s="37" t="s">
        <v>65</v>
      </c>
      <c r="E21" s="38">
        <v>14231</v>
      </c>
      <c r="F21" s="16" t="s">
        <v>52</v>
      </c>
      <c r="G21" s="38">
        <v>17738</v>
      </c>
      <c r="H21" s="16" t="s">
        <v>2039</v>
      </c>
      <c r="I21" s="38">
        <v>20048</v>
      </c>
      <c r="J21" s="16" t="s">
        <v>2040</v>
      </c>
      <c r="K21" s="38">
        <v>18029</v>
      </c>
      <c r="L21" s="16" t="s">
        <v>2041</v>
      </c>
      <c r="M21" s="38">
        <v>17463</v>
      </c>
      <c r="N21" s="16" t="s">
        <v>2042</v>
      </c>
      <c r="O21" s="38">
        <f t="shared" si="0"/>
        <v>14231</v>
      </c>
      <c r="P21" s="38">
        <v>0</v>
      </c>
      <c r="Q21" s="38">
        <v>0</v>
      </c>
      <c r="R21" s="38">
        <v>0</v>
      </c>
      <c r="S21" s="38">
        <v>0</v>
      </c>
      <c r="T21" s="38">
        <v>0</v>
      </c>
      <c r="U21" s="38">
        <v>0</v>
      </c>
      <c r="V21" s="38">
        <v>0</v>
      </c>
      <c r="W21" s="16" t="s">
        <v>2048</v>
      </c>
      <c r="X21" s="16" t="s">
        <v>52</v>
      </c>
      <c r="Y21" s="1" t="s">
        <v>52</v>
      </c>
      <c r="Z21" s="1" t="s">
        <v>52</v>
      </c>
      <c r="AA21" s="39"/>
      <c r="AB21" s="1" t="s">
        <v>52</v>
      </c>
    </row>
    <row r="22" spans="1:28" ht="30" customHeight="1" x14ac:dyDescent="0.3">
      <c r="A22" s="16" t="s">
        <v>1275</v>
      </c>
      <c r="B22" s="16" t="s">
        <v>1012</v>
      </c>
      <c r="C22" s="16" t="s">
        <v>1274</v>
      </c>
      <c r="D22" s="37" t="s">
        <v>65</v>
      </c>
      <c r="E22" s="38">
        <v>17402</v>
      </c>
      <c r="F22" s="16" t="s">
        <v>52</v>
      </c>
      <c r="G22" s="38">
        <v>21110</v>
      </c>
      <c r="H22" s="16" t="s">
        <v>2039</v>
      </c>
      <c r="I22" s="38">
        <v>24534</v>
      </c>
      <c r="J22" s="16" t="s">
        <v>2040</v>
      </c>
      <c r="K22" s="38">
        <v>22701</v>
      </c>
      <c r="L22" s="16" t="s">
        <v>2041</v>
      </c>
      <c r="M22" s="38">
        <v>21353</v>
      </c>
      <c r="N22" s="16" t="s">
        <v>2042</v>
      </c>
      <c r="O22" s="38">
        <f t="shared" si="0"/>
        <v>17402</v>
      </c>
      <c r="P22" s="38">
        <v>0</v>
      </c>
      <c r="Q22" s="38">
        <v>0</v>
      </c>
      <c r="R22" s="38">
        <v>0</v>
      </c>
      <c r="S22" s="38">
        <v>0</v>
      </c>
      <c r="T22" s="38">
        <v>0</v>
      </c>
      <c r="U22" s="38">
        <v>0</v>
      </c>
      <c r="V22" s="38">
        <v>0</v>
      </c>
      <c r="W22" s="16" t="s">
        <v>2049</v>
      </c>
      <c r="X22" s="16" t="s">
        <v>52</v>
      </c>
      <c r="Y22" s="1" t="s">
        <v>52</v>
      </c>
      <c r="Z22" s="1" t="s">
        <v>52</v>
      </c>
      <c r="AA22" s="39"/>
      <c r="AB22" s="1" t="s">
        <v>52</v>
      </c>
    </row>
    <row r="23" spans="1:28" ht="30" customHeight="1" x14ac:dyDescent="0.3">
      <c r="A23" s="16" t="s">
        <v>976</v>
      </c>
      <c r="B23" s="16" t="s">
        <v>974</v>
      </c>
      <c r="C23" s="16" t="s">
        <v>975</v>
      </c>
      <c r="D23" s="37" t="s">
        <v>65</v>
      </c>
      <c r="E23" s="38">
        <v>1416</v>
      </c>
      <c r="F23" s="16" t="s">
        <v>52</v>
      </c>
      <c r="G23" s="38">
        <v>1718</v>
      </c>
      <c r="H23" s="16" t="s">
        <v>2050</v>
      </c>
      <c r="I23" s="38">
        <v>2412</v>
      </c>
      <c r="J23" s="16" t="s">
        <v>2051</v>
      </c>
      <c r="K23" s="38">
        <v>1830</v>
      </c>
      <c r="L23" s="16" t="s">
        <v>2052</v>
      </c>
      <c r="M23" s="38">
        <v>2174</v>
      </c>
      <c r="N23" s="16" t="s">
        <v>2053</v>
      </c>
      <c r="O23" s="38">
        <f t="shared" si="0"/>
        <v>1416</v>
      </c>
      <c r="P23" s="38">
        <v>0</v>
      </c>
      <c r="Q23" s="38">
        <v>0</v>
      </c>
      <c r="R23" s="38">
        <v>0</v>
      </c>
      <c r="S23" s="38">
        <v>0</v>
      </c>
      <c r="T23" s="38">
        <v>0</v>
      </c>
      <c r="U23" s="38">
        <v>0</v>
      </c>
      <c r="V23" s="38">
        <v>0</v>
      </c>
      <c r="W23" s="16" t="s">
        <v>2054</v>
      </c>
      <c r="X23" s="16" t="s">
        <v>52</v>
      </c>
      <c r="Y23" s="1" t="s">
        <v>52</v>
      </c>
      <c r="Z23" s="1" t="s">
        <v>52</v>
      </c>
      <c r="AA23" s="39"/>
      <c r="AB23" s="1" t="s">
        <v>52</v>
      </c>
    </row>
    <row r="24" spans="1:28" ht="30" customHeight="1" x14ac:dyDescent="0.3">
      <c r="A24" s="16" t="s">
        <v>983</v>
      </c>
      <c r="B24" s="16" t="s">
        <v>974</v>
      </c>
      <c r="C24" s="16" t="s">
        <v>982</v>
      </c>
      <c r="D24" s="37" t="s">
        <v>65</v>
      </c>
      <c r="E24" s="38">
        <v>1736</v>
      </c>
      <c r="F24" s="16" t="s">
        <v>52</v>
      </c>
      <c r="G24" s="38">
        <v>2107</v>
      </c>
      <c r="H24" s="16" t="s">
        <v>2050</v>
      </c>
      <c r="I24" s="38">
        <v>2951</v>
      </c>
      <c r="J24" s="16" t="s">
        <v>2051</v>
      </c>
      <c r="K24" s="38">
        <v>2277</v>
      </c>
      <c r="L24" s="16" t="s">
        <v>2052</v>
      </c>
      <c r="M24" s="38">
        <v>2663</v>
      </c>
      <c r="N24" s="16" t="s">
        <v>2053</v>
      </c>
      <c r="O24" s="38">
        <f t="shared" si="0"/>
        <v>1736</v>
      </c>
      <c r="P24" s="38">
        <v>0</v>
      </c>
      <c r="Q24" s="38">
        <v>0</v>
      </c>
      <c r="R24" s="38">
        <v>0</v>
      </c>
      <c r="S24" s="38">
        <v>0</v>
      </c>
      <c r="T24" s="38">
        <v>0</v>
      </c>
      <c r="U24" s="38">
        <v>0</v>
      </c>
      <c r="V24" s="38">
        <v>0</v>
      </c>
      <c r="W24" s="16" t="s">
        <v>2055</v>
      </c>
      <c r="X24" s="16" t="s">
        <v>52</v>
      </c>
      <c r="Y24" s="1" t="s">
        <v>52</v>
      </c>
      <c r="Z24" s="1" t="s">
        <v>52</v>
      </c>
      <c r="AA24" s="39"/>
      <c r="AB24" s="1" t="s">
        <v>52</v>
      </c>
    </row>
    <row r="25" spans="1:28" ht="30" customHeight="1" x14ac:dyDescent="0.3">
      <c r="A25" s="16" t="s">
        <v>1667</v>
      </c>
      <c r="B25" s="16" t="s">
        <v>974</v>
      </c>
      <c r="C25" s="16" t="s">
        <v>1666</v>
      </c>
      <c r="D25" s="37" t="s">
        <v>65</v>
      </c>
      <c r="E25" s="38">
        <v>2435</v>
      </c>
      <c r="F25" s="16" t="s">
        <v>52</v>
      </c>
      <c r="G25" s="38">
        <v>2954</v>
      </c>
      <c r="H25" s="16" t="s">
        <v>2050</v>
      </c>
      <c r="I25" s="38">
        <v>4148</v>
      </c>
      <c r="J25" s="16" t="s">
        <v>2051</v>
      </c>
      <c r="K25" s="38">
        <v>3210</v>
      </c>
      <c r="L25" s="16" t="s">
        <v>2052</v>
      </c>
      <c r="M25" s="38">
        <v>3740</v>
      </c>
      <c r="N25" s="16" t="s">
        <v>2053</v>
      </c>
      <c r="O25" s="38">
        <f t="shared" si="0"/>
        <v>2435</v>
      </c>
      <c r="P25" s="38">
        <v>0</v>
      </c>
      <c r="Q25" s="38">
        <v>0</v>
      </c>
      <c r="R25" s="38">
        <v>0</v>
      </c>
      <c r="S25" s="38">
        <v>0</v>
      </c>
      <c r="T25" s="38">
        <v>0</v>
      </c>
      <c r="U25" s="38">
        <v>0</v>
      </c>
      <c r="V25" s="38">
        <v>0</v>
      </c>
      <c r="W25" s="16" t="s">
        <v>2056</v>
      </c>
      <c r="X25" s="16" t="s">
        <v>52</v>
      </c>
      <c r="Y25" s="1" t="s">
        <v>52</v>
      </c>
      <c r="Z25" s="1" t="s">
        <v>52</v>
      </c>
      <c r="AA25" s="39"/>
      <c r="AB25" s="1" t="s">
        <v>52</v>
      </c>
    </row>
    <row r="26" spans="1:28" ht="30" customHeight="1" x14ac:dyDescent="0.3">
      <c r="A26" s="16" t="s">
        <v>1660</v>
      </c>
      <c r="B26" s="16" t="s">
        <v>974</v>
      </c>
      <c r="C26" s="16" t="s">
        <v>1659</v>
      </c>
      <c r="D26" s="37" t="s">
        <v>65</v>
      </c>
      <c r="E26" s="38">
        <v>3392</v>
      </c>
      <c r="F26" s="16" t="s">
        <v>52</v>
      </c>
      <c r="G26" s="38">
        <v>4115</v>
      </c>
      <c r="H26" s="16" t="s">
        <v>2050</v>
      </c>
      <c r="I26" s="38">
        <v>5783</v>
      </c>
      <c r="J26" s="16" t="s">
        <v>2051</v>
      </c>
      <c r="K26" s="38">
        <v>4565</v>
      </c>
      <c r="L26" s="16" t="s">
        <v>2052</v>
      </c>
      <c r="M26" s="38">
        <v>5214</v>
      </c>
      <c r="N26" s="16" t="s">
        <v>2053</v>
      </c>
      <c r="O26" s="38">
        <f t="shared" si="0"/>
        <v>3392</v>
      </c>
      <c r="P26" s="38">
        <v>0</v>
      </c>
      <c r="Q26" s="38">
        <v>0</v>
      </c>
      <c r="R26" s="38">
        <v>0</v>
      </c>
      <c r="S26" s="38">
        <v>0</v>
      </c>
      <c r="T26" s="38">
        <v>0</v>
      </c>
      <c r="U26" s="38">
        <v>0</v>
      </c>
      <c r="V26" s="38">
        <v>0</v>
      </c>
      <c r="W26" s="16" t="s">
        <v>2057</v>
      </c>
      <c r="X26" s="16" t="s">
        <v>52</v>
      </c>
      <c r="Y26" s="1" t="s">
        <v>52</v>
      </c>
      <c r="Z26" s="1" t="s">
        <v>52</v>
      </c>
      <c r="AA26" s="39"/>
      <c r="AB26" s="1" t="s">
        <v>52</v>
      </c>
    </row>
    <row r="27" spans="1:28" ht="30" customHeight="1" x14ac:dyDescent="0.3">
      <c r="A27" s="16" t="s">
        <v>990</v>
      </c>
      <c r="B27" s="16" t="s">
        <v>974</v>
      </c>
      <c r="C27" s="16" t="s">
        <v>989</v>
      </c>
      <c r="D27" s="37" t="s">
        <v>65</v>
      </c>
      <c r="E27" s="38">
        <v>6226</v>
      </c>
      <c r="F27" s="16" t="s">
        <v>52</v>
      </c>
      <c r="G27" s="38">
        <v>7351</v>
      </c>
      <c r="H27" s="16" t="s">
        <v>2050</v>
      </c>
      <c r="I27" s="38">
        <v>10337</v>
      </c>
      <c r="J27" s="16" t="s">
        <v>2051</v>
      </c>
      <c r="K27" s="38">
        <v>8523</v>
      </c>
      <c r="L27" s="16" t="s">
        <v>2052</v>
      </c>
      <c r="M27" s="38">
        <v>9322</v>
      </c>
      <c r="N27" s="16" t="s">
        <v>2053</v>
      </c>
      <c r="O27" s="38">
        <f t="shared" si="0"/>
        <v>6226</v>
      </c>
      <c r="P27" s="38">
        <v>0</v>
      </c>
      <c r="Q27" s="38">
        <v>0</v>
      </c>
      <c r="R27" s="38">
        <v>0</v>
      </c>
      <c r="S27" s="38">
        <v>0</v>
      </c>
      <c r="T27" s="38">
        <v>0</v>
      </c>
      <c r="U27" s="38">
        <v>0</v>
      </c>
      <c r="V27" s="38">
        <v>0</v>
      </c>
      <c r="W27" s="16" t="s">
        <v>2058</v>
      </c>
      <c r="X27" s="16" t="s">
        <v>52</v>
      </c>
      <c r="Y27" s="1" t="s">
        <v>52</v>
      </c>
      <c r="Z27" s="1" t="s">
        <v>52</v>
      </c>
      <c r="AA27" s="39"/>
      <c r="AB27" s="1" t="s">
        <v>52</v>
      </c>
    </row>
    <row r="28" spans="1:28" ht="30" customHeight="1" x14ac:dyDescent="0.3">
      <c r="A28" s="16" t="s">
        <v>997</v>
      </c>
      <c r="B28" s="16" t="s">
        <v>974</v>
      </c>
      <c r="C28" s="16" t="s">
        <v>996</v>
      </c>
      <c r="D28" s="37" t="s">
        <v>65</v>
      </c>
      <c r="E28" s="38">
        <v>11194</v>
      </c>
      <c r="F28" s="16" t="s">
        <v>52</v>
      </c>
      <c r="G28" s="38">
        <v>13476</v>
      </c>
      <c r="H28" s="16" t="s">
        <v>2050</v>
      </c>
      <c r="I28" s="38">
        <v>18944</v>
      </c>
      <c r="J28" s="16" t="s">
        <v>2051</v>
      </c>
      <c r="K28" s="38">
        <v>16344</v>
      </c>
      <c r="L28" s="16" t="s">
        <v>2052</v>
      </c>
      <c r="M28" s="38">
        <v>17085</v>
      </c>
      <c r="N28" s="16" t="s">
        <v>2053</v>
      </c>
      <c r="O28" s="38">
        <f t="shared" si="0"/>
        <v>11194</v>
      </c>
      <c r="P28" s="38">
        <v>0</v>
      </c>
      <c r="Q28" s="38">
        <v>0</v>
      </c>
      <c r="R28" s="38">
        <v>0</v>
      </c>
      <c r="S28" s="38">
        <v>0</v>
      </c>
      <c r="T28" s="38">
        <v>0</v>
      </c>
      <c r="U28" s="38">
        <v>0</v>
      </c>
      <c r="V28" s="38">
        <v>0</v>
      </c>
      <c r="W28" s="16" t="s">
        <v>2059</v>
      </c>
      <c r="X28" s="16" t="s">
        <v>52</v>
      </c>
      <c r="Y28" s="1" t="s">
        <v>52</v>
      </c>
      <c r="Z28" s="1" t="s">
        <v>52</v>
      </c>
      <c r="AA28" s="39"/>
      <c r="AB28" s="1" t="s">
        <v>52</v>
      </c>
    </row>
    <row r="29" spans="1:28" ht="30" customHeight="1" x14ac:dyDescent="0.3">
      <c r="A29" s="16" t="s">
        <v>1004</v>
      </c>
      <c r="B29" s="16" t="s">
        <v>974</v>
      </c>
      <c r="C29" s="16" t="s">
        <v>1003</v>
      </c>
      <c r="D29" s="37" t="s">
        <v>65</v>
      </c>
      <c r="E29" s="38">
        <v>1499</v>
      </c>
      <c r="F29" s="16" t="s">
        <v>52</v>
      </c>
      <c r="G29" s="38">
        <v>1872</v>
      </c>
      <c r="H29" s="16" t="s">
        <v>2050</v>
      </c>
      <c r="I29" s="38">
        <v>2476</v>
      </c>
      <c r="J29" s="16" t="s">
        <v>2051</v>
      </c>
      <c r="K29" s="38">
        <v>1799</v>
      </c>
      <c r="L29" s="16" t="s">
        <v>2052</v>
      </c>
      <c r="M29" s="38">
        <v>2248</v>
      </c>
      <c r="N29" s="16" t="s">
        <v>2053</v>
      </c>
      <c r="O29" s="38">
        <f t="shared" si="0"/>
        <v>1499</v>
      </c>
      <c r="P29" s="38">
        <v>0</v>
      </c>
      <c r="Q29" s="38">
        <v>0</v>
      </c>
      <c r="R29" s="38">
        <v>0</v>
      </c>
      <c r="S29" s="38">
        <v>0</v>
      </c>
      <c r="T29" s="38">
        <v>0</v>
      </c>
      <c r="U29" s="38">
        <v>0</v>
      </c>
      <c r="V29" s="38">
        <v>0</v>
      </c>
      <c r="W29" s="16" t="s">
        <v>2060</v>
      </c>
      <c r="X29" s="16" t="s">
        <v>52</v>
      </c>
      <c r="Y29" s="1" t="s">
        <v>52</v>
      </c>
      <c r="Z29" s="1" t="s">
        <v>52</v>
      </c>
      <c r="AA29" s="39"/>
      <c r="AB29" s="1" t="s">
        <v>52</v>
      </c>
    </row>
    <row r="30" spans="1:28" ht="30" customHeight="1" x14ac:dyDescent="0.3">
      <c r="A30" s="16" t="s">
        <v>1675</v>
      </c>
      <c r="B30" s="16" t="s">
        <v>1673</v>
      </c>
      <c r="C30" s="16" t="s">
        <v>1674</v>
      </c>
      <c r="D30" s="37" t="s">
        <v>65</v>
      </c>
      <c r="E30" s="38">
        <v>1638</v>
      </c>
      <c r="F30" s="16" t="s">
        <v>52</v>
      </c>
      <c r="G30" s="38">
        <v>2051</v>
      </c>
      <c r="H30" s="16" t="s">
        <v>2050</v>
      </c>
      <c r="I30" s="38">
        <v>2475</v>
      </c>
      <c r="J30" s="16" t="s">
        <v>2061</v>
      </c>
      <c r="K30" s="38">
        <v>2032</v>
      </c>
      <c r="L30" s="16" t="s">
        <v>2052</v>
      </c>
      <c r="M30" s="38">
        <v>2476</v>
      </c>
      <c r="N30" s="16" t="s">
        <v>2053</v>
      </c>
      <c r="O30" s="38">
        <f t="shared" si="0"/>
        <v>1638</v>
      </c>
      <c r="P30" s="38">
        <v>0</v>
      </c>
      <c r="Q30" s="38">
        <v>0</v>
      </c>
      <c r="R30" s="38">
        <v>0</v>
      </c>
      <c r="S30" s="38">
        <v>0</v>
      </c>
      <c r="T30" s="38">
        <v>0</v>
      </c>
      <c r="U30" s="38">
        <v>0</v>
      </c>
      <c r="V30" s="38">
        <v>0</v>
      </c>
      <c r="W30" s="16" t="s">
        <v>2062</v>
      </c>
      <c r="X30" s="16" t="s">
        <v>52</v>
      </c>
      <c r="Y30" s="1" t="s">
        <v>52</v>
      </c>
      <c r="Z30" s="1" t="s">
        <v>52</v>
      </c>
      <c r="AA30" s="39"/>
      <c r="AB30" s="1" t="s">
        <v>52</v>
      </c>
    </row>
    <row r="31" spans="1:28" ht="30" customHeight="1" x14ac:dyDescent="0.3">
      <c r="A31" s="16" t="s">
        <v>1235</v>
      </c>
      <c r="B31" s="16" t="s">
        <v>944</v>
      </c>
      <c r="C31" s="16" t="s">
        <v>1234</v>
      </c>
      <c r="D31" s="37" t="s">
        <v>65</v>
      </c>
      <c r="E31" s="38">
        <v>12127</v>
      </c>
      <c r="F31" s="16" t="s">
        <v>52</v>
      </c>
      <c r="G31" s="38">
        <v>14284</v>
      </c>
      <c r="H31" s="16" t="s">
        <v>2063</v>
      </c>
      <c r="I31" s="38">
        <v>14202</v>
      </c>
      <c r="J31" s="16" t="s">
        <v>2051</v>
      </c>
      <c r="K31" s="38">
        <v>13487</v>
      </c>
      <c r="L31" s="16" t="s">
        <v>2041</v>
      </c>
      <c r="M31" s="38">
        <v>12934</v>
      </c>
      <c r="N31" s="16" t="s">
        <v>2064</v>
      </c>
      <c r="O31" s="38">
        <f t="shared" si="0"/>
        <v>12127</v>
      </c>
      <c r="P31" s="38">
        <v>0</v>
      </c>
      <c r="Q31" s="38">
        <v>0</v>
      </c>
      <c r="R31" s="38">
        <v>0</v>
      </c>
      <c r="S31" s="38">
        <v>0</v>
      </c>
      <c r="T31" s="38">
        <v>0</v>
      </c>
      <c r="U31" s="38">
        <v>0</v>
      </c>
      <c r="V31" s="38">
        <v>0</v>
      </c>
      <c r="W31" s="16" t="s">
        <v>2065</v>
      </c>
      <c r="X31" s="16" t="s">
        <v>52</v>
      </c>
      <c r="Y31" s="1" t="s">
        <v>52</v>
      </c>
      <c r="Z31" s="1" t="s">
        <v>52</v>
      </c>
      <c r="AA31" s="39"/>
      <c r="AB31" s="1" t="s">
        <v>52</v>
      </c>
    </row>
    <row r="32" spans="1:28" ht="30" customHeight="1" x14ac:dyDescent="0.3">
      <c r="A32" s="16" t="s">
        <v>1519</v>
      </c>
      <c r="B32" s="16" t="s">
        <v>944</v>
      </c>
      <c r="C32" s="16" t="s">
        <v>1518</v>
      </c>
      <c r="D32" s="37" t="s">
        <v>65</v>
      </c>
      <c r="E32" s="38">
        <v>31664</v>
      </c>
      <c r="F32" s="16" t="s">
        <v>52</v>
      </c>
      <c r="G32" s="38">
        <v>35764</v>
      </c>
      <c r="H32" s="16" t="s">
        <v>2063</v>
      </c>
      <c r="I32" s="38">
        <v>36756</v>
      </c>
      <c r="J32" s="16" t="s">
        <v>2051</v>
      </c>
      <c r="K32" s="38">
        <v>35094</v>
      </c>
      <c r="L32" s="16" t="s">
        <v>2041</v>
      </c>
      <c r="M32" s="38">
        <v>33771</v>
      </c>
      <c r="N32" s="16" t="s">
        <v>2064</v>
      </c>
      <c r="O32" s="38">
        <f t="shared" si="0"/>
        <v>31664</v>
      </c>
      <c r="P32" s="38">
        <v>0</v>
      </c>
      <c r="Q32" s="38">
        <v>0</v>
      </c>
      <c r="R32" s="38">
        <v>0</v>
      </c>
      <c r="S32" s="38">
        <v>0</v>
      </c>
      <c r="T32" s="38">
        <v>0</v>
      </c>
      <c r="U32" s="38">
        <v>0</v>
      </c>
      <c r="V32" s="38">
        <v>0</v>
      </c>
      <c r="W32" s="16" t="s">
        <v>2066</v>
      </c>
      <c r="X32" s="16" t="s">
        <v>52</v>
      </c>
      <c r="Y32" s="1" t="s">
        <v>52</v>
      </c>
      <c r="Z32" s="1" t="s">
        <v>52</v>
      </c>
      <c r="AA32" s="39"/>
      <c r="AB32" s="1" t="s">
        <v>52</v>
      </c>
    </row>
    <row r="33" spans="1:28" ht="30" customHeight="1" x14ac:dyDescent="0.3">
      <c r="A33" s="16" t="s">
        <v>1226</v>
      </c>
      <c r="B33" s="16" t="s">
        <v>955</v>
      </c>
      <c r="C33" s="16" t="s">
        <v>1225</v>
      </c>
      <c r="D33" s="37" t="s">
        <v>65</v>
      </c>
      <c r="E33" s="38">
        <v>35371</v>
      </c>
      <c r="F33" s="16" t="s">
        <v>52</v>
      </c>
      <c r="G33" s="38">
        <v>45245</v>
      </c>
      <c r="H33" s="16" t="s">
        <v>2063</v>
      </c>
      <c r="I33" s="38">
        <v>45880</v>
      </c>
      <c r="J33" s="16" t="s">
        <v>2051</v>
      </c>
      <c r="K33" s="38">
        <v>45867</v>
      </c>
      <c r="L33" s="16" t="s">
        <v>2041</v>
      </c>
      <c r="M33" s="38">
        <v>47056</v>
      </c>
      <c r="N33" s="16" t="s">
        <v>2064</v>
      </c>
      <c r="O33" s="38">
        <f t="shared" si="0"/>
        <v>35371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16" t="s">
        <v>2067</v>
      </c>
      <c r="X33" s="16" t="s">
        <v>52</v>
      </c>
      <c r="Y33" s="1" t="s">
        <v>52</v>
      </c>
      <c r="Z33" s="1" t="s">
        <v>52</v>
      </c>
      <c r="AA33" s="39"/>
      <c r="AB33" s="1" t="s">
        <v>52</v>
      </c>
    </row>
    <row r="34" spans="1:28" ht="30" customHeight="1" x14ac:dyDescent="0.3">
      <c r="A34" s="16" t="s">
        <v>1653</v>
      </c>
      <c r="B34" s="16" t="s">
        <v>944</v>
      </c>
      <c r="C34" s="16" t="s">
        <v>1652</v>
      </c>
      <c r="D34" s="37" t="s">
        <v>65</v>
      </c>
      <c r="E34" s="38">
        <v>2087</v>
      </c>
      <c r="F34" s="16" t="s">
        <v>52</v>
      </c>
      <c r="G34" s="38">
        <v>2637</v>
      </c>
      <c r="H34" s="16" t="s">
        <v>2063</v>
      </c>
      <c r="I34" s="38">
        <v>2432</v>
      </c>
      <c r="J34" s="16" t="s">
        <v>2051</v>
      </c>
      <c r="K34" s="38">
        <v>2305</v>
      </c>
      <c r="L34" s="16" t="s">
        <v>2041</v>
      </c>
      <c r="M34" s="38">
        <v>2226</v>
      </c>
      <c r="N34" s="16" t="s">
        <v>2064</v>
      </c>
      <c r="O34" s="38">
        <f t="shared" si="0"/>
        <v>2087</v>
      </c>
      <c r="P34" s="38">
        <v>0</v>
      </c>
      <c r="Q34" s="38">
        <v>0</v>
      </c>
      <c r="R34" s="38">
        <v>0</v>
      </c>
      <c r="S34" s="38">
        <v>0</v>
      </c>
      <c r="T34" s="38">
        <v>0</v>
      </c>
      <c r="U34" s="38">
        <v>0</v>
      </c>
      <c r="V34" s="38">
        <v>0</v>
      </c>
      <c r="W34" s="16" t="s">
        <v>2068</v>
      </c>
      <c r="X34" s="16" t="s">
        <v>52</v>
      </c>
      <c r="Y34" s="1" t="s">
        <v>52</v>
      </c>
      <c r="Z34" s="1" t="s">
        <v>52</v>
      </c>
      <c r="AA34" s="39"/>
      <c r="AB34" s="1" t="s">
        <v>52</v>
      </c>
    </row>
    <row r="35" spans="1:28" ht="30" customHeight="1" x14ac:dyDescent="0.3">
      <c r="A35" s="16" t="s">
        <v>946</v>
      </c>
      <c r="B35" s="16" t="s">
        <v>944</v>
      </c>
      <c r="C35" s="16" t="s">
        <v>945</v>
      </c>
      <c r="D35" s="37" t="s">
        <v>65</v>
      </c>
      <c r="E35" s="38">
        <v>3816</v>
      </c>
      <c r="F35" s="16" t="s">
        <v>52</v>
      </c>
      <c r="G35" s="38">
        <v>4818</v>
      </c>
      <c r="H35" s="16" t="s">
        <v>2063</v>
      </c>
      <c r="I35" s="38">
        <v>4430</v>
      </c>
      <c r="J35" s="16" t="s">
        <v>2051</v>
      </c>
      <c r="K35" s="38">
        <v>4308</v>
      </c>
      <c r="L35" s="16" t="s">
        <v>2041</v>
      </c>
      <c r="M35" s="38">
        <v>4070</v>
      </c>
      <c r="N35" s="16" t="s">
        <v>2064</v>
      </c>
      <c r="O35" s="38">
        <f t="shared" si="0"/>
        <v>3816</v>
      </c>
      <c r="P35" s="38">
        <v>0</v>
      </c>
      <c r="Q35" s="38">
        <v>0</v>
      </c>
      <c r="R35" s="38">
        <v>0</v>
      </c>
      <c r="S35" s="38">
        <v>0</v>
      </c>
      <c r="T35" s="38">
        <v>0</v>
      </c>
      <c r="U35" s="38">
        <v>0</v>
      </c>
      <c r="V35" s="38">
        <v>0</v>
      </c>
      <c r="W35" s="16" t="s">
        <v>2069</v>
      </c>
      <c r="X35" s="16" t="s">
        <v>52</v>
      </c>
      <c r="Y35" s="1" t="s">
        <v>52</v>
      </c>
      <c r="Z35" s="1" t="s">
        <v>52</v>
      </c>
      <c r="AA35" s="39"/>
      <c r="AB35" s="1" t="s">
        <v>52</v>
      </c>
    </row>
    <row r="36" spans="1:28" ht="30" customHeight="1" x14ac:dyDescent="0.3">
      <c r="A36" s="16" t="s">
        <v>968</v>
      </c>
      <c r="B36" s="16" t="s">
        <v>944</v>
      </c>
      <c r="C36" s="16" t="s">
        <v>967</v>
      </c>
      <c r="D36" s="37" t="s">
        <v>65</v>
      </c>
      <c r="E36" s="38">
        <v>3416</v>
      </c>
      <c r="F36" s="16" t="s">
        <v>52</v>
      </c>
      <c r="G36" s="38">
        <v>4420</v>
      </c>
      <c r="H36" s="16" t="s">
        <v>2063</v>
      </c>
      <c r="I36" s="38">
        <v>4087</v>
      </c>
      <c r="J36" s="16" t="s">
        <v>2051</v>
      </c>
      <c r="K36" s="38">
        <v>4068</v>
      </c>
      <c r="L36" s="16" t="s">
        <v>2041</v>
      </c>
      <c r="M36" s="38">
        <v>3733</v>
      </c>
      <c r="N36" s="16" t="s">
        <v>2064</v>
      </c>
      <c r="O36" s="38">
        <f t="shared" si="0"/>
        <v>3416</v>
      </c>
      <c r="P36" s="38">
        <v>0</v>
      </c>
      <c r="Q36" s="38">
        <v>0</v>
      </c>
      <c r="R36" s="38">
        <v>0</v>
      </c>
      <c r="S36" s="38">
        <v>0</v>
      </c>
      <c r="T36" s="38">
        <v>0</v>
      </c>
      <c r="U36" s="38">
        <v>0</v>
      </c>
      <c r="V36" s="38">
        <v>0</v>
      </c>
      <c r="W36" s="16" t="s">
        <v>2070</v>
      </c>
      <c r="X36" s="16" t="s">
        <v>52</v>
      </c>
      <c r="Y36" s="1" t="s">
        <v>52</v>
      </c>
      <c r="Z36" s="1" t="s">
        <v>52</v>
      </c>
      <c r="AA36" s="39"/>
      <c r="AB36" s="1" t="s">
        <v>52</v>
      </c>
    </row>
    <row r="37" spans="1:28" ht="30" customHeight="1" x14ac:dyDescent="0.3">
      <c r="A37" s="16" t="s">
        <v>1242</v>
      </c>
      <c r="B37" s="16" t="s">
        <v>944</v>
      </c>
      <c r="C37" s="16" t="s">
        <v>1241</v>
      </c>
      <c r="D37" s="37" t="s">
        <v>65</v>
      </c>
      <c r="E37" s="38">
        <v>4878</v>
      </c>
      <c r="F37" s="16" t="s">
        <v>52</v>
      </c>
      <c r="G37" s="38">
        <v>6203</v>
      </c>
      <c r="H37" s="16" t="s">
        <v>2063</v>
      </c>
      <c r="I37" s="38">
        <v>5756</v>
      </c>
      <c r="J37" s="16" t="s">
        <v>2051</v>
      </c>
      <c r="K37" s="38">
        <v>5581</v>
      </c>
      <c r="L37" s="16" t="s">
        <v>2041</v>
      </c>
      <c r="M37" s="38">
        <v>5239</v>
      </c>
      <c r="N37" s="16" t="s">
        <v>2064</v>
      </c>
      <c r="O37" s="38">
        <f t="shared" si="0"/>
        <v>4878</v>
      </c>
      <c r="P37" s="38">
        <v>0</v>
      </c>
      <c r="Q37" s="38">
        <v>0</v>
      </c>
      <c r="R37" s="38">
        <v>0</v>
      </c>
      <c r="S37" s="38">
        <v>0</v>
      </c>
      <c r="T37" s="38">
        <v>0</v>
      </c>
      <c r="U37" s="38">
        <v>0</v>
      </c>
      <c r="V37" s="38">
        <v>0</v>
      </c>
      <c r="W37" s="16" t="s">
        <v>2071</v>
      </c>
      <c r="X37" s="16" t="s">
        <v>52</v>
      </c>
      <c r="Y37" s="1" t="s">
        <v>52</v>
      </c>
      <c r="Z37" s="1" t="s">
        <v>52</v>
      </c>
      <c r="AA37" s="39"/>
      <c r="AB37" s="1" t="s">
        <v>52</v>
      </c>
    </row>
    <row r="38" spans="1:28" ht="30" customHeight="1" x14ac:dyDescent="0.3">
      <c r="A38" s="16" t="s">
        <v>1138</v>
      </c>
      <c r="B38" s="16" t="s">
        <v>944</v>
      </c>
      <c r="C38" s="16" t="s">
        <v>1137</v>
      </c>
      <c r="D38" s="37" t="s">
        <v>65</v>
      </c>
      <c r="E38" s="38">
        <v>19225</v>
      </c>
      <c r="F38" s="16" t="s">
        <v>52</v>
      </c>
      <c r="G38" s="38">
        <v>22802</v>
      </c>
      <c r="H38" s="16" t="s">
        <v>2063</v>
      </c>
      <c r="I38" s="38">
        <v>22419</v>
      </c>
      <c r="J38" s="16" t="s">
        <v>2051</v>
      </c>
      <c r="K38" s="38">
        <v>20725</v>
      </c>
      <c r="L38" s="16" t="s">
        <v>2041</v>
      </c>
      <c r="M38" s="38">
        <v>20646</v>
      </c>
      <c r="N38" s="16" t="s">
        <v>2064</v>
      </c>
      <c r="O38" s="38">
        <f t="shared" si="0"/>
        <v>19225</v>
      </c>
      <c r="P38" s="38">
        <v>0</v>
      </c>
      <c r="Q38" s="38">
        <v>0</v>
      </c>
      <c r="R38" s="38">
        <v>0</v>
      </c>
      <c r="S38" s="38">
        <v>0</v>
      </c>
      <c r="T38" s="38">
        <v>0</v>
      </c>
      <c r="U38" s="38">
        <v>0</v>
      </c>
      <c r="V38" s="38">
        <v>0</v>
      </c>
      <c r="W38" s="16" t="s">
        <v>2072</v>
      </c>
      <c r="X38" s="16" t="s">
        <v>52</v>
      </c>
      <c r="Y38" s="1" t="s">
        <v>52</v>
      </c>
      <c r="Z38" s="1" t="s">
        <v>52</v>
      </c>
      <c r="AA38" s="39"/>
      <c r="AB38" s="1" t="s">
        <v>52</v>
      </c>
    </row>
    <row r="39" spans="1:28" ht="30" customHeight="1" x14ac:dyDescent="0.3">
      <c r="A39" s="16" t="s">
        <v>957</v>
      </c>
      <c r="B39" s="16" t="s">
        <v>955</v>
      </c>
      <c r="C39" s="16" t="s">
        <v>956</v>
      </c>
      <c r="D39" s="37" t="s">
        <v>65</v>
      </c>
      <c r="E39" s="38">
        <v>10809</v>
      </c>
      <c r="F39" s="16" t="s">
        <v>52</v>
      </c>
      <c r="G39" s="38">
        <v>14326</v>
      </c>
      <c r="H39" s="16" t="s">
        <v>2063</v>
      </c>
      <c r="I39" s="38">
        <v>13775</v>
      </c>
      <c r="J39" s="16" t="s">
        <v>2051</v>
      </c>
      <c r="K39" s="38">
        <v>13153</v>
      </c>
      <c r="L39" s="16" t="s">
        <v>2041</v>
      </c>
      <c r="M39" s="38">
        <v>13373</v>
      </c>
      <c r="N39" s="16" t="s">
        <v>2064</v>
      </c>
      <c r="O39" s="38">
        <f t="shared" si="0"/>
        <v>10809</v>
      </c>
      <c r="P39" s="38">
        <v>0</v>
      </c>
      <c r="Q39" s="38">
        <v>0</v>
      </c>
      <c r="R39" s="38">
        <v>0</v>
      </c>
      <c r="S39" s="38">
        <v>0</v>
      </c>
      <c r="T39" s="38">
        <v>0</v>
      </c>
      <c r="U39" s="38">
        <v>0</v>
      </c>
      <c r="V39" s="38">
        <v>0</v>
      </c>
      <c r="W39" s="16" t="s">
        <v>2073</v>
      </c>
      <c r="X39" s="16" t="s">
        <v>52</v>
      </c>
      <c r="Y39" s="1" t="s">
        <v>52</v>
      </c>
      <c r="Z39" s="1" t="s">
        <v>52</v>
      </c>
      <c r="AA39" s="39"/>
      <c r="AB39" s="1" t="s">
        <v>52</v>
      </c>
    </row>
    <row r="40" spans="1:28" ht="30" customHeight="1" x14ac:dyDescent="0.3">
      <c r="A40" s="16" t="s">
        <v>1640</v>
      </c>
      <c r="B40" s="16" t="s">
        <v>955</v>
      </c>
      <c r="C40" s="16" t="s">
        <v>1639</v>
      </c>
      <c r="D40" s="37" t="s">
        <v>65</v>
      </c>
      <c r="E40" s="38">
        <v>7660</v>
      </c>
      <c r="F40" s="16" t="s">
        <v>52</v>
      </c>
      <c r="G40" s="38">
        <v>10069</v>
      </c>
      <c r="H40" s="16" t="s">
        <v>2063</v>
      </c>
      <c r="I40" s="38">
        <v>8276</v>
      </c>
      <c r="J40" s="16" t="s">
        <v>2051</v>
      </c>
      <c r="K40" s="38">
        <v>8995</v>
      </c>
      <c r="L40" s="16" t="s">
        <v>2041</v>
      </c>
      <c r="M40" s="38">
        <v>8314</v>
      </c>
      <c r="N40" s="16" t="s">
        <v>2064</v>
      </c>
      <c r="O40" s="38">
        <f t="shared" ref="O40:O71" si="1">SMALL(E40:M40,COUNTIF(E40:M40,0)+1)</f>
        <v>7660</v>
      </c>
      <c r="P40" s="38">
        <v>0</v>
      </c>
      <c r="Q40" s="38">
        <v>0</v>
      </c>
      <c r="R40" s="38">
        <v>0</v>
      </c>
      <c r="S40" s="38">
        <v>0</v>
      </c>
      <c r="T40" s="38">
        <v>0</v>
      </c>
      <c r="U40" s="38">
        <v>0</v>
      </c>
      <c r="V40" s="38">
        <v>0</v>
      </c>
      <c r="W40" s="16" t="s">
        <v>2074</v>
      </c>
      <c r="X40" s="16" t="s">
        <v>52</v>
      </c>
      <c r="Y40" s="1" t="s">
        <v>52</v>
      </c>
      <c r="Z40" s="1" t="s">
        <v>52</v>
      </c>
      <c r="AA40" s="39"/>
      <c r="AB40" s="1" t="s">
        <v>52</v>
      </c>
    </row>
    <row r="41" spans="1:28" ht="30" customHeight="1" x14ac:dyDescent="0.3">
      <c r="A41" s="16" t="s">
        <v>1646</v>
      </c>
      <c r="B41" s="16" t="s">
        <v>955</v>
      </c>
      <c r="C41" s="16" t="s">
        <v>967</v>
      </c>
      <c r="D41" s="37" t="s">
        <v>65</v>
      </c>
      <c r="E41" s="38">
        <v>3380</v>
      </c>
      <c r="F41" s="16" t="s">
        <v>52</v>
      </c>
      <c r="G41" s="38">
        <v>4520</v>
      </c>
      <c r="H41" s="16" t="s">
        <v>2063</v>
      </c>
      <c r="I41" s="38">
        <v>3703</v>
      </c>
      <c r="J41" s="16" t="s">
        <v>2051</v>
      </c>
      <c r="K41" s="38">
        <v>4068</v>
      </c>
      <c r="L41" s="16" t="s">
        <v>2041</v>
      </c>
      <c r="M41" s="38">
        <v>3733</v>
      </c>
      <c r="N41" s="16" t="s">
        <v>2064</v>
      </c>
      <c r="O41" s="38">
        <f t="shared" si="1"/>
        <v>3380</v>
      </c>
      <c r="P41" s="38">
        <v>0</v>
      </c>
      <c r="Q41" s="38">
        <v>0</v>
      </c>
      <c r="R41" s="38">
        <v>0</v>
      </c>
      <c r="S41" s="38">
        <v>0</v>
      </c>
      <c r="T41" s="38">
        <v>0</v>
      </c>
      <c r="U41" s="38">
        <v>0</v>
      </c>
      <c r="V41" s="38">
        <v>0</v>
      </c>
      <c r="W41" s="16" t="s">
        <v>2075</v>
      </c>
      <c r="X41" s="16" t="s">
        <v>52</v>
      </c>
      <c r="Y41" s="1" t="s">
        <v>52</v>
      </c>
      <c r="Z41" s="1" t="s">
        <v>52</v>
      </c>
      <c r="AA41" s="39"/>
      <c r="AB41" s="1" t="s">
        <v>52</v>
      </c>
    </row>
    <row r="42" spans="1:28" ht="30" customHeight="1" x14ac:dyDescent="0.3">
      <c r="A42" s="16" t="s">
        <v>1268</v>
      </c>
      <c r="B42" s="16" t="s">
        <v>1259</v>
      </c>
      <c r="C42" s="16" t="s">
        <v>1267</v>
      </c>
      <c r="D42" s="37" t="s">
        <v>65</v>
      </c>
      <c r="E42" s="38">
        <v>551</v>
      </c>
      <c r="F42" s="16" t="s">
        <v>52</v>
      </c>
      <c r="G42" s="38">
        <v>588</v>
      </c>
      <c r="H42" s="16" t="s">
        <v>2063</v>
      </c>
      <c r="I42" s="38">
        <v>812</v>
      </c>
      <c r="J42" s="16" t="s">
        <v>2040</v>
      </c>
      <c r="K42" s="38">
        <v>631</v>
      </c>
      <c r="L42" s="16" t="s">
        <v>2076</v>
      </c>
      <c r="M42" s="38">
        <v>754</v>
      </c>
      <c r="N42" s="16" t="s">
        <v>2042</v>
      </c>
      <c r="O42" s="38">
        <f t="shared" si="1"/>
        <v>551</v>
      </c>
      <c r="P42" s="38">
        <v>0</v>
      </c>
      <c r="Q42" s="38">
        <v>0</v>
      </c>
      <c r="R42" s="38">
        <v>0</v>
      </c>
      <c r="S42" s="38">
        <v>0</v>
      </c>
      <c r="T42" s="38">
        <v>0</v>
      </c>
      <c r="U42" s="38">
        <v>0</v>
      </c>
      <c r="V42" s="38">
        <v>0</v>
      </c>
      <c r="W42" s="16" t="s">
        <v>2077</v>
      </c>
      <c r="X42" s="16" t="s">
        <v>52</v>
      </c>
      <c r="Y42" s="1" t="s">
        <v>52</v>
      </c>
      <c r="Z42" s="1" t="s">
        <v>52</v>
      </c>
      <c r="AA42" s="39"/>
      <c r="AB42" s="1" t="s">
        <v>52</v>
      </c>
    </row>
    <row r="43" spans="1:28" ht="30" customHeight="1" x14ac:dyDescent="0.3">
      <c r="A43" s="16" t="s">
        <v>1261</v>
      </c>
      <c r="B43" s="16" t="s">
        <v>1259</v>
      </c>
      <c r="C43" s="16" t="s">
        <v>1260</v>
      </c>
      <c r="D43" s="37" t="s">
        <v>65</v>
      </c>
      <c r="E43" s="38">
        <v>817</v>
      </c>
      <c r="F43" s="16" t="s">
        <v>52</v>
      </c>
      <c r="G43" s="38">
        <v>871</v>
      </c>
      <c r="H43" s="16" t="s">
        <v>2063</v>
      </c>
      <c r="I43" s="38">
        <v>1337</v>
      </c>
      <c r="J43" s="16" t="s">
        <v>2040</v>
      </c>
      <c r="K43" s="38">
        <v>977</v>
      </c>
      <c r="L43" s="16" t="s">
        <v>2076</v>
      </c>
      <c r="M43" s="38">
        <v>1238</v>
      </c>
      <c r="N43" s="16" t="s">
        <v>2042</v>
      </c>
      <c r="O43" s="38">
        <f t="shared" si="1"/>
        <v>817</v>
      </c>
      <c r="P43" s="38">
        <v>0</v>
      </c>
      <c r="Q43" s="38">
        <v>0</v>
      </c>
      <c r="R43" s="38">
        <v>0</v>
      </c>
      <c r="S43" s="38">
        <v>0</v>
      </c>
      <c r="T43" s="38">
        <v>0</v>
      </c>
      <c r="U43" s="38">
        <v>0</v>
      </c>
      <c r="V43" s="38">
        <v>0</v>
      </c>
      <c r="W43" s="16" t="s">
        <v>2078</v>
      </c>
      <c r="X43" s="16" t="s">
        <v>52</v>
      </c>
      <c r="Y43" s="1" t="s">
        <v>52</v>
      </c>
      <c r="Z43" s="1" t="s">
        <v>52</v>
      </c>
      <c r="AA43" s="39"/>
      <c r="AB43" s="1" t="s">
        <v>52</v>
      </c>
    </row>
    <row r="44" spans="1:28" ht="30" customHeight="1" x14ac:dyDescent="0.3">
      <c r="A44" s="16" t="s">
        <v>1251</v>
      </c>
      <c r="B44" s="16" t="s">
        <v>1249</v>
      </c>
      <c r="C44" s="16" t="s">
        <v>1250</v>
      </c>
      <c r="D44" s="37" t="s">
        <v>65</v>
      </c>
      <c r="E44" s="38">
        <v>0</v>
      </c>
      <c r="F44" s="16" t="s">
        <v>52</v>
      </c>
      <c r="G44" s="38">
        <v>0</v>
      </c>
      <c r="H44" s="16" t="s">
        <v>52</v>
      </c>
      <c r="I44" s="38">
        <v>585</v>
      </c>
      <c r="J44" s="16" t="s">
        <v>2079</v>
      </c>
      <c r="K44" s="38">
        <v>520</v>
      </c>
      <c r="L44" s="16" t="s">
        <v>2080</v>
      </c>
      <c r="M44" s="38">
        <v>641</v>
      </c>
      <c r="N44" s="16" t="s">
        <v>2053</v>
      </c>
      <c r="O44" s="38">
        <f t="shared" si="1"/>
        <v>520</v>
      </c>
      <c r="P44" s="38">
        <v>0</v>
      </c>
      <c r="Q44" s="38">
        <v>0</v>
      </c>
      <c r="R44" s="38">
        <v>0</v>
      </c>
      <c r="S44" s="38">
        <v>0</v>
      </c>
      <c r="T44" s="38">
        <v>0</v>
      </c>
      <c r="U44" s="38">
        <v>0</v>
      </c>
      <c r="V44" s="38">
        <v>0</v>
      </c>
      <c r="W44" s="16" t="s">
        <v>2081</v>
      </c>
      <c r="X44" s="16" t="s">
        <v>52</v>
      </c>
      <c r="Y44" s="1" t="s">
        <v>52</v>
      </c>
      <c r="Z44" s="1" t="s">
        <v>52</v>
      </c>
      <c r="AA44" s="39"/>
      <c r="AB44" s="1" t="s">
        <v>52</v>
      </c>
    </row>
    <row r="45" spans="1:28" ht="30" customHeight="1" x14ac:dyDescent="0.3">
      <c r="A45" s="16" t="s">
        <v>1828</v>
      </c>
      <c r="B45" s="16" t="s">
        <v>1825</v>
      </c>
      <c r="C45" s="16" t="s">
        <v>1826</v>
      </c>
      <c r="D45" s="37" t="s">
        <v>1827</v>
      </c>
      <c r="E45" s="38">
        <v>0</v>
      </c>
      <c r="F45" s="16" t="s">
        <v>52</v>
      </c>
      <c r="G45" s="38">
        <v>231.81</v>
      </c>
      <c r="H45" s="16" t="s">
        <v>2082</v>
      </c>
      <c r="I45" s="38">
        <v>211.36</v>
      </c>
      <c r="J45" s="16" t="s">
        <v>2083</v>
      </c>
      <c r="K45" s="38">
        <v>222.5</v>
      </c>
      <c r="L45" s="16" t="s">
        <v>2084</v>
      </c>
      <c r="M45" s="38">
        <v>212.5</v>
      </c>
      <c r="N45" s="16" t="s">
        <v>2085</v>
      </c>
      <c r="O45" s="38">
        <f t="shared" si="1"/>
        <v>211.36</v>
      </c>
      <c r="P45" s="38">
        <v>0</v>
      </c>
      <c r="Q45" s="38">
        <v>0</v>
      </c>
      <c r="R45" s="38">
        <v>0</v>
      </c>
      <c r="S45" s="38">
        <v>0</v>
      </c>
      <c r="T45" s="38">
        <v>0</v>
      </c>
      <c r="U45" s="38">
        <v>0</v>
      </c>
      <c r="V45" s="38">
        <v>0</v>
      </c>
      <c r="W45" s="16" t="s">
        <v>2086</v>
      </c>
      <c r="X45" s="16" t="s">
        <v>52</v>
      </c>
      <c r="Y45" s="1" t="s">
        <v>52</v>
      </c>
      <c r="Z45" s="1" t="s">
        <v>52</v>
      </c>
      <c r="AA45" s="39"/>
      <c r="AB45" s="1" t="s">
        <v>52</v>
      </c>
    </row>
    <row r="46" spans="1:28" ht="30" customHeight="1" x14ac:dyDescent="0.3">
      <c r="A46" s="16" t="s">
        <v>1195</v>
      </c>
      <c r="B46" s="16" t="s">
        <v>1193</v>
      </c>
      <c r="C46" s="16" t="s">
        <v>1194</v>
      </c>
      <c r="D46" s="37" t="s">
        <v>81</v>
      </c>
      <c r="E46" s="38">
        <v>0</v>
      </c>
      <c r="F46" s="16" t="s">
        <v>52</v>
      </c>
      <c r="G46" s="38">
        <v>30</v>
      </c>
      <c r="H46" s="16" t="s">
        <v>2087</v>
      </c>
      <c r="I46" s="38">
        <v>21.3</v>
      </c>
      <c r="J46" s="16" t="s">
        <v>2088</v>
      </c>
      <c r="K46" s="38">
        <v>30.2</v>
      </c>
      <c r="L46" s="16" t="s">
        <v>2089</v>
      </c>
      <c r="M46" s="38">
        <v>28.7</v>
      </c>
      <c r="N46" s="16" t="s">
        <v>2090</v>
      </c>
      <c r="O46" s="38">
        <f t="shared" si="1"/>
        <v>21.3</v>
      </c>
      <c r="P46" s="38">
        <v>0</v>
      </c>
      <c r="Q46" s="38">
        <v>0</v>
      </c>
      <c r="R46" s="38">
        <v>0</v>
      </c>
      <c r="S46" s="38">
        <v>0</v>
      </c>
      <c r="T46" s="38">
        <v>0</v>
      </c>
      <c r="U46" s="38">
        <v>0</v>
      </c>
      <c r="V46" s="38">
        <v>0</v>
      </c>
      <c r="W46" s="16" t="s">
        <v>2091</v>
      </c>
      <c r="X46" s="16" t="s">
        <v>52</v>
      </c>
      <c r="Y46" s="1" t="s">
        <v>52</v>
      </c>
      <c r="Z46" s="1" t="s">
        <v>52</v>
      </c>
      <c r="AA46" s="39"/>
      <c r="AB46" s="1" t="s">
        <v>52</v>
      </c>
    </row>
    <row r="47" spans="1:28" ht="30" customHeight="1" x14ac:dyDescent="0.3">
      <c r="A47" s="16" t="s">
        <v>1199</v>
      </c>
      <c r="B47" s="16" t="s">
        <v>1197</v>
      </c>
      <c r="C47" s="16" t="s">
        <v>1198</v>
      </c>
      <c r="D47" s="37" t="s">
        <v>81</v>
      </c>
      <c r="E47" s="38">
        <v>0</v>
      </c>
      <c r="F47" s="16" t="s">
        <v>52</v>
      </c>
      <c r="G47" s="38">
        <v>9.6</v>
      </c>
      <c r="H47" s="16" t="s">
        <v>2092</v>
      </c>
      <c r="I47" s="38">
        <v>9.3000000000000007</v>
      </c>
      <c r="J47" s="16" t="s">
        <v>2088</v>
      </c>
      <c r="K47" s="38">
        <v>15.72</v>
      </c>
      <c r="L47" s="16" t="s">
        <v>2093</v>
      </c>
      <c r="M47" s="38">
        <v>9.1999999999999993</v>
      </c>
      <c r="N47" s="16" t="s">
        <v>2094</v>
      </c>
      <c r="O47" s="38">
        <f t="shared" si="1"/>
        <v>9.1999999999999993</v>
      </c>
      <c r="P47" s="38">
        <v>0</v>
      </c>
      <c r="Q47" s="38">
        <v>0</v>
      </c>
      <c r="R47" s="38">
        <v>0</v>
      </c>
      <c r="S47" s="38">
        <v>0</v>
      </c>
      <c r="T47" s="38">
        <v>0</v>
      </c>
      <c r="U47" s="38">
        <v>0</v>
      </c>
      <c r="V47" s="38">
        <v>0</v>
      </c>
      <c r="W47" s="16" t="s">
        <v>2095</v>
      </c>
      <c r="X47" s="16" t="s">
        <v>52</v>
      </c>
      <c r="Y47" s="1" t="s">
        <v>52</v>
      </c>
      <c r="Z47" s="1" t="s">
        <v>52</v>
      </c>
      <c r="AA47" s="39"/>
      <c r="AB47" s="1" t="s">
        <v>52</v>
      </c>
    </row>
    <row r="48" spans="1:28" ht="30" customHeight="1" x14ac:dyDescent="0.3">
      <c r="A48" s="16" t="s">
        <v>1191</v>
      </c>
      <c r="B48" s="16" t="s">
        <v>1189</v>
      </c>
      <c r="C48" s="16" t="s">
        <v>1190</v>
      </c>
      <c r="D48" s="37" t="s">
        <v>81</v>
      </c>
      <c r="E48" s="38">
        <v>0</v>
      </c>
      <c r="F48" s="16" t="s">
        <v>52</v>
      </c>
      <c r="G48" s="38">
        <v>170</v>
      </c>
      <c r="H48" s="16" t="s">
        <v>2092</v>
      </c>
      <c r="I48" s="38">
        <v>160</v>
      </c>
      <c r="J48" s="16" t="s">
        <v>2096</v>
      </c>
      <c r="K48" s="38">
        <v>160</v>
      </c>
      <c r="L48" s="16" t="s">
        <v>2097</v>
      </c>
      <c r="M48" s="38">
        <v>550</v>
      </c>
      <c r="N48" s="16" t="s">
        <v>2093</v>
      </c>
      <c r="O48" s="38">
        <f t="shared" si="1"/>
        <v>160</v>
      </c>
      <c r="P48" s="38">
        <v>0</v>
      </c>
      <c r="Q48" s="38">
        <v>0</v>
      </c>
      <c r="R48" s="38">
        <v>0</v>
      </c>
      <c r="S48" s="38">
        <v>0</v>
      </c>
      <c r="T48" s="38">
        <v>0</v>
      </c>
      <c r="U48" s="38">
        <v>0</v>
      </c>
      <c r="V48" s="38">
        <v>0</v>
      </c>
      <c r="W48" s="16" t="s">
        <v>2098</v>
      </c>
      <c r="X48" s="16" t="s">
        <v>52</v>
      </c>
      <c r="Y48" s="1" t="s">
        <v>52</v>
      </c>
      <c r="Z48" s="1" t="s">
        <v>52</v>
      </c>
      <c r="AA48" s="39"/>
      <c r="AB48" s="1" t="s">
        <v>52</v>
      </c>
    </row>
    <row r="49" spans="1:28" ht="30" customHeight="1" x14ac:dyDescent="0.3">
      <c r="A49" s="16" t="s">
        <v>1440</v>
      </c>
      <c r="B49" s="16" t="s">
        <v>1438</v>
      </c>
      <c r="C49" s="16" t="s">
        <v>1439</v>
      </c>
      <c r="D49" s="37" t="s">
        <v>81</v>
      </c>
      <c r="E49" s="38">
        <v>44806</v>
      </c>
      <c r="F49" s="16" t="s">
        <v>52</v>
      </c>
      <c r="G49" s="38">
        <v>120000</v>
      </c>
      <c r="H49" s="16" t="s">
        <v>2099</v>
      </c>
      <c r="I49" s="38">
        <v>100000</v>
      </c>
      <c r="J49" s="16" t="s">
        <v>2100</v>
      </c>
      <c r="K49" s="38">
        <v>100000</v>
      </c>
      <c r="L49" s="16" t="s">
        <v>2101</v>
      </c>
      <c r="M49" s="38">
        <v>100000</v>
      </c>
      <c r="N49" s="16" t="s">
        <v>2102</v>
      </c>
      <c r="O49" s="38">
        <f t="shared" si="1"/>
        <v>44806</v>
      </c>
      <c r="P49" s="38">
        <v>0</v>
      </c>
      <c r="Q49" s="38">
        <v>0</v>
      </c>
      <c r="R49" s="38">
        <v>0</v>
      </c>
      <c r="S49" s="38">
        <v>0</v>
      </c>
      <c r="T49" s="38">
        <v>0</v>
      </c>
      <c r="U49" s="38">
        <v>0</v>
      </c>
      <c r="V49" s="38">
        <v>0</v>
      </c>
      <c r="W49" s="16" t="s">
        <v>2103</v>
      </c>
      <c r="X49" s="16" t="s">
        <v>52</v>
      </c>
      <c r="Y49" s="1" t="s">
        <v>52</v>
      </c>
      <c r="Z49" s="1" t="s">
        <v>52</v>
      </c>
      <c r="AA49" s="39"/>
      <c r="AB49" s="1" t="s">
        <v>52</v>
      </c>
    </row>
    <row r="50" spans="1:28" ht="30" customHeight="1" x14ac:dyDescent="0.3">
      <c r="A50" s="16" t="s">
        <v>1703</v>
      </c>
      <c r="B50" s="16" t="s">
        <v>1319</v>
      </c>
      <c r="C50" s="16" t="s">
        <v>1702</v>
      </c>
      <c r="D50" s="37" t="s">
        <v>81</v>
      </c>
      <c r="E50" s="38">
        <v>9996</v>
      </c>
      <c r="F50" s="16" t="s">
        <v>52</v>
      </c>
      <c r="G50" s="38">
        <v>20100</v>
      </c>
      <c r="H50" s="16" t="s">
        <v>2104</v>
      </c>
      <c r="I50" s="38">
        <v>11760</v>
      </c>
      <c r="J50" s="16" t="s">
        <v>2105</v>
      </c>
      <c r="K50" s="38">
        <v>11880</v>
      </c>
      <c r="L50" s="16" t="s">
        <v>2106</v>
      </c>
      <c r="M50" s="38">
        <v>11760</v>
      </c>
      <c r="N50" s="16" t="s">
        <v>2107</v>
      </c>
      <c r="O50" s="38">
        <f t="shared" si="1"/>
        <v>9996</v>
      </c>
      <c r="P50" s="38">
        <v>0</v>
      </c>
      <c r="Q50" s="38">
        <v>0</v>
      </c>
      <c r="R50" s="38">
        <v>0</v>
      </c>
      <c r="S50" s="38">
        <v>0</v>
      </c>
      <c r="T50" s="38">
        <v>0</v>
      </c>
      <c r="U50" s="38">
        <v>0</v>
      </c>
      <c r="V50" s="38">
        <v>0</v>
      </c>
      <c r="W50" s="16" t="s">
        <v>2108</v>
      </c>
      <c r="X50" s="16" t="s">
        <v>52</v>
      </c>
      <c r="Y50" s="1" t="s">
        <v>52</v>
      </c>
      <c r="Z50" s="1" t="s">
        <v>52</v>
      </c>
      <c r="AA50" s="39"/>
      <c r="AB50" s="1" t="s">
        <v>52</v>
      </c>
    </row>
    <row r="51" spans="1:28" ht="30" customHeight="1" x14ac:dyDescent="0.3">
      <c r="A51" s="16" t="s">
        <v>1321</v>
      </c>
      <c r="B51" s="16" t="s">
        <v>1319</v>
      </c>
      <c r="C51" s="16" t="s">
        <v>1320</v>
      </c>
      <c r="D51" s="37" t="s">
        <v>81</v>
      </c>
      <c r="E51" s="38">
        <v>47523</v>
      </c>
      <c r="F51" s="16" t="s">
        <v>52</v>
      </c>
      <c r="G51" s="38">
        <v>0</v>
      </c>
      <c r="H51" s="16" t="s">
        <v>52</v>
      </c>
      <c r="I51" s="38">
        <v>55910</v>
      </c>
      <c r="J51" s="16" t="s">
        <v>2105</v>
      </c>
      <c r="K51" s="38">
        <v>0</v>
      </c>
      <c r="L51" s="16" t="s">
        <v>52</v>
      </c>
      <c r="M51" s="38">
        <v>55910</v>
      </c>
      <c r="N51" s="16" t="s">
        <v>2107</v>
      </c>
      <c r="O51" s="38">
        <f t="shared" si="1"/>
        <v>47523</v>
      </c>
      <c r="P51" s="38">
        <v>0</v>
      </c>
      <c r="Q51" s="38">
        <v>0</v>
      </c>
      <c r="R51" s="38">
        <v>0</v>
      </c>
      <c r="S51" s="38">
        <v>0</v>
      </c>
      <c r="T51" s="38">
        <v>0</v>
      </c>
      <c r="U51" s="38">
        <v>0</v>
      </c>
      <c r="V51" s="38">
        <v>0</v>
      </c>
      <c r="W51" s="16" t="s">
        <v>2109</v>
      </c>
      <c r="X51" s="16" t="s">
        <v>52</v>
      </c>
      <c r="Y51" s="1" t="s">
        <v>52</v>
      </c>
      <c r="Z51" s="1" t="s">
        <v>52</v>
      </c>
      <c r="AA51" s="39"/>
      <c r="AB51" s="1" t="s">
        <v>52</v>
      </c>
    </row>
    <row r="52" spans="1:28" ht="30" customHeight="1" x14ac:dyDescent="0.3">
      <c r="A52" s="16" t="s">
        <v>1328</v>
      </c>
      <c r="B52" s="16" t="s">
        <v>1319</v>
      </c>
      <c r="C52" s="16" t="s">
        <v>1327</v>
      </c>
      <c r="D52" s="37" t="s">
        <v>81</v>
      </c>
      <c r="E52" s="38">
        <v>3493</v>
      </c>
      <c r="F52" s="16" t="s">
        <v>52</v>
      </c>
      <c r="G52" s="38">
        <v>0</v>
      </c>
      <c r="H52" s="16" t="s">
        <v>52</v>
      </c>
      <c r="I52" s="38">
        <v>4110</v>
      </c>
      <c r="J52" s="16" t="s">
        <v>2105</v>
      </c>
      <c r="K52" s="38">
        <v>4750</v>
      </c>
      <c r="L52" s="16" t="s">
        <v>2106</v>
      </c>
      <c r="M52" s="38">
        <v>4110</v>
      </c>
      <c r="N52" s="16" t="s">
        <v>2107</v>
      </c>
      <c r="O52" s="38">
        <f t="shared" si="1"/>
        <v>3493</v>
      </c>
      <c r="P52" s="38">
        <v>0</v>
      </c>
      <c r="Q52" s="38">
        <v>0</v>
      </c>
      <c r="R52" s="38">
        <v>0</v>
      </c>
      <c r="S52" s="38">
        <v>0</v>
      </c>
      <c r="T52" s="38">
        <v>0</v>
      </c>
      <c r="U52" s="38">
        <v>0</v>
      </c>
      <c r="V52" s="38">
        <v>0</v>
      </c>
      <c r="W52" s="16" t="s">
        <v>2110</v>
      </c>
      <c r="X52" s="16" t="s">
        <v>52</v>
      </c>
      <c r="Y52" s="1" t="s">
        <v>52</v>
      </c>
      <c r="Z52" s="1" t="s">
        <v>52</v>
      </c>
      <c r="AA52" s="39"/>
      <c r="AB52" s="1" t="s">
        <v>52</v>
      </c>
    </row>
    <row r="53" spans="1:28" ht="30" customHeight="1" x14ac:dyDescent="0.3">
      <c r="A53" s="16" t="s">
        <v>1361</v>
      </c>
      <c r="B53" s="16" t="s">
        <v>1359</v>
      </c>
      <c r="C53" s="16" t="s">
        <v>1360</v>
      </c>
      <c r="D53" s="37" t="s">
        <v>81</v>
      </c>
      <c r="E53" s="38">
        <v>591</v>
      </c>
      <c r="F53" s="16" t="s">
        <v>52</v>
      </c>
      <c r="G53" s="38">
        <v>650</v>
      </c>
      <c r="H53" s="16" t="s">
        <v>2104</v>
      </c>
      <c r="I53" s="38">
        <v>700</v>
      </c>
      <c r="J53" s="16" t="s">
        <v>2105</v>
      </c>
      <c r="K53" s="38">
        <v>650</v>
      </c>
      <c r="L53" s="16" t="s">
        <v>2106</v>
      </c>
      <c r="M53" s="38">
        <v>700</v>
      </c>
      <c r="N53" s="16" t="s">
        <v>2107</v>
      </c>
      <c r="O53" s="38">
        <f t="shared" si="1"/>
        <v>591</v>
      </c>
      <c r="P53" s="38">
        <v>0</v>
      </c>
      <c r="Q53" s="38">
        <v>0</v>
      </c>
      <c r="R53" s="38">
        <v>0</v>
      </c>
      <c r="S53" s="38">
        <v>0</v>
      </c>
      <c r="T53" s="38">
        <v>0</v>
      </c>
      <c r="U53" s="38">
        <v>0</v>
      </c>
      <c r="V53" s="38">
        <v>0</v>
      </c>
      <c r="W53" s="16" t="s">
        <v>2111</v>
      </c>
      <c r="X53" s="16" t="s">
        <v>52</v>
      </c>
      <c r="Y53" s="1" t="s">
        <v>52</v>
      </c>
      <c r="Z53" s="1" t="s">
        <v>52</v>
      </c>
      <c r="AA53" s="39"/>
      <c r="AB53" s="1" t="s">
        <v>52</v>
      </c>
    </row>
    <row r="54" spans="1:28" ht="30" customHeight="1" x14ac:dyDescent="0.3">
      <c r="A54" s="16" t="s">
        <v>1345</v>
      </c>
      <c r="B54" s="16" t="s">
        <v>1335</v>
      </c>
      <c r="C54" s="16" t="s">
        <v>1344</v>
      </c>
      <c r="D54" s="37" t="s">
        <v>81</v>
      </c>
      <c r="E54" s="38">
        <v>626</v>
      </c>
      <c r="F54" s="16" t="s">
        <v>52</v>
      </c>
      <c r="G54" s="38">
        <v>721</v>
      </c>
      <c r="H54" s="16" t="s">
        <v>2112</v>
      </c>
      <c r="I54" s="38">
        <v>845</v>
      </c>
      <c r="J54" s="16" t="s">
        <v>2105</v>
      </c>
      <c r="K54" s="38">
        <v>790</v>
      </c>
      <c r="L54" s="16" t="s">
        <v>2106</v>
      </c>
      <c r="M54" s="38">
        <v>871</v>
      </c>
      <c r="N54" s="16" t="s">
        <v>2107</v>
      </c>
      <c r="O54" s="38">
        <f t="shared" si="1"/>
        <v>626</v>
      </c>
      <c r="P54" s="38">
        <v>0</v>
      </c>
      <c r="Q54" s="38">
        <v>0</v>
      </c>
      <c r="R54" s="38">
        <v>0</v>
      </c>
      <c r="S54" s="38">
        <v>0</v>
      </c>
      <c r="T54" s="38">
        <v>0</v>
      </c>
      <c r="U54" s="38">
        <v>0</v>
      </c>
      <c r="V54" s="38">
        <v>0</v>
      </c>
      <c r="W54" s="16" t="s">
        <v>2113</v>
      </c>
      <c r="X54" s="16" t="s">
        <v>52</v>
      </c>
      <c r="Y54" s="1" t="s">
        <v>52</v>
      </c>
      <c r="Z54" s="1" t="s">
        <v>52</v>
      </c>
      <c r="AA54" s="39"/>
      <c r="AB54" s="1" t="s">
        <v>52</v>
      </c>
    </row>
    <row r="55" spans="1:28" ht="30" customHeight="1" x14ac:dyDescent="0.3">
      <c r="A55" s="16" t="s">
        <v>1337</v>
      </c>
      <c r="B55" s="16" t="s">
        <v>1335</v>
      </c>
      <c r="C55" s="16" t="s">
        <v>1336</v>
      </c>
      <c r="D55" s="37" t="s">
        <v>81</v>
      </c>
      <c r="E55" s="38">
        <v>0</v>
      </c>
      <c r="F55" s="16" t="s">
        <v>52</v>
      </c>
      <c r="G55" s="38">
        <v>840</v>
      </c>
      <c r="H55" s="16" t="s">
        <v>2112</v>
      </c>
      <c r="I55" s="38">
        <v>0</v>
      </c>
      <c r="J55" s="16" t="s">
        <v>52</v>
      </c>
      <c r="K55" s="38">
        <v>3100</v>
      </c>
      <c r="L55" s="16" t="s">
        <v>2106</v>
      </c>
      <c r="M55" s="38">
        <v>0</v>
      </c>
      <c r="N55" s="16" t="s">
        <v>52</v>
      </c>
      <c r="O55" s="38">
        <f t="shared" si="1"/>
        <v>840</v>
      </c>
      <c r="P55" s="38">
        <v>0</v>
      </c>
      <c r="Q55" s="38">
        <v>0</v>
      </c>
      <c r="R55" s="38">
        <v>0</v>
      </c>
      <c r="S55" s="38">
        <v>0</v>
      </c>
      <c r="T55" s="38">
        <v>0</v>
      </c>
      <c r="U55" s="38">
        <v>0</v>
      </c>
      <c r="V55" s="38">
        <v>0</v>
      </c>
      <c r="W55" s="16" t="s">
        <v>2114</v>
      </c>
      <c r="X55" s="16" t="s">
        <v>52</v>
      </c>
      <c r="Y55" s="1" t="s">
        <v>52</v>
      </c>
      <c r="Z55" s="1" t="s">
        <v>52</v>
      </c>
      <c r="AA55" s="39"/>
      <c r="AB55" s="1" t="s">
        <v>52</v>
      </c>
    </row>
    <row r="56" spans="1:28" ht="30" customHeight="1" x14ac:dyDescent="0.3">
      <c r="A56" s="16" t="s">
        <v>1784</v>
      </c>
      <c r="B56" s="16" t="s">
        <v>1782</v>
      </c>
      <c r="C56" s="16" t="s">
        <v>1783</v>
      </c>
      <c r="D56" s="37" t="s">
        <v>65</v>
      </c>
      <c r="E56" s="38">
        <v>0</v>
      </c>
      <c r="F56" s="16" t="s">
        <v>52</v>
      </c>
      <c r="G56" s="38">
        <v>297</v>
      </c>
      <c r="H56" s="16" t="s">
        <v>2115</v>
      </c>
      <c r="I56" s="38">
        <v>110</v>
      </c>
      <c r="J56" s="16" t="s">
        <v>2116</v>
      </c>
      <c r="K56" s="38">
        <v>160</v>
      </c>
      <c r="L56" s="16" t="s">
        <v>2117</v>
      </c>
      <c r="M56" s="38">
        <v>0</v>
      </c>
      <c r="N56" s="16" t="s">
        <v>52</v>
      </c>
      <c r="O56" s="38">
        <f t="shared" si="1"/>
        <v>110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16" t="s">
        <v>2118</v>
      </c>
      <c r="X56" s="16" t="s">
        <v>52</v>
      </c>
      <c r="Y56" s="1" t="s">
        <v>52</v>
      </c>
      <c r="Z56" s="1" t="s">
        <v>52</v>
      </c>
      <c r="AA56" s="39"/>
      <c r="AB56" s="1" t="s">
        <v>52</v>
      </c>
    </row>
    <row r="57" spans="1:28" ht="30" customHeight="1" x14ac:dyDescent="0.3">
      <c r="A57" s="16" t="s">
        <v>1353</v>
      </c>
      <c r="B57" s="16" t="s">
        <v>1351</v>
      </c>
      <c r="C57" s="16" t="s">
        <v>1352</v>
      </c>
      <c r="D57" s="37" t="s">
        <v>81</v>
      </c>
      <c r="E57" s="38">
        <v>1384</v>
      </c>
      <c r="F57" s="16" t="s">
        <v>52</v>
      </c>
      <c r="G57" s="38">
        <v>2834</v>
      </c>
      <c r="H57" s="16" t="s">
        <v>2119</v>
      </c>
      <c r="I57" s="38">
        <v>0</v>
      </c>
      <c r="J57" s="16" t="s">
        <v>52</v>
      </c>
      <c r="K57" s="38">
        <v>2760</v>
      </c>
      <c r="L57" s="16" t="s">
        <v>2120</v>
      </c>
      <c r="M57" s="38">
        <v>2273</v>
      </c>
      <c r="N57" s="16" t="s">
        <v>2121</v>
      </c>
      <c r="O57" s="38">
        <f t="shared" si="1"/>
        <v>1384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16" t="s">
        <v>2122</v>
      </c>
      <c r="X57" s="16" t="s">
        <v>52</v>
      </c>
      <c r="Y57" s="1" t="s">
        <v>52</v>
      </c>
      <c r="Z57" s="1" t="s">
        <v>52</v>
      </c>
      <c r="AA57" s="39"/>
      <c r="AB57" s="1" t="s">
        <v>52</v>
      </c>
    </row>
    <row r="58" spans="1:28" ht="30" customHeight="1" x14ac:dyDescent="0.3">
      <c r="A58" s="16" t="s">
        <v>1697</v>
      </c>
      <c r="B58" s="16" t="s">
        <v>1037</v>
      </c>
      <c r="C58" s="16" t="s">
        <v>1696</v>
      </c>
      <c r="D58" s="37" t="s">
        <v>81</v>
      </c>
      <c r="E58" s="38">
        <v>101</v>
      </c>
      <c r="F58" s="16" t="s">
        <v>52</v>
      </c>
      <c r="G58" s="38">
        <v>102</v>
      </c>
      <c r="H58" s="16" t="s">
        <v>2123</v>
      </c>
      <c r="I58" s="38">
        <v>0</v>
      </c>
      <c r="J58" s="16" t="s">
        <v>52</v>
      </c>
      <c r="K58" s="38">
        <v>94.1</v>
      </c>
      <c r="L58" s="16" t="s">
        <v>2124</v>
      </c>
      <c r="M58" s="38">
        <v>155</v>
      </c>
      <c r="N58" s="16" t="s">
        <v>2125</v>
      </c>
      <c r="O58" s="38">
        <f t="shared" si="1"/>
        <v>94.1</v>
      </c>
      <c r="P58" s="38">
        <v>0</v>
      </c>
      <c r="Q58" s="38">
        <v>0</v>
      </c>
      <c r="R58" s="38">
        <v>0</v>
      </c>
      <c r="S58" s="38">
        <v>0</v>
      </c>
      <c r="T58" s="38">
        <v>0</v>
      </c>
      <c r="U58" s="38">
        <v>0</v>
      </c>
      <c r="V58" s="38">
        <v>0</v>
      </c>
      <c r="W58" s="16" t="s">
        <v>2126</v>
      </c>
      <c r="X58" s="16" t="s">
        <v>52</v>
      </c>
      <c r="Y58" s="1" t="s">
        <v>52</v>
      </c>
      <c r="Z58" s="1" t="s">
        <v>52</v>
      </c>
      <c r="AA58" s="39"/>
      <c r="AB58" s="1" t="s">
        <v>52</v>
      </c>
    </row>
    <row r="59" spans="1:28" ht="30" customHeight="1" x14ac:dyDescent="0.3">
      <c r="A59" s="16" t="s">
        <v>1039</v>
      </c>
      <c r="B59" s="16" t="s">
        <v>1037</v>
      </c>
      <c r="C59" s="16" t="s">
        <v>1038</v>
      </c>
      <c r="D59" s="37" t="s">
        <v>81</v>
      </c>
      <c r="E59" s="38">
        <v>126</v>
      </c>
      <c r="F59" s="16" t="s">
        <v>52</v>
      </c>
      <c r="G59" s="38">
        <v>150</v>
      </c>
      <c r="H59" s="16" t="s">
        <v>2123</v>
      </c>
      <c r="I59" s="38">
        <v>0</v>
      </c>
      <c r="J59" s="16" t="s">
        <v>52</v>
      </c>
      <c r="K59" s="38">
        <v>147.1</v>
      </c>
      <c r="L59" s="16" t="s">
        <v>2124</v>
      </c>
      <c r="M59" s="38">
        <v>297</v>
      </c>
      <c r="N59" s="16" t="s">
        <v>2125</v>
      </c>
      <c r="O59" s="38">
        <f t="shared" si="1"/>
        <v>126</v>
      </c>
      <c r="P59" s="38">
        <v>0</v>
      </c>
      <c r="Q59" s="38">
        <v>0</v>
      </c>
      <c r="R59" s="38">
        <v>0</v>
      </c>
      <c r="S59" s="38">
        <v>0</v>
      </c>
      <c r="T59" s="38">
        <v>0</v>
      </c>
      <c r="U59" s="38">
        <v>0</v>
      </c>
      <c r="V59" s="38">
        <v>0</v>
      </c>
      <c r="W59" s="16" t="s">
        <v>2127</v>
      </c>
      <c r="X59" s="16" t="s">
        <v>52</v>
      </c>
      <c r="Y59" s="1" t="s">
        <v>52</v>
      </c>
      <c r="Z59" s="1" t="s">
        <v>52</v>
      </c>
      <c r="AA59" s="39"/>
      <c r="AB59" s="1" t="s">
        <v>52</v>
      </c>
    </row>
    <row r="60" spans="1:28" ht="30" customHeight="1" x14ac:dyDescent="0.3">
      <c r="A60" s="16" t="s">
        <v>1151</v>
      </c>
      <c r="B60" s="16" t="s">
        <v>1037</v>
      </c>
      <c r="C60" s="16" t="s">
        <v>1150</v>
      </c>
      <c r="D60" s="37" t="s">
        <v>81</v>
      </c>
      <c r="E60" s="38">
        <v>186</v>
      </c>
      <c r="F60" s="16" t="s">
        <v>52</v>
      </c>
      <c r="G60" s="38">
        <v>225</v>
      </c>
      <c r="H60" s="16" t="s">
        <v>2123</v>
      </c>
      <c r="I60" s="38">
        <v>0</v>
      </c>
      <c r="J60" s="16" t="s">
        <v>52</v>
      </c>
      <c r="K60" s="38">
        <v>200</v>
      </c>
      <c r="L60" s="16" t="s">
        <v>2124</v>
      </c>
      <c r="M60" s="38">
        <v>450</v>
      </c>
      <c r="N60" s="16" t="s">
        <v>2125</v>
      </c>
      <c r="O60" s="38">
        <f t="shared" si="1"/>
        <v>186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16" t="s">
        <v>2128</v>
      </c>
      <c r="X60" s="16" t="s">
        <v>52</v>
      </c>
      <c r="Y60" s="1" t="s">
        <v>52</v>
      </c>
      <c r="Z60" s="1" t="s">
        <v>52</v>
      </c>
      <c r="AA60" s="39"/>
      <c r="AB60" s="1" t="s">
        <v>52</v>
      </c>
    </row>
    <row r="61" spans="1:28" ht="30" customHeight="1" x14ac:dyDescent="0.3">
      <c r="A61" s="16" t="s">
        <v>1312</v>
      </c>
      <c r="B61" s="16" t="s">
        <v>1037</v>
      </c>
      <c r="C61" s="16" t="s">
        <v>1311</v>
      </c>
      <c r="D61" s="37" t="s">
        <v>81</v>
      </c>
      <c r="E61" s="38">
        <v>241</v>
      </c>
      <c r="F61" s="16" t="s">
        <v>52</v>
      </c>
      <c r="G61" s="38">
        <v>291</v>
      </c>
      <c r="H61" s="16" t="s">
        <v>2123</v>
      </c>
      <c r="I61" s="38">
        <v>0</v>
      </c>
      <c r="J61" s="16" t="s">
        <v>52</v>
      </c>
      <c r="K61" s="38">
        <v>305.8</v>
      </c>
      <c r="L61" s="16" t="s">
        <v>2124</v>
      </c>
      <c r="M61" s="38">
        <v>779</v>
      </c>
      <c r="N61" s="16" t="s">
        <v>2125</v>
      </c>
      <c r="O61" s="38">
        <f t="shared" si="1"/>
        <v>241</v>
      </c>
      <c r="P61" s="38">
        <v>0</v>
      </c>
      <c r="Q61" s="38">
        <v>0</v>
      </c>
      <c r="R61" s="38">
        <v>0</v>
      </c>
      <c r="S61" s="38">
        <v>0</v>
      </c>
      <c r="T61" s="38">
        <v>0</v>
      </c>
      <c r="U61" s="38">
        <v>0</v>
      </c>
      <c r="V61" s="38">
        <v>0</v>
      </c>
      <c r="W61" s="16" t="s">
        <v>2129</v>
      </c>
      <c r="X61" s="16" t="s">
        <v>52</v>
      </c>
      <c r="Y61" s="1" t="s">
        <v>52</v>
      </c>
      <c r="Z61" s="1" t="s">
        <v>52</v>
      </c>
      <c r="AA61" s="39"/>
      <c r="AB61" s="1" t="s">
        <v>52</v>
      </c>
    </row>
    <row r="62" spans="1:28" ht="30" customHeight="1" x14ac:dyDescent="0.3">
      <c r="A62" s="16" t="s">
        <v>1305</v>
      </c>
      <c r="B62" s="16" t="s">
        <v>1289</v>
      </c>
      <c r="C62" s="16" t="s">
        <v>1304</v>
      </c>
      <c r="D62" s="37" t="s">
        <v>81</v>
      </c>
      <c r="E62" s="38">
        <v>0</v>
      </c>
      <c r="F62" s="16" t="s">
        <v>52</v>
      </c>
      <c r="G62" s="38">
        <v>2737</v>
      </c>
      <c r="H62" s="16" t="s">
        <v>2123</v>
      </c>
      <c r="I62" s="38">
        <v>4088</v>
      </c>
      <c r="J62" s="16" t="s">
        <v>2130</v>
      </c>
      <c r="K62" s="38">
        <v>2590</v>
      </c>
      <c r="L62" s="16" t="s">
        <v>2124</v>
      </c>
      <c r="M62" s="38">
        <v>4088</v>
      </c>
      <c r="N62" s="16" t="s">
        <v>2125</v>
      </c>
      <c r="O62" s="38">
        <f t="shared" si="1"/>
        <v>2590</v>
      </c>
      <c r="P62" s="38">
        <v>0</v>
      </c>
      <c r="Q62" s="38">
        <v>0</v>
      </c>
      <c r="R62" s="38">
        <v>0</v>
      </c>
      <c r="S62" s="38">
        <v>0</v>
      </c>
      <c r="T62" s="38">
        <v>0</v>
      </c>
      <c r="U62" s="38">
        <v>0</v>
      </c>
      <c r="V62" s="38">
        <v>0</v>
      </c>
      <c r="W62" s="16" t="s">
        <v>2131</v>
      </c>
      <c r="X62" s="16" t="s">
        <v>52</v>
      </c>
      <c r="Y62" s="1" t="s">
        <v>52</v>
      </c>
      <c r="Z62" s="1" t="s">
        <v>52</v>
      </c>
      <c r="AA62" s="39"/>
      <c r="AB62" s="1" t="s">
        <v>52</v>
      </c>
    </row>
    <row r="63" spans="1:28" ht="30" customHeight="1" x14ac:dyDescent="0.3">
      <c r="A63" s="16" t="s">
        <v>1542</v>
      </c>
      <c r="B63" s="16" t="s">
        <v>1289</v>
      </c>
      <c r="C63" s="16" t="s">
        <v>1541</v>
      </c>
      <c r="D63" s="37" t="s">
        <v>81</v>
      </c>
      <c r="E63" s="38">
        <v>0</v>
      </c>
      <c r="F63" s="16" t="s">
        <v>52</v>
      </c>
      <c r="G63" s="38">
        <v>3367</v>
      </c>
      <c r="H63" s="16" t="s">
        <v>2123</v>
      </c>
      <c r="I63" s="38">
        <v>5559</v>
      </c>
      <c r="J63" s="16" t="s">
        <v>2130</v>
      </c>
      <c r="K63" s="38">
        <v>3520</v>
      </c>
      <c r="L63" s="16" t="s">
        <v>2124</v>
      </c>
      <c r="M63" s="38">
        <v>5559</v>
      </c>
      <c r="N63" s="16" t="s">
        <v>2125</v>
      </c>
      <c r="O63" s="38">
        <f t="shared" si="1"/>
        <v>3367</v>
      </c>
      <c r="P63" s="38">
        <v>0</v>
      </c>
      <c r="Q63" s="38">
        <v>0</v>
      </c>
      <c r="R63" s="38">
        <v>0</v>
      </c>
      <c r="S63" s="38">
        <v>0</v>
      </c>
      <c r="T63" s="38">
        <v>0</v>
      </c>
      <c r="U63" s="38">
        <v>0</v>
      </c>
      <c r="V63" s="38">
        <v>0</v>
      </c>
      <c r="W63" s="16" t="s">
        <v>2132</v>
      </c>
      <c r="X63" s="16" t="s">
        <v>52</v>
      </c>
      <c r="Y63" s="1" t="s">
        <v>52</v>
      </c>
      <c r="Z63" s="1" t="s">
        <v>52</v>
      </c>
      <c r="AA63" s="39"/>
      <c r="AB63" s="1" t="s">
        <v>52</v>
      </c>
    </row>
    <row r="64" spans="1:28" ht="30" customHeight="1" x14ac:dyDescent="0.3">
      <c r="A64" s="16" t="s">
        <v>1298</v>
      </c>
      <c r="B64" s="16" t="s">
        <v>1289</v>
      </c>
      <c r="C64" s="16" t="s">
        <v>1297</v>
      </c>
      <c r="D64" s="37" t="s">
        <v>81</v>
      </c>
      <c r="E64" s="38">
        <v>0</v>
      </c>
      <c r="F64" s="16" t="s">
        <v>52</v>
      </c>
      <c r="G64" s="38">
        <v>4213</v>
      </c>
      <c r="H64" s="16" t="s">
        <v>2123</v>
      </c>
      <c r="I64" s="38">
        <v>6573</v>
      </c>
      <c r="J64" s="16" t="s">
        <v>2130</v>
      </c>
      <c r="K64" s="38">
        <v>4170</v>
      </c>
      <c r="L64" s="16" t="s">
        <v>2124</v>
      </c>
      <c r="M64" s="38">
        <v>6573</v>
      </c>
      <c r="N64" s="16" t="s">
        <v>2125</v>
      </c>
      <c r="O64" s="38">
        <f t="shared" si="1"/>
        <v>4170</v>
      </c>
      <c r="P64" s="38">
        <v>0</v>
      </c>
      <c r="Q64" s="38">
        <v>0</v>
      </c>
      <c r="R64" s="38">
        <v>0</v>
      </c>
      <c r="S64" s="38">
        <v>0</v>
      </c>
      <c r="T64" s="38">
        <v>0</v>
      </c>
      <c r="U64" s="38">
        <v>0</v>
      </c>
      <c r="V64" s="38">
        <v>0</v>
      </c>
      <c r="W64" s="16" t="s">
        <v>2133</v>
      </c>
      <c r="X64" s="16" t="s">
        <v>52</v>
      </c>
      <c r="Y64" s="1" t="s">
        <v>52</v>
      </c>
      <c r="Z64" s="1" t="s">
        <v>52</v>
      </c>
      <c r="AA64" s="39"/>
      <c r="AB64" s="1" t="s">
        <v>52</v>
      </c>
    </row>
    <row r="65" spans="1:28" ht="30" customHeight="1" x14ac:dyDescent="0.3">
      <c r="A65" s="16" t="s">
        <v>1535</v>
      </c>
      <c r="B65" s="16" t="s">
        <v>1289</v>
      </c>
      <c r="C65" s="16" t="s">
        <v>1534</v>
      </c>
      <c r="D65" s="37" t="s">
        <v>81</v>
      </c>
      <c r="E65" s="38">
        <v>0</v>
      </c>
      <c r="F65" s="16" t="s">
        <v>52</v>
      </c>
      <c r="G65" s="38">
        <v>7364</v>
      </c>
      <c r="H65" s="16" t="s">
        <v>2123</v>
      </c>
      <c r="I65" s="38">
        <v>10383</v>
      </c>
      <c r="J65" s="16" t="s">
        <v>2130</v>
      </c>
      <c r="K65" s="38">
        <v>6620</v>
      </c>
      <c r="L65" s="16" t="s">
        <v>2124</v>
      </c>
      <c r="M65" s="38">
        <v>10383</v>
      </c>
      <c r="N65" s="16" t="s">
        <v>2125</v>
      </c>
      <c r="O65" s="38">
        <f t="shared" si="1"/>
        <v>6620</v>
      </c>
      <c r="P65" s="38">
        <v>0</v>
      </c>
      <c r="Q65" s="38">
        <v>0</v>
      </c>
      <c r="R65" s="38">
        <v>0</v>
      </c>
      <c r="S65" s="38">
        <v>0</v>
      </c>
      <c r="T65" s="38">
        <v>0</v>
      </c>
      <c r="U65" s="38">
        <v>0</v>
      </c>
      <c r="V65" s="38">
        <v>0</v>
      </c>
      <c r="W65" s="16" t="s">
        <v>2134</v>
      </c>
      <c r="X65" s="16" t="s">
        <v>52</v>
      </c>
      <c r="Y65" s="1" t="s">
        <v>52</v>
      </c>
      <c r="Z65" s="1" t="s">
        <v>52</v>
      </c>
      <c r="AA65" s="39"/>
      <c r="AB65" s="1" t="s">
        <v>52</v>
      </c>
    </row>
    <row r="66" spans="1:28" ht="30" customHeight="1" x14ac:dyDescent="0.3">
      <c r="A66" s="16" t="s">
        <v>1291</v>
      </c>
      <c r="B66" s="16" t="s">
        <v>1289</v>
      </c>
      <c r="C66" s="16" t="s">
        <v>1290</v>
      </c>
      <c r="D66" s="37" t="s">
        <v>81</v>
      </c>
      <c r="E66" s="38">
        <v>0</v>
      </c>
      <c r="F66" s="16" t="s">
        <v>52</v>
      </c>
      <c r="G66" s="38">
        <v>8427</v>
      </c>
      <c r="H66" s="16" t="s">
        <v>2123</v>
      </c>
      <c r="I66" s="38">
        <v>16493</v>
      </c>
      <c r="J66" s="16" t="s">
        <v>2130</v>
      </c>
      <c r="K66" s="38">
        <v>10920</v>
      </c>
      <c r="L66" s="16" t="s">
        <v>2124</v>
      </c>
      <c r="M66" s="38">
        <v>16493</v>
      </c>
      <c r="N66" s="16" t="s">
        <v>2125</v>
      </c>
      <c r="O66" s="38">
        <f t="shared" si="1"/>
        <v>8427</v>
      </c>
      <c r="P66" s="38">
        <v>0</v>
      </c>
      <c r="Q66" s="38">
        <v>0</v>
      </c>
      <c r="R66" s="38">
        <v>0</v>
      </c>
      <c r="S66" s="38">
        <v>0</v>
      </c>
      <c r="T66" s="38">
        <v>0</v>
      </c>
      <c r="U66" s="38">
        <v>0</v>
      </c>
      <c r="V66" s="38">
        <v>0</v>
      </c>
      <c r="W66" s="16" t="s">
        <v>2135</v>
      </c>
      <c r="X66" s="16" t="s">
        <v>52</v>
      </c>
      <c r="Y66" s="1" t="s">
        <v>52</v>
      </c>
      <c r="Z66" s="1" t="s">
        <v>52</v>
      </c>
      <c r="AA66" s="39"/>
      <c r="AB66" s="1" t="s">
        <v>52</v>
      </c>
    </row>
    <row r="67" spans="1:28" ht="30" customHeight="1" x14ac:dyDescent="0.3">
      <c r="A67" s="16" t="s">
        <v>1690</v>
      </c>
      <c r="B67" s="16" t="s">
        <v>1688</v>
      </c>
      <c r="C67" s="16" t="s">
        <v>1689</v>
      </c>
      <c r="D67" s="37" t="s">
        <v>81</v>
      </c>
      <c r="E67" s="38">
        <v>3316</v>
      </c>
      <c r="F67" s="16" t="s">
        <v>52</v>
      </c>
      <c r="G67" s="38">
        <v>15000</v>
      </c>
      <c r="H67" s="16" t="s">
        <v>2076</v>
      </c>
      <c r="I67" s="38">
        <v>3900</v>
      </c>
      <c r="J67" s="16" t="s">
        <v>2136</v>
      </c>
      <c r="K67" s="38">
        <v>8000</v>
      </c>
      <c r="L67" s="16" t="s">
        <v>2137</v>
      </c>
      <c r="M67" s="38">
        <v>10500</v>
      </c>
      <c r="N67" s="16" t="s">
        <v>2138</v>
      </c>
      <c r="O67" s="38">
        <f t="shared" si="1"/>
        <v>3316</v>
      </c>
      <c r="P67" s="38">
        <v>0</v>
      </c>
      <c r="Q67" s="38">
        <v>0</v>
      </c>
      <c r="R67" s="38">
        <v>0</v>
      </c>
      <c r="S67" s="38">
        <v>0</v>
      </c>
      <c r="T67" s="38">
        <v>0</v>
      </c>
      <c r="U67" s="38">
        <v>0</v>
      </c>
      <c r="V67" s="38">
        <v>0</v>
      </c>
      <c r="W67" s="16" t="s">
        <v>2139</v>
      </c>
      <c r="X67" s="16" t="s">
        <v>52</v>
      </c>
      <c r="Y67" s="1" t="s">
        <v>52</v>
      </c>
      <c r="Z67" s="1" t="s">
        <v>52</v>
      </c>
      <c r="AA67" s="39"/>
      <c r="AB67" s="1" t="s">
        <v>52</v>
      </c>
    </row>
    <row r="68" spans="1:28" ht="30" customHeight="1" x14ac:dyDescent="0.3">
      <c r="A68" s="16" t="s">
        <v>1369</v>
      </c>
      <c r="B68" s="16" t="s">
        <v>1367</v>
      </c>
      <c r="C68" s="16" t="s">
        <v>1368</v>
      </c>
      <c r="D68" s="37" t="s">
        <v>81</v>
      </c>
      <c r="E68" s="38">
        <v>1323</v>
      </c>
      <c r="F68" s="16" t="s">
        <v>52</v>
      </c>
      <c r="G68" s="38">
        <v>3920</v>
      </c>
      <c r="H68" s="16" t="s">
        <v>2140</v>
      </c>
      <c r="I68" s="38">
        <v>3967</v>
      </c>
      <c r="J68" s="16" t="s">
        <v>2141</v>
      </c>
      <c r="K68" s="38">
        <v>1880</v>
      </c>
      <c r="L68" s="16" t="s">
        <v>2142</v>
      </c>
      <c r="M68" s="38">
        <v>2333</v>
      </c>
      <c r="N68" s="16" t="s">
        <v>2121</v>
      </c>
      <c r="O68" s="38">
        <f t="shared" si="1"/>
        <v>1323</v>
      </c>
      <c r="P68" s="38">
        <v>0</v>
      </c>
      <c r="Q68" s="38">
        <v>0</v>
      </c>
      <c r="R68" s="38">
        <v>0</v>
      </c>
      <c r="S68" s="38">
        <v>0</v>
      </c>
      <c r="T68" s="38">
        <v>0</v>
      </c>
      <c r="U68" s="38">
        <v>0</v>
      </c>
      <c r="V68" s="38">
        <v>0</v>
      </c>
      <c r="W68" s="16" t="s">
        <v>2143</v>
      </c>
      <c r="X68" s="16" t="s">
        <v>52</v>
      </c>
      <c r="Y68" s="1" t="s">
        <v>52</v>
      </c>
      <c r="Z68" s="1" t="s">
        <v>52</v>
      </c>
      <c r="AA68" s="39"/>
      <c r="AB68" s="1" t="s">
        <v>52</v>
      </c>
    </row>
    <row r="69" spans="1:28" ht="30" customHeight="1" x14ac:dyDescent="0.3">
      <c r="A69" s="16" t="s">
        <v>1551</v>
      </c>
      <c r="B69" s="16" t="s">
        <v>1549</v>
      </c>
      <c r="C69" s="16" t="s">
        <v>1550</v>
      </c>
      <c r="D69" s="37" t="s">
        <v>65</v>
      </c>
      <c r="E69" s="38">
        <v>15650</v>
      </c>
      <c r="F69" s="16" t="s">
        <v>52</v>
      </c>
      <c r="G69" s="38">
        <v>0</v>
      </c>
      <c r="H69" s="16" t="s">
        <v>52</v>
      </c>
      <c r="I69" s="38">
        <v>31470</v>
      </c>
      <c r="J69" s="16" t="s">
        <v>2144</v>
      </c>
      <c r="K69" s="38">
        <v>29830</v>
      </c>
      <c r="L69" s="16" t="s">
        <v>2145</v>
      </c>
      <c r="M69" s="38">
        <v>30750</v>
      </c>
      <c r="N69" s="16" t="s">
        <v>2146</v>
      </c>
      <c r="O69" s="38">
        <f t="shared" si="1"/>
        <v>15650</v>
      </c>
      <c r="P69" s="38">
        <v>0</v>
      </c>
      <c r="Q69" s="38">
        <v>0</v>
      </c>
      <c r="R69" s="38">
        <v>0</v>
      </c>
      <c r="S69" s="38">
        <v>0</v>
      </c>
      <c r="T69" s="38">
        <v>0</v>
      </c>
      <c r="U69" s="38">
        <v>0</v>
      </c>
      <c r="V69" s="38">
        <v>0</v>
      </c>
      <c r="W69" s="16" t="s">
        <v>2147</v>
      </c>
      <c r="X69" s="16" t="s">
        <v>52</v>
      </c>
      <c r="Y69" s="1" t="s">
        <v>52</v>
      </c>
      <c r="Z69" s="1" t="s">
        <v>52</v>
      </c>
      <c r="AA69" s="39"/>
      <c r="AB69" s="1" t="s">
        <v>52</v>
      </c>
    </row>
    <row r="70" spans="1:28" ht="30" customHeight="1" x14ac:dyDescent="0.3">
      <c r="A70" s="16" t="s">
        <v>1563</v>
      </c>
      <c r="B70" s="16" t="s">
        <v>1561</v>
      </c>
      <c r="C70" s="16" t="s">
        <v>1562</v>
      </c>
      <c r="D70" s="37" t="s">
        <v>65</v>
      </c>
      <c r="E70" s="38">
        <v>0</v>
      </c>
      <c r="F70" s="16" t="s">
        <v>52</v>
      </c>
      <c r="G70" s="38">
        <v>0</v>
      </c>
      <c r="H70" s="16" t="s">
        <v>52</v>
      </c>
      <c r="I70" s="38">
        <v>48860</v>
      </c>
      <c r="J70" s="16" t="s">
        <v>2144</v>
      </c>
      <c r="K70" s="38">
        <v>61740</v>
      </c>
      <c r="L70" s="16" t="s">
        <v>2145</v>
      </c>
      <c r="M70" s="38">
        <v>62700</v>
      </c>
      <c r="N70" s="16" t="s">
        <v>2146</v>
      </c>
      <c r="O70" s="38">
        <f t="shared" si="1"/>
        <v>48860</v>
      </c>
      <c r="P70" s="38">
        <v>0</v>
      </c>
      <c r="Q70" s="38">
        <v>0</v>
      </c>
      <c r="R70" s="38">
        <v>0</v>
      </c>
      <c r="S70" s="38">
        <v>0</v>
      </c>
      <c r="T70" s="38">
        <v>0</v>
      </c>
      <c r="U70" s="38">
        <v>0</v>
      </c>
      <c r="V70" s="38">
        <v>0</v>
      </c>
      <c r="W70" s="16" t="s">
        <v>2148</v>
      </c>
      <c r="X70" s="16" t="s">
        <v>52</v>
      </c>
      <c r="Y70" s="1" t="s">
        <v>52</v>
      </c>
      <c r="Z70" s="1" t="s">
        <v>52</v>
      </c>
      <c r="AA70" s="39"/>
      <c r="AB70" s="1" t="s">
        <v>52</v>
      </c>
    </row>
    <row r="71" spans="1:28" ht="30" customHeight="1" x14ac:dyDescent="0.3">
      <c r="A71" s="16" t="s">
        <v>1570</v>
      </c>
      <c r="B71" s="16" t="s">
        <v>497</v>
      </c>
      <c r="C71" s="16" t="s">
        <v>1569</v>
      </c>
      <c r="D71" s="37" t="s">
        <v>81</v>
      </c>
      <c r="E71" s="38">
        <v>24017</v>
      </c>
      <c r="F71" s="16" t="s">
        <v>52</v>
      </c>
      <c r="G71" s="38">
        <v>79690</v>
      </c>
      <c r="H71" s="16" t="s">
        <v>2149</v>
      </c>
      <c r="I71" s="38">
        <v>49200</v>
      </c>
      <c r="J71" s="16" t="s">
        <v>2150</v>
      </c>
      <c r="K71" s="38">
        <v>56190</v>
      </c>
      <c r="L71" s="16" t="s">
        <v>2145</v>
      </c>
      <c r="M71" s="38">
        <v>49200</v>
      </c>
      <c r="N71" s="16" t="s">
        <v>2146</v>
      </c>
      <c r="O71" s="38">
        <f t="shared" si="1"/>
        <v>24017</v>
      </c>
      <c r="P71" s="38">
        <v>0</v>
      </c>
      <c r="Q71" s="38">
        <v>0</v>
      </c>
      <c r="R71" s="38">
        <v>0</v>
      </c>
      <c r="S71" s="38">
        <v>0</v>
      </c>
      <c r="T71" s="38">
        <v>0</v>
      </c>
      <c r="U71" s="38">
        <v>0</v>
      </c>
      <c r="V71" s="38">
        <v>0</v>
      </c>
      <c r="W71" s="16" t="s">
        <v>2151</v>
      </c>
      <c r="X71" s="16" t="s">
        <v>52</v>
      </c>
      <c r="Y71" s="1" t="s">
        <v>52</v>
      </c>
      <c r="Z71" s="1" t="s">
        <v>52</v>
      </c>
      <c r="AA71" s="39"/>
      <c r="AB71" s="1" t="s">
        <v>52</v>
      </c>
    </row>
    <row r="72" spans="1:28" ht="30" customHeight="1" x14ac:dyDescent="0.3">
      <c r="A72" s="16" t="s">
        <v>499</v>
      </c>
      <c r="B72" s="16" t="s">
        <v>497</v>
      </c>
      <c r="C72" s="16" t="s">
        <v>498</v>
      </c>
      <c r="D72" s="37" t="s">
        <v>65</v>
      </c>
      <c r="E72" s="38">
        <v>1006</v>
      </c>
      <c r="F72" s="16" t="s">
        <v>52</v>
      </c>
      <c r="G72" s="38">
        <v>0</v>
      </c>
      <c r="H72" s="16" t="s">
        <v>52</v>
      </c>
      <c r="I72" s="38">
        <v>0</v>
      </c>
      <c r="J72" s="16" t="s">
        <v>52</v>
      </c>
      <c r="K72" s="38">
        <v>2100</v>
      </c>
      <c r="L72" s="16" t="s">
        <v>2152</v>
      </c>
      <c r="M72" s="38">
        <v>5350</v>
      </c>
      <c r="N72" s="16" t="s">
        <v>2146</v>
      </c>
      <c r="O72" s="38">
        <f t="shared" ref="O72:O103" si="2">SMALL(E72:M72,COUNTIF(E72:M72,0)+1)</f>
        <v>1006</v>
      </c>
      <c r="P72" s="38">
        <v>0</v>
      </c>
      <c r="Q72" s="38">
        <v>0</v>
      </c>
      <c r="R72" s="38">
        <v>0</v>
      </c>
      <c r="S72" s="38">
        <v>0</v>
      </c>
      <c r="T72" s="38">
        <v>0</v>
      </c>
      <c r="U72" s="38">
        <v>0</v>
      </c>
      <c r="V72" s="38">
        <v>0</v>
      </c>
      <c r="W72" s="16" t="s">
        <v>2153</v>
      </c>
      <c r="X72" s="16" t="s">
        <v>52</v>
      </c>
      <c r="Y72" s="1" t="s">
        <v>52</v>
      </c>
      <c r="Z72" s="1" t="s">
        <v>52</v>
      </c>
      <c r="AA72" s="39"/>
      <c r="AB72" s="1" t="s">
        <v>52</v>
      </c>
    </row>
    <row r="73" spans="1:28" ht="30" customHeight="1" x14ac:dyDescent="0.3">
      <c r="A73" s="16" t="s">
        <v>505</v>
      </c>
      <c r="B73" s="16" t="s">
        <v>497</v>
      </c>
      <c r="C73" s="16" t="s">
        <v>504</v>
      </c>
      <c r="D73" s="37" t="s">
        <v>65</v>
      </c>
      <c r="E73" s="38">
        <v>310</v>
      </c>
      <c r="F73" s="16" t="s">
        <v>52</v>
      </c>
      <c r="G73" s="38">
        <v>0</v>
      </c>
      <c r="H73" s="16" t="s">
        <v>52</v>
      </c>
      <c r="I73" s="38">
        <v>0</v>
      </c>
      <c r="J73" s="16" t="s">
        <v>52</v>
      </c>
      <c r="K73" s="38">
        <v>750</v>
      </c>
      <c r="L73" s="16" t="s">
        <v>2154</v>
      </c>
      <c r="M73" s="38">
        <v>590</v>
      </c>
      <c r="N73" s="16" t="s">
        <v>2146</v>
      </c>
      <c r="O73" s="38">
        <f t="shared" si="2"/>
        <v>310</v>
      </c>
      <c r="P73" s="38">
        <v>0</v>
      </c>
      <c r="Q73" s="38">
        <v>0</v>
      </c>
      <c r="R73" s="38">
        <v>0</v>
      </c>
      <c r="S73" s="38">
        <v>0</v>
      </c>
      <c r="T73" s="38">
        <v>0</v>
      </c>
      <c r="U73" s="38">
        <v>0</v>
      </c>
      <c r="V73" s="38">
        <v>0</v>
      </c>
      <c r="W73" s="16" t="s">
        <v>2155</v>
      </c>
      <c r="X73" s="16" t="s">
        <v>52</v>
      </c>
      <c r="Y73" s="1" t="s">
        <v>52</v>
      </c>
      <c r="Z73" s="1" t="s">
        <v>52</v>
      </c>
      <c r="AA73" s="39"/>
      <c r="AB73" s="1" t="s">
        <v>52</v>
      </c>
    </row>
    <row r="74" spans="1:28" ht="30" customHeight="1" x14ac:dyDescent="0.3">
      <c r="A74" s="16" t="s">
        <v>502</v>
      </c>
      <c r="B74" s="16" t="s">
        <v>497</v>
      </c>
      <c r="C74" s="16" t="s">
        <v>501</v>
      </c>
      <c r="D74" s="37" t="s">
        <v>65</v>
      </c>
      <c r="E74" s="38">
        <v>3471</v>
      </c>
      <c r="F74" s="16" t="s">
        <v>52</v>
      </c>
      <c r="G74" s="38">
        <v>0</v>
      </c>
      <c r="H74" s="16" t="s">
        <v>52</v>
      </c>
      <c r="I74" s="38">
        <v>0</v>
      </c>
      <c r="J74" s="16" t="s">
        <v>52</v>
      </c>
      <c r="K74" s="38">
        <v>2800</v>
      </c>
      <c r="L74" s="16" t="s">
        <v>2154</v>
      </c>
      <c r="M74" s="38">
        <v>2900</v>
      </c>
      <c r="N74" s="16" t="s">
        <v>2146</v>
      </c>
      <c r="O74" s="38">
        <f t="shared" si="2"/>
        <v>2800</v>
      </c>
      <c r="P74" s="38">
        <v>0</v>
      </c>
      <c r="Q74" s="38">
        <v>0</v>
      </c>
      <c r="R74" s="38">
        <v>0</v>
      </c>
      <c r="S74" s="38">
        <v>0</v>
      </c>
      <c r="T74" s="38">
        <v>0</v>
      </c>
      <c r="U74" s="38">
        <v>0</v>
      </c>
      <c r="V74" s="38">
        <v>0</v>
      </c>
      <c r="W74" s="16" t="s">
        <v>2156</v>
      </c>
      <c r="X74" s="16" t="s">
        <v>52</v>
      </c>
      <c r="Y74" s="1" t="s">
        <v>52</v>
      </c>
      <c r="Z74" s="1" t="s">
        <v>52</v>
      </c>
      <c r="AA74" s="39"/>
      <c r="AB74" s="1" t="s">
        <v>52</v>
      </c>
    </row>
    <row r="75" spans="1:28" ht="30" customHeight="1" x14ac:dyDescent="0.3">
      <c r="A75" s="16" t="s">
        <v>508</v>
      </c>
      <c r="B75" s="16" t="s">
        <v>497</v>
      </c>
      <c r="C75" s="16" t="s">
        <v>507</v>
      </c>
      <c r="D75" s="37" t="s">
        <v>65</v>
      </c>
      <c r="E75" s="38">
        <v>376</v>
      </c>
      <c r="F75" s="16" t="s">
        <v>52</v>
      </c>
      <c r="G75" s="38">
        <v>0</v>
      </c>
      <c r="H75" s="16" t="s">
        <v>52</v>
      </c>
      <c r="I75" s="38">
        <v>0</v>
      </c>
      <c r="J75" s="16" t="s">
        <v>52</v>
      </c>
      <c r="K75" s="38">
        <v>2800</v>
      </c>
      <c r="L75" s="16" t="s">
        <v>2154</v>
      </c>
      <c r="M75" s="38">
        <v>650</v>
      </c>
      <c r="N75" s="16" t="s">
        <v>2146</v>
      </c>
      <c r="O75" s="38">
        <f t="shared" si="2"/>
        <v>376</v>
      </c>
      <c r="P75" s="38">
        <v>0</v>
      </c>
      <c r="Q75" s="38">
        <v>0</v>
      </c>
      <c r="R75" s="38">
        <v>0</v>
      </c>
      <c r="S75" s="38">
        <v>0</v>
      </c>
      <c r="T75" s="38">
        <v>0</v>
      </c>
      <c r="U75" s="38">
        <v>0</v>
      </c>
      <c r="V75" s="38">
        <v>0</v>
      </c>
      <c r="W75" s="16" t="s">
        <v>2157</v>
      </c>
      <c r="X75" s="16" t="s">
        <v>52</v>
      </c>
      <c r="Y75" s="1" t="s">
        <v>52</v>
      </c>
      <c r="Z75" s="1" t="s">
        <v>52</v>
      </c>
      <c r="AA75" s="39"/>
      <c r="AB75" s="1" t="s">
        <v>52</v>
      </c>
    </row>
    <row r="76" spans="1:28" ht="30" customHeight="1" x14ac:dyDescent="0.3">
      <c r="A76" s="16" t="s">
        <v>1187</v>
      </c>
      <c r="B76" s="16" t="s">
        <v>497</v>
      </c>
      <c r="C76" s="16" t="s">
        <v>1186</v>
      </c>
      <c r="D76" s="37" t="s">
        <v>65</v>
      </c>
      <c r="E76" s="38">
        <v>6176</v>
      </c>
      <c r="F76" s="16" t="s">
        <v>52</v>
      </c>
      <c r="G76" s="38">
        <v>0</v>
      </c>
      <c r="H76" s="16" t="s">
        <v>52</v>
      </c>
      <c r="I76" s="38">
        <v>0</v>
      </c>
      <c r="J76" s="16" t="s">
        <v>52</v>
      </c>
      <c r="K76" s="38">
        <v>9100</v>
      </c>
      <c r="L76" s="16" t="s">
        <v>2152</v>
      </c>
      <c r="M76" s="38">
        <v>10500</v>
      </c>
      <c r="N76" s="16" t="s">
        <v>2146</v>
      </c>
      <c r="O76" s="38">
        <f t="shared" si="2"/>
        <v>6176</v>
      </c>
      <c r="P76" s="38">
        <v>0</v>
      </c>
      <c r="Q76" s="38">
        <v>0</v>
      </c>
      <c r="R76" s="38">
        <v>0</v>
      </c>
      <c r="S76" s="38">
        <v>0</v>
      </c>
      <c r="T76" s="38">
        <v>0</v>
      </c>
      <c r="U76" s="38">
        <v>0</v>
      </c>
      <c r="V76" s="38">
        <v>0</v>
      </c>
      <c r="W76" s="16" t="s">
        <v>2158</v>
      </c>
      <c r="X76" s="16" t="s">
        <v>52</v>
      </c>
      <c r="Y76" s="1" t="s">
        <v>52</v>
      </c>
      <c r="Z76" s="1" t="s">
        <v>52</v>
      </c>
      <c r="AA76" s="39"/>
      <c r="AB76" s="1" t="s">
        <v>52</v>
      </c>
    </row>
    <row r="77" spans="1:28" ht="30" customHeight="1" x14ac:dyDescent="0.3">
      <c r="A77" s="16" t="s">
        <v>1577</v>
      </c>
      <c r="B77" s="16" t="s">
        <v>1575</v>
      </c>
      <c r="C77" s="16" t="s">
        <v>1576</v>
      </c>
      <c r="D77" s="37" t="s">
        <v>81</v>
      </c>
      <c r="E77" s="38">
        <v>0</v>
      </c>
      <c r="F77" s="16" t="s">
        <v>52</v>
      </c>
      <c r="G77" s="38">
        <v>0</v>
      </c>
      <c r="H77" s="16" t="s">
        <v>52</v>
      </c>
      <c r="I77" s="38">
        <v>0</v>
      </c>
      <c r="J77" s="16" t="s">
        <v>52</v>
      </c>
      <c r="K77" s="38">
        <v>73150</v>
      </c>
      <c r="L77" s="16" t="s">
        <v>2145</v>
      </c>
      <c r="M77" s="38">
        <v>102230</v>
      </c>
      <c r="N77" s="16" t="s">
        <v>2146</v>
      </c>
      <c r="O77" s="38">
        <f t="shared" si="2"/>
        <v>73150</v>
      </c>
      <c r="P77" s="38">
        <v>0</v>
      </c>
      <c r="Q77" s="38">
        <v>0</v>
      </c>
      <c r="R77" s="38">
        <v>0</v>
      </c>
      <c r="S77" s="38">
        <v>0</v>
      </c>
      <c r="T77" s="38">
        <v>0</v>
      </c>
      <c r="U77" s="38">
        <v>0</v>
      </c>
      <c r="V77" s="38">
        <v>0</v>
      </c>
      <c r="W77" s="16" t="s">
        <v>2159</v>
      </c>
      <c r="X77" s="16" t="s">
        <v>52</v>
      </c>
      <c r="Y77" s="1" t="s">
        <v>52</v>
      </c>
      <c r="Z77" s="1" t="s">
        <v>52</v>
      </c>
      <c r="AA77" s="39"/>
      <c r="AB77" s="1" t="s">
        <v>52</v>
      </c>
    </row>
    <row r="78" spans="1:28" ht="30" customHeight="1" x14ac:dyDescent="0.3">
      <c r="A78" s="16" t="s">
        <v>512</v>
      </c>
      <c r="B78" s="16" t="s">
        <v>510</v>
      </c>
      <c r="C78" s="16" t="s">
        <v>511</v>
      </c>
      <c r="D78" s="37" t="s">
        <v>81</v>
      </c>
      <c r="E78" s="38">
        <v>0</v>
      </c>
      <c r="F78" s="16" t="s">
        <v>52</v>
      </c>
      <c r="G78" s="38">
        <v>0</v>
      </c>
      <c r="H78" s="16" t="s">
        <v>52</v>
      </c>
      <c r="I78" s="38">
        <v>0</v>
      </c>
      <c r="J78" s="16" t="s">
        <v>52</v>
      </c>
      <c r="K78" s="38">
        <v>1300</v>
      </c>
      <c r="L78" s="16" t="s">
        <v>2154</v>
      </c>
      <c r="M78" s="38">
        <v>0</v>
      </c>
      <c r="N78" s="16" t="s">
        <v>52</v>
      </c>
      <c r="O78" s="38">
        <f t="shared" si="2"/>
        <v>1300</v>
      </c>
      <c r="P78" s="38">
        <v>0</v>
      </c>
      <c r="Q78" s="38">
        <v>0</v>
      </c>
      <c r="R78" s="38">
        <v>0</v>
      </c>
      <c r="S78" s="38">
        <v>0</v>
      </c>
      <c r="T78" s="38">
        <v>0</v>
      </c>
      <c r="U78" s="38">
        <v>0</v>
      </c>
      <c r="V78" s="38">
        <v>0</v>
      </c>
      <c r="W78" s="16" t="s">
        <v>2160</v>
      </c>
      <c r="X78" s="16" t="s">
        <v>52</v>
      </c>
      <c r="Y78" s="1" t="s">
        <v>52</v>
      </c>
      <c r="Z78" s="1" t="s">
        <v>52</v>
      </c>
      <c r="AA78" s="39"/>
      <c r="AB78" s="1" t="s">
        <v>52</v>
      </c>
    </row>
    <row r="79" spans="1:28" ht="30" customHeight="1" x14ac:dyDescent="0.3">
      <c r="A79" s="16" t="s">
        <v>1177</v>
      </c>
      <c r="B79" s="16" t="s">
        <v>1167</v>
      </c>
      <c r="C79" s="16" t="s">
        <v>1176</v>
      </c>
      <c r="D79" s="37" t="s">
        <v>65</v>
      </c>
      <c r="E79" s="38">
        <v>3085</v>
      </c>
      <c r="F79" s="16" t="s">
        <v>52</v>
      </c>
      <c r="G79" s="38">
        <v>3630</v>
      </c>
      <c r="H79" s="16" t="s">
        <v>2161</v>
      </c>
      <c r="I79" s="38">
        <v>4412</v>
      </c>
      <c r="J79" s="16" t="s">
        <v>2162</v>
      </c>
      <c r="K79" s="38">
        <v>3770</v>
      </c>
      <c r="L79" s="16" t="s">
        <v>2163</v>
      </c>
      <c r="M79" s="38">
        <v>4800</v>
      </c>
      <c r="N79" s="16" t="s">
        <v>2164</v>
      </c>
      <c r="O79" s="38">
        <f t="shared" si="2"/>
        <v>3085</v>
      </c>
      <c r="P79" s="38">
        <v>0</v>
      </c>
      <c r="Q79" s="38">
        <v>0</v>
      </c>
      <c r="R79" s="38">
        <v>0</v>
      </c>
      <c r="S79" s="38">
        <v>0</v>
      </c>
      <c r="T79" s="38">
        <v>0</v>
      </c>
      <c r="U79" s="38">
        <v>0</v>
      </c>
      <c r="V79" s="38">
        <v>0</v>
      </c>
      <c r="W79" s="16" t="s">
        <v>2165</v>
      </c>
      <c r="X79" s="16" t="s">
        <v>52</v>
      </c>
      <c r="Y79" s="1" t="s">
        <v>52</v>
      </c>
      <c r="Z79" s="1" t="s">
        <v>52</v>
      </c>
      <c r="AA79" s="39"/>
      <c r="AB79" s="1" t="s">
        <v>52</v>
      </c>
    </row>
    <row r="80" spans="1:28" ht="30" customHeight="1" x14ac:dyDescent="0.3">
      <c r="A80" s="16" t="s">
        <v>1169</v>
      </c>
      <c r="B80" s="16" t="s">
        <v>1167</v>
      </c>
      <c r="C80" s="16" t="s">
        <v>1168</v>
      </c>
      <c r="D80" s="37" t="s">
        <v>65</v>
      </c>
      <c r="E80" s="38">
        <v>4012</v>
      </c>
      <c r="F80" s="16" t="s">
        <v>52</v>
      </c>
      <c r="G80" s="38">
        <v>4720</v>
      </c>
      <c r="H80" s="16" t="s">
        <v>2161</v>
      </c>
      <c r="I80" s="38">
        <v>5766</v>
      </c>
      <c r="J80" s="16" t="s">
        <v>2162</v>
      </c>
      <c r="K80" s="38">
        <v>4750</v>
      </c>
      <c r="L80" s="16" t="s">
        <v>2163</v>
      </c>
      <c r="M80" s="38">
        <v>6270</v>
      </c>
      <c r="N80" s="16" t="s">
        <v>2164</v>
      </c>
      <c r="O80" s="38">
        <f t="shared" si="2"/>
        <v>4012</v>
      </c>
      <c r="P80" s="38">
        <v>0</v>
      </c>
      <c r="Q80" s="38">
        <v>0</v>
      </c>
      <c r="R80" s="38">
        <v>0</v>
      </c>
      <c r="S80" s="38">
        <v>0</v>
      </c>
      <c r="T80" s="38">
        <v>0</v>
      </c>
      <c r="U80" s="38">
        <v>0</v>
      </c>
      <c r="V80" s="38">
        <v>0</v>
      </c>
      <c r="W80" s="16" t="s">
        <v>2166</v>
      </c>
      <c r="X80" s="16" t="s">
        <v>52</v>
      </c>
      <c r="Y80" s="1" t="s">
        <v>52</v>
      </c>
      <c r="Z80" s="1" t="s">
        <v>52</v>
      </c>
      <c r="AA80" s="39"/>
      <c r="AB80" s="1" t="s">
        <v>52</v>
      </c>
    </row>
    <row r="81" spans="1:28" ht="30" customHeight="1" x14ac:dyDescent="0.3">
      <c r="A81" s="16" t="s">
        <v>1859</v>
      </c>
      <c r="B81" s="16" t="s">
        <v>1790</v>
      </c>
      <c r="C81" s="16" t="s">
        <v>1858</v>
      </c>
      <c r="D81" s="37" t="s">
        <v>65</v>
      </c>
      <c r="E81" s="38">
        <v>5475</v>
      </c>
      <c r="F81" s="16" t="s">
        <v>52</v>
      </c>
      <c r="G81" s="38">
        <v>6441</v>
      </c>
      <c r="H81" s="16" t="s">
        <v>2161</v>
      </c>
      <c r="I81" s="38">
        <v>7379</v>
      </c>
      <c r="J81" s="16" t="s">
        <v>2162</v>
      </c>
      <c r="K81" s="38">
        <v>6110</v>
      </c>
      <c r="L81" s="16" t="s">
        <v>2163</v>
      </c>
      <c r="M81" s="38">
        <v>8030</v>
      </c>
      <c r="N81" s="16" t="s">
        <v>2164</v>
      </c>
      <c r="O81" s="38">
        <f t="shared" si="2"/>
        <v>5475</v>
      </c>
      <c r="P81" s="38">
        <v>0</v>
      </c>
      <c r="Q81" s="38">
        <v>0</v>
      </c>
      <c r="R81" s="38">
        <v>0</v>
      </c>
      <c r="S81" s="38">
        <v>0</v>
      </c>
      <c r="T81" s="38">
        <v>0</v>
      </c>
      <c r="U81" s="38">
        <v>0</v>
      </c>
      <c r="V81" s="38">
        <v>0</v>
      </c>
      <c r="W81" s="16" t="s">
        <v>2167</v>
      </c>
      <c r="X81" s="16" t="s">
        <v>52</v>
      </c>
      <c r="Y81" s="1" t="s">
        <v>52</v>
      </c>
      <c r="Z81" s="1" t="s">
        <v>52</v>
      </c>
      <c r="AA81" s="39"/>
      <c r="AB81" s="1" t="s">
        <v>52</v>
      </c>
    </row>
    <row r="82" spans="1:28" ht="30" customHeight="1" x14ac:dyDescent="0.3">
      <c r="A82" s="16" t="s">
        <v>1792</v>
      </c>
      <c r="B82" s="16" t="s">
        <v>1790</v>
      </c>
      <c r="C82" s="16" t="s">
        <v>1791</v>
      </c>
      <c r="D82" s="37" t="s">
        <v>65</v>
      </c>
      <c r="E82" s="38">
        <v>6269</v>
      </c>
      <c r="F82" s="16" t="s">
        <v>52</v>
      </c>
      <c r="G82" s="38">
        <v>7404</v>
      </c>
      <c r="H82" s="16" t="s">
        <v>2161</v>
      </c>
      <c r="I82" s="38">
        <v>8486</v>
      </c>
      <c r="J82" s="16" t="s">
        <v>2162</v>
      </c>
      <c r="K82" s="38">
        <v>6880</v>
      </c>
      <c r="L82" s="16" t="s">
        <v>2163</v>
      </c>
      <c r="M82" s="38">
        <v>9240</v>
      </c>
      <c r="N82" s="16" t="s">
        <v>2164</v>
      </c>
      <c r="O82" s="38">
        <f t="shared" si="2"/>
        <v>6269</v>
      </c>
      <c r="P82" s="38">
        <v>0</v>
      </c>
      <c r="Q82" s="38">
        <v>0</v>
      </c>
      <c r="R82" s="38">
        <v>0</v>
      </c>
      <c r="S82" s="38">
        <v>0</v>
      </c>
      <c r="T82" s="38">
        <v>0</v>
      </c>
      <c r="U82" s="38">
        <v>0</v>
      </c>
      <c r="V82" s="38">
        <v>0</v>
      </c>
      <c r="W82" s="16" t="s">
        <v>2168</v>
      </c>
      <c r="X82" s="16" t="s">
        <v>52</v>
      </c>
      <c r="Y82" s="1" t="s">
        <v>52</v>
      </c>
      <c r="Z82" s="1" t="s">
        <v>52</v>
      </c>
      <c r="AA82" s="39"/>
      <c r="AB82" s="1" t="s">
        <v>52</v>
      </c>
    </row>
    <row r="83" spans="1:28" ht="30" customHeight="1" x14ac:dyDescent="0.3">
      <c r="A83" s="16" t="s">
        <v>1837</v>
      </c>
      <c r="B83" s="16" t="s">
        <v>1790</v>
      </c>
      <c r="C83" s="16" t="s">
        <v>1836</v>
      </c>
      <c r="D83" s="37" t="s">
        <v>65</v>
      </c>
      <c r="E83" s="38">
        <v>20843</v>
      </c>
      <c r="F83" s="16" t="s">
        <v>52</v>
      </c>
      <c r="G83" s="38">
        <v>24612</v>
      </c>
      <c r="H83" s="16" t="s">
        <v>2161</v>
      </c>
      <c r="I83" s="38">
        <v>28262</v>
      </c>
      <c r="J83" s="16" t="s">
        <v>2162</v>
      </c>
      <c r="K83" s="38">
        <v>23310</v>
      </c>
      <c r="L83" s="16" t="s">
        <v>2163</v>
      </c>
      <c r="M83" s="38">
        <v>30780</v>
      </c>
      <c r="N83" s="16" t="s">
        <v>2164</v>
      </c>
      <c r="O83" s="38">
        <f t="shared" si="2"/>
        <v>20843</v>
      </c>
      <c r="P83" s="38">
        <v>0</v>
      </c>
      <c r="Q83" s="38">
        <v>0</v>
      </c>
      <c r="R83" s="38">
        <v>0</v>
      </c>
      <c r="S83" s="38">
        <v>0</v>
      </c>
      <c r="T83" s="38">
        <v>0</v>
      </c>
      <c r="U83" s="38">
        <v>0</v>
      </c>
      <c r="V83" s="38">
        <v>0</v>
      </c>
      <c r="W83" s="16" t="s">
        <v>2169</v>
      </c>
      <c r="X83" s="16" t="s">
        <v>52</v>
      </c>
      <c r="Y83" s="1" t="s">
        <v>52</v>
      </c>
      <c r="Z83" s="1" t="s">
        <v>52</v>
      </c>
      <c r="AA83" s="39"/>
      <c r="AB83" s="1" t="s">
        <v>52</v>
      </c>
    </row>
    <row r="84" spans="1:28" ht="30" customHeight="1" x14ac:dyDescent="0.3">
      <c r="A84" s="16" t="s">
        <v>1617</v>
      </c>
      <c r="B84" s="16" t="s">
        <v>1120</v>
      </c>
      <c r="C84" s="16" t="s">
        <v>1616</v>
      </c>
      <c r="D84" s="37" t="s">
        <v>65</v>
      </c>
      <c r="E84" s="38">
        <v>342</v>
      </c>
      <c r="F84" s="16" t="s">
        <v>52</v>
      </c>
      <c r="G84" s="38">
        <v>391</v>
      </c>
      <c r="H84" s="16" t="s">
        <v>2170</v>
      </c>
      <c r="I84" s="38">
        <v>480</v>
      </c>
      <c r="J84" s="16" t="s">
        <v>2171</v>
      </c>
      <c r="K84" s="38">
        <v>360</v>
      </c>
      <c r="L84" s="16" t="s">
        <v>2172</v>
      </c>
      <c r="M84" s="38">
        <v>485</v>
      </c>
      <c r="N84" s="16" t="s">
        <v>2173</v>
      </c>
      <c r="O84" s="38">
        <f t="shared" si="2"/>
        <v>342</v>
      </c>
      <c r="P84" s="38">
        <v>0</v>
      </c>
      <c r="Q84" s="38">
        <v>0</v>
      </c>
      <c r="R84" s="38">
        <v>0</v>
      </c>
      <c r="S84" s="38">
        <v>0</v>
      </c>
      <c r="T84" s="38">
        <v>0</v>
      </c>
      <c r="U84" s="38">
        <v>0</v>
      </c>
      <c r="V84" s="38">
        <v>0</v>
      </c>
      <c r="W84" s="16" t="s">
        <v>2174</v>
      </c>
      <c r="X84" s="16" t="s">
        <v>52</v>
      </c>
      <c r="Y84" s="1" t="s">
        <v>52</v>
      </c>
      <c r="Z84" s="1" t="s">
        <v>52</v>
      </c>
      <c r="AA84" s="39"/>
      <c r="AB84" s="1" t="s">
        <v>52</v>
      </c>
    </row>
    <row r="85" spans="1:28" ht="30" customHeight="1" x14ac:dyDescent="0.3">
      <c r="A85" s="16" t="s">
        <v>1608</v>
      </c>
      <c r="B85" s="16" t="s">
        <v>1120</v>
      </c>
      <c r="C85" s="16" t="s">
        <v>1607</v>
      </c>
      <c r="D85" s="37" t="s">
        <v>65</v>
      </c>
      <c r="E85" s="38">
        <v>522</v>
      </c>
      <c r="F85" s="16" t="s">
        <v>52</v>
      </c>
      <c r="G85" s="38">
        <v>563</v>
      </c>
      <c r="H85" s="16" t="s">
        <v>2170</v>
      </c>
      <c r="I85" s="38">
        <v>607</v>
      </c>
      <c r="J85" s="16" t="s">
        <v>2171</v>
      </c>
      <c r="K85" s="38">
        <v>550</v>
      </c>
      <c r="L85" s="16" t="s">
        <v>2172</v>
      </c>
      <c r="M85" s="38">
        <v>613</v>
      </c>
      <c r="N85" s="16" t="s">
        <v>2173</v>
      </c>
      <c r="O85" s="38">
        <f t="shared" si="2"/>
        <v>522</v>
      </c>
      <c r="P85" s="38">
        <v>0</v>
      </c>
      <c r="Q85" s="38">
        <v>0</v>
      </c>
      <c r="R85" s="38">
        <v>0</v>
      </c>
      <c r="S85" s="38">
        <v>0</v>
      </c>
      <c r="T85" s="38">
        <v>0</v>
      </c>
      <c r="U85" s="38">
        <v>0</v>
      </c>
      <c r="V85" s="38">
        <v>0</v>
      </c>
      <c r="W85" s="16" t="s">
        <v>2175</v>
      </c>
      <c r="X85" s="16" t="s">
        <v>52</v>
      </c>
      <c r="Y85" s="1" t="s">
        <v>52</v>
      </c>
      <c r="Z85" s="1" t="s">
        <v>52</v>
      </c>
      <c r="AA85" s="39"/>
      <c r="AB85" s="1" t="s">
        <v>52</v>
      </c>
    </row>
    <row r="86" spans="1:28" ht="30" customHeight="1" x14ac:dyDescent="0.3">
      <c r="A86" s="16" t="s">
        <v>1122</v>
      </c>
      <c r="B86" s="16" t="s">
        <v>1120</v>
      </c>
      <c r="C86" s="16" t="s">
        <v>1121</v>
      </c>
      <c r="D86" s="37" t="s">
        <v>65</v>
      </c>
      <c r="E86" s="38">
        <v>680</v>
      </c>
      <c r="F86" s="16" t="s">
        <v>52</v>
      </c>
      <c r="G86" s="38">
        <v>750</v>
      </c>
      <c r="H86" s="16" t="s">
        <v>2170</v>
      </c>
      <c r="I86" s="38">
        <v>860</v>
      </c>
      <c r="J86" s="16" t="s">
        <v>2171</v>
      </c>
      <c r="K86" s="38">
        <v>730</v>
      </c>
      <c r="L86" s="16" t="s">
        <v>2172</v>
      </c>
      <c r="M86" s="38">
        <v>869</v>
      </c>
      <c r="N86" s="16" t="s">
        <v>2173</v>
      </c>
      <c r="O86" s="38">
        <f t="shared" si="2"/>
        <v>680</v>
      </c>
      <c r="P86" s="38">
        <v>0</v>
      </c>
      <c r="Q86" s="38">
        <v>0</v>
      </c>
      <c r="R86" s="38">
        <v>0</v>
      </c>
      <c r="S86" s="38">
        <v>0</v>
      </c>
      <c r="T86" s="38">
        <v>0</v>
      </c>
      <c r="U86" s="38">
        <v>0</v>
      </c>
      <c r="V86" s="38">
        <v>0</v>
      </c>
      <c r="W86" s="16" t="s">
        <v>2176</v>
      </c>
      <c r="X86" s="16" t="s">
        <v>52</v>
      </c>
      <c r="Y86" s="1" t="s">
        <v>52</v>
      </c>
      <c r="Z86" s="1" t="s">
        <v>52</v>
      </c>
      <c r="AA86" s="39"/>
      <c r="AB86" s="1" t="s">
        <v>52</v>
      </c>
    </row>
    <row r="87" spans="1:28" ht="30" customHeight="1" x14ac:dyDescent="0.3">
      <c r="A87" s="16" t="s">
        <v>1508</v>
      </c>
      <c r="B87" s="16" t="s">
        <v>1120</v>
      </c>
      <c r="C87" s="16" t="s">
        <v>1507</v>
      </c>
      <c r="D87" s="37" t="s">
        <v>65</v>
      </c>
      <c r="E87" s="38">
        <v>1784</v>
      </c>
      <c r="F87" s="16" t="s">
        <v>52</v>
      </c>
      <c r="G87" s="38">
        <v>2188</v>
      </c>
      <c r="H87" s="16" t="s">
        <v>2170</v>
      </c>
      <c r="I87" s="38">
        <v>2214</v>
      </c>
      <c r="J87" s="16" t="s">
        <v>2171</v>
      </c>
      <c r="K87" s="38">
        <v>1980</v>
      </c>
      <c r="L87" s="16" t="s">
        <v>2172</v>
      </c>
      <c r="M87" s="38">
        <v>2236</v>
      </c>
      <c r="N87" s="16" t="s">
        <v>2173</v>
      </c>
      <c r="O87" s="38">
        <f t="shared" si="2"/>
        <v>1784</v>
      </c>
      <c r="P87" s="38">
        <v>0</v>
      </c>
      <c r="Q87" s="38">
        <v>0</v>
      </c>
      <c r="R87" s="38">
        <v>0</v>
      </c>
      <c r="S87" s="38">
        <v>0</v>
      </c>
      <c r="T87" s="38">
        <v>0</v>
      </c>
      <c r="U87" s="38">
        <v>0</v>
      </c>
      <c r="V87" s="38">
        <v>0</v>
      </c>
      <c r="W87" s="16" t="s">
        <v>2177</v>
      </c>
      <c r="X87" s="16" t="s">
        <v>52</v>
      </c>
      <c r="Y87" s="1" t="s">
        <v>52</v>
      </c>
      <c r="Z87" s="1" t="s">
        <v>52</v>
      </c>
      <c r="AA87" s="39"/>
      <c r="AB87" s="1" t="s">
        <v>52</v>
      </c>
    </row>
    <row r="88" spans="1:28" ht="30" customHeight="1" x14ac:dyDescent="0.3">
      <c r="A88" s="16" t="s">
        <v>1159</v>
      </c>
      <c r="B88" s="16" t="s">
        <v>1157</v>
      </c>
      <c r="C88" s="16" t="s">
        <v>1158</v>
      </c>
      <c r="D88" s="37" t="s">
        <v>65</v>
      </c>
      <c r="E88" s="38">
        <v>170</v>
      </c>
      <c r="F88" s="16" t="s">
        <v>52</v>
      </c>
      <c r="G88" s="38">
        <v>267</v>
      </c>
      <c r="H88" s="16" t="s">
        <v>2170</v>
      </c>
      <c r="I88" s="38">
        <v>267</v>
      </c>
      <c r="J88" s="16" t="s">
        <v>2178</v>
      </c>
      <c r="K88" s="38">
        <v>200</v>
      </c>
      <c r="L88" s="16" t="s">
        <v>2179</v>
      </c>
      <c r="M88" s="38">
        <v>278</v>
      </c>
      <c r="N88" s="16" t="s">
        <v>2173</v>
      </c>
      <c r="O88" s="38">
        <f t="shared" si="2"/>
        <v>170</v>
      </c>
      <c r="P88" s="38">
        <v>0</v>
      </c>
      <c r="Q88" s="38">
        <v>0</v>
      </c>
      <c r="R88" s="38">
        <v>0</v>
      </c>
      <c r="S88" s="38">
        <v>0</v>
      </c>
      <c r="T88" s="38">
        <v>0</v>
      </c>
      <c r="U88" s="38">
        <v>0</v>
      </c>
      <c r="V88" s="38">
        <v>0</v>
      </c>
      <c r="W88" s="16" t="s">
        <v>2180</v>
      </c>
      <c r="X88" s="16" t="s">
        <v>52</v>
      </c>
      <c r="Y88" s="1" t="s">
        <v>52</v>
      </c>
      <c r="Z88" s="1" t="s">
        <v>52</v>
      </c>
      <c r="AA88" s="39"/>
      <c r="AB88" s="1" t="s">
        <v>52</v>
      </c>
    </row>
    <row r="89" spans="1:28" ht="30" customHeight="1" x14ac:dyDescent="0.3">
      <c r="A89" s="16" t="s">
        <v>1219</v>
      </c>
      <c r="B89" s="16" t="s">
        <v>79</v>
      </c>
      <c r="C89" s="16" t="s">
        <v>1218</v>
      </c>
      <c r="D89" s="37" t="s">
        <v>65</v>
      </c>
      <c r="E89" s="38">
        <v>0</v>
      </c>
      <c r="F89" s="16" t="s">
        <v>52</v>
      </c>
      <c r="G89" s="38">
        <v>1740</v>
      </c>
      <c r="H89" s="16" t="s">
        <v>2181</v>
      </c>
      <c r="I89" s="38">
        <v>0</v>
      </c>
      <c r="J89" s="16" t="s">
        <v>52</v>
      </c>
      <c r="K89" s="38">
        <v>950</v>
      </c>
      <c r="L89" s="16" t="s">
        <v>2163</v>
      </c>
      <c r="M89" s="38">
        <v>1042</v>
      </c>
      <c r="N89" s="16" t="s">
        <v>2142</v>
      </c>
      <c r="O89" s="38">
        <f t="shared" si="2"/>
        <v>950</v>
      </c>
      <c r="P89" s="38">
        <v>0</v>
      </c>
      <c r="Q89" s="38">
        <v>0</v>
      </c>
      <c r="R89" s="38">
        <v>0</v>
      </c>
      <c r="S89" s="38">
        <v>0</v>
      </c>
      <c r="T89" s="38">
        <v>0</v>
      </c>
      <c r="U89" s="38">
        <v>0</v>
      </c>
      <c r="V89" s="38">
        <v>0</v>
      </c>
      <c r="W89" s="16" t="s">
        <v>2182</v>
      </c>
      <c r="X89" s="16" t="s">
        <v>52</v>
      </c>
      <c r="Y89" s="1" t="s">
        <v>52</v>
      </c>
      <c r="Z89" s="1" t="s">
        <v>52</v>
      </c>
      <c r="AA89" s="39"/>
      <c r="AB89" s="1" t="s">
        <v>52</v>
      </c>
    </row>
    <row r="90" spans="1:28" ht="30" customHeight="1" x14ac:dyDescent="0.3">
      <c r="A90" s="16" t="s">
        <v>1633</v>
      </c>
      <c r="B90" s="16" t="s">
        <v>79</v>
      </c>
      <c r="C90" s="16" t="s">
        <v>1632</v>
      </c>
      <c r="D90" s="37" t="s">
        <v>65</v>
      </c>
      <c r="E90" s="38">
        <v>0</v>
      </c>
      <c r="F90" s="16" t="s">
        <v>52</v>
      </c>
      <c r="G90" s="38">
        <v>2180</v>
      </c>
      <c r="H90" s="16" t="s">
        <v>2181</v>
      </c>
      <c r="I90" s="38">
        <v>0</v>
      </c>
      <c r="J90" s="16" t="s">
        <v>52</v>
      </c>
      <c r="K90" s="38">
        <v>1380</v>
      </c>
      <c r="L90" s="16" t="s">
        <v>2163</v>
      </c>
      <c r="M90" s="38">
        <v>1595</v>
      </c>
      <c r="N90" s="16" t="s">
        <v>2142</v>
      </c>
      <c r="O90" s="38">
        <f t="shared" si="2"/>
        <v>1380</v>
      </c>
      <c r="P90" s="38">
        <v>0</v>
      </c>
      <c r="Q90" s="38">
        <v>0</v>
      </c>
      <c r="R90" s="38">
        <v>0</v>
      </c>
      <c r="S90" s="38">
        <v>0</v>
      </c>
      <c r="T90" s="38">
        <v>0</v>
      </c>
      <c r="U90" s="38">
        <v>0</v>
      </c>
      <c r="V90" s="38">
        <v>0</v>
      </c>
      <c r="W90" s="16" t="s">
        <v>2183</v>
      </c>
      <c r="X90" s="16" t="s">
        <v>52</v>
      </c>
      <c r="Y90" s="1" t="s">
        <v>52</v>
      </c>
      <c r="Z90" s="1" t="s">
        <v>52</v>
      </c>
      <c r="AA90" s="39"/>
      <c r="AB90" s="1" t="s">
        <v>52</v>
      </c>
    </row>
    <row r="91" spans="1:28" ht="30" customHeight="1" x14ac:dyDescent="0.3">
      <c r="A91" s="16" t="s">
        <v>1626</v>
      </c>
      <c r="B91" s="16" t="s">
        <v>79</v>
      </c>
      <c r="C91" s="16" t="s">
        <v>1625</v>
      </c>
      <c r="D91" s="37" t="s">
        <v>65</v>
      </c>
      <c r="E91" s="38">
        <v>0</v>
      </c>
      <c r="F91" s="16" t="s">
        <v>52</v>
      </c>
      <c r="G91" s="38">
        <v>2870</v>
      </c>
      <c r="H91" s="16" t="s">
        <v>2181</v>
      </c>
      <c r="I91" s="38">
        <v>0</v>
      </c>
      <c r="J91" s="16" t="s">
        <v>52</v>
      </c>
      <c r="K91" s="38">
        <v>1970</v>
      </c>
      <c r="L91" s="16" t="s">
        <v>2163</v>
      </c>
      <c r="M91" s="38">
        <v>2420</v>
      </c>
      <c r="N91" s="16" t="s">
        <v>2142</v>
      </c>
      <c r="O91" s="38">
        <f t="shared" si="2"/>
        <v>1970</v>
      </c>
      <c r="P91" s="38">
        <v>0</v>
      </c>
      <c r="Q91" s="38">
        <v>0</v>
      </c>
      <c r="R91" s="38">
        <v>0</v>
      </c>
      <c r="S91" s="38">
        <v>0</v>
      </c>
      <c r="T91" s="38">
        <v>0</v>
      </c>
      <c r="U91" s="38">
        <v>0</v>
      </c>
      <c r="V91" s="38">
        <v>0</v>
      </c>
      <c r="W91" s="16" t="s">
        <v>2184</v>
      </c>
      <c r="X91" s="16" t="s">
        <v>52</v>
      </c>
      <c r="Y91" s="1" t="s">
        <v>52</v>
      </c>
      <c r="Z91" s="1" t="s">
        <v>52</v>
      </c>
      <c r="AA91" s="39"/>
      <c r="AB91" s="1" t="s">
        <v>52</v>
      </c>
    </row>
    <row r="92" spans="1:28" ht="30" customHeight="1" x14ac:dyDescent="0.3">
      <c r="A92" s="16" t="s">
        <v>937</v>
      </c>
      <c r="B92" s="16" t="s">
        <v>79</v>
      </c>
      <c r="C92" s="16" t="s">
        <v>936</v>
      </c>
      <c r="D92" s="37" t="s">
        <v>65</v>
      </c>
      <c r="E92" s="38">
        <v>1348</v>
      </c>
      <c r="F92" s="16" t="s">
        <v>52</v>
      </c>
      <c r="G92" s="38">
        <v>2880</v>
      </c>
      <c r="H92" s="16" t="s">
        <v>2181</v>
      </c>
      <c r="I92" s="38">
        <v>850</v>
      </c>
      <c r="J92" s="16" t="s">
        <v>2178</v>
      </c>
      <c r="K92" s="38">
        <v>850</v>
      </c>
      <c r="L92" s="16" t="s">
        <v>2163</v>
      </c>
      <c r="M92" s="38">
        <v>935</v>
      </c>
      <c r="N92" s="16" t="s">
        <v>2142</v>
      </c>
      <c r="O92" s="38">
        <f t="shared" si="2"/>
        <v>850</v>
      </c>
      <c r="P92" s="38">
        <v>0</v>
      </c>
      <c r="Q92" s="38">
        <v>0</v>
      </c>
      <c r="R92" s="38">
        <v>0</v>
      </c>
      <c r="S92" s="38">
        <v>0</v>
      </c>
      <c r="T92" s="38">
        <v>0</v>
      </c>
      <c r="U92" s="38">
        <v>0</v>
      </c>
      <c r="V92" s="38">
        <v>0</v>
      </c>
      <c r="W92" s="16" t="s">
        <v>2185</v>
      </c>
      <c r="X92" s="16" t="s">
        <v>52</v>
      </c>
      <c r="Y92" s="1" t="s">
        <v>52</v>
      </c>
      <c r="Z92" s="1" t="s">
        <v>52</v>
      </c>
      <c r="AA92" s="39"/>
      <c r="AB92" s="1" t="s">
        <v>52</v>
      </c>
    </row>
    <row r="93" spans="1:28" ht="30" customHeight="1" x14ac:dyDescent="0.3">
      <c r="A93" s="16" t="s">
        <v>930</v>
      </c>
      <c r="B93" s="16" t="s">
        <v>79</v>
      </c>
      <c r="C93" s="16" t="s">
        <v>929</v>
      </c>
      <c r="D93" s="37" t="s">
        <v>65</v>
      </c>
      <c r="E93" s="38">
        <v>1634</v>
      </c>
      <c r="F93" s="16" t="s">
        <v>52</v>
      </c>
      <c r="G93" s="38">
        <v>3470</v>
      </c>
      <c r="H93" s="16" t="s">
        <v>2181</v>
      </c>
      <c r="I93" s="38">
        <v>0</v>
      </c>
      <c r="J93" s="16" t="s">
        <v>52</v>
      </c>
      <c r="K93" s="38">
        <v>1100</v>
      </c>
      <c r="L93" s="16" t="s">
        <v>2163</v>
      </c>
      <c r="M93" s="38">
        <v>1265</v>
      </c>
      <c r="N93" s="16" t="s">
        <v>2142</v>
      </c>
      <c r="O93" s="38">
        <f t="shared" si="2"/>
        <v>1100</v>
      </c>
      <c r="P93" s="38">
        <v>0</v>
      </c>
      <c r="Q93" s="38">
        <v>0</v>
      </c>
      <c r="R93" s="38">
        <v>0</v>
      </c>
      <c r="S93" s="38">
        <v>0</v>
      </c>
      <c r="T93" s="38">
        <v>0</v>
      </c>
      <c r="U93" s="38">
        <v>0</v>
      </c>
      <c r="V93" s="38">
        <v>0</v>
      </c>
      <c r="W93" s="16" t="s">
        <v>2186</v>
      </c>
      <c r="X93" s="16" t="s">
        <v>52</v>
      </c>
      <c r="Y93" s="1" t="s">
        <v>52</v>
      </c>
      <c r="Z93" s="1" t="s">
        <v>52</v>
      </c>
      <c r="AA93" s="39"/>
      <c r="AB93" s="1" t="s">
        <v>52</v>
      </c>
    </row>
    <row r="94" spans="1:28" ht="30" customHeight="1" x14ac:dyDescent="0.3">
      <c r="A94" s="16" t="s">
        <v>914</v>
      </c>
      <c r="B94" s="16" t="s">
        <v>79</v>
      </c>
      <c r="C94" s="16" t="s">
        <v>913</v>
      </c>
      <c r="D94" s="37" t="s">
        <v>65</v>
      </c>
      <c r="E94" s="38">
        <v>2492</v>
      </c>
      <c r="F94" s="16" t="s">
        <v>52</v>
      </c>
      <c r="G94" s="38">
        <v>5280</v>
      </c>
      <c r="H94" s="16" t="s">
        <v>2181</v>
      </c>
      <c r="I94" s="38">
        <v>0</v>
      </c>
      <c r="J94" s="16" t="s">
        <v>52</v>
      </c>
      <c r="K94" s="38">
        <v>2200</v>
      </c>
      <c r="L94" s="16" t="s">
        <v>2163</v>
      </c>
      <c r="M94" s="38">
        <v>2035</v>
      </c>
      <c r="N94" s="16" t="s">
        <v>2142</v>
      </c>
      <c r="O94" s="38">
        <f t="shared" si="2"/>
        <v>2035</v>
      </c>
      <c r="P94" s="38">
        <v>0</v>
      </c>
      <c r="Q94" s="38">
        <v>0</v>
      </c>
      <c r="R94" s="38">
        <v>0</v>
      </c>
      <c r="S94" s="38">
        <v>0</v>
      </c>
      <c r="T94" s="38">
        <v>0</v>
      </c>
      <c r="U94" s="38">
        <v>0</v>
      </c>
      <c r="V94" s="38">
        <v>0</v>
      </c>
      <c r="W94" s="16" t="s">
        <v>2187</v>
      </c>
      <c r="X94" s="16" t="s">
        <v>52</v>
      </c>
      <c r="Y94" s="1" t="s">
        <v>52</v>
      </c>
      <c r="Z94" s="1" t="s">
        <v>52</v>
      </c>
      <c r="AA94" s="39"/>
      <c r="AB94" s="1" t="s">
        <v>52</v>
      </c>
    </row>
    <row r="95" spans="1:28" ht="30" customHeight="1" x14ac:dyDescent="0.3">
      <c r="A95" s="16" t="s">
        <v>568</v>
      </c>
      <c r="B95" s="16" t="s">
        <v>79</v>
      </c>
      <c r="C95" s="16" t="s">
        <v>567</v>
      </c>
      <c r="D95" s="37" t="s">
        <v>81</v>
      </c>
      <c r="E95" s="38">
        <v>944</v>
      </c>
      <c r="F95" s="16" t="s">
        <v>52</v>
      </c>
      <c r="G95" s="38">
        <v>1830</v>
      </c>
      <c r="H95" s="16" t="s">
        <v>2181</v>
      </c>
      <c r="I95" s="38">
        <v>0</v>
      </c>
      <c r="J95" s="16" t="s">
        <v>52</v>
      </c>
      <c r="K95" s="38">
        <v>880</v>
      </c>
      <c r="L95" s="16" t="s">
        <v>2163</v>
      </c>
      <c r="M95" s="38">
        <v>869</v>
      </c>
      <c r="N95" s="16" t="s">
        <v>2142</v>
      </c>
      <c r="O95" s="38">
        <f t="shared" si="2"/>
        <v>869</v>
      </c>
      <c r="P95" s="38">
        <v>0</v>
      </c>
      <c r="Q95" s="38">
        <v>0</v>
      </c>
      <c r="R95" s="38">
        <v>0</v>
      </c>
      <c r="S95" s="38">
        <v>0</v>
      </c>
      <c r="T95" s="38">
        <v>0</v>
      </c>
      <c r="U95" s="38">
        <v>0</v>
      </c>
      <c r="V95" s="38">
        <v>0</v>
      </c>
      <c r="W95" s="16" t="s">
        <v>2188</v>
      </c>
      <c r="X95" s="16" t="s">
        <v>52</v>
      </c>
      <c r="Y95" s="1" t="s">
        <v>52</v>
      </c>
      <c r="Z95" s="1" t="s">
        <v>52</v>
      </c>
      <c r="AA95" s="39"/>
      <c r="AB95" s="1" t="s">
        <v>52</v>
      </c>
    </row>
    <row r="96" spans="1:28" ht="30" customHeight="1" x14ac:dyDescent="0.3">
      <c r="A96" s="16" t="s">
        <v>565</v>
      </c>
      <c r="B96" s="16" t="s">
        <v>79</v>
      </c>
      <c r="C96" s="16" t="s">
        <v>564</v>
      </c>
      <c r="D96" s="37" t="s">
        <v>81</v>
      </c>
      <c r="E96" s="38">
        <v>1351</v>
      </c>
      <c r="F96" s="16" t="s">
        <v>52</v>
      </c>
      <c r="G96" s="38">
        <v>2650</v>
      </c>
      <c r="H96" s="16" t="s">
        <v>2181</v>
      </c>
      <c r="I96" s="38">
        <v>0</v>
      </c>
      <c r="J96" s="16" t="s">
        <v>52</v>
      </c>
      <c r="K96" s="38">
        <v>0</v>
      </c>
      <c r="L96" s="16" t="s">
        <v>52</v>
      </c>
      <c r="M96" s="38">
        <v>0</v>
      </c>
      <c r="N96" s="16" t="s">
        <v>52</v>
      </c>
      <c r="O96" s="38">
        <f t="shared" si="2"/>
        <v>1351</v>
      </c>
      <c r="P96" s="38">
        <v>0</v>
      </c>
      <c r="Q96" s="38">
        <v>0</v>
      </c>
      <c r="R96" s="38">
        <v>0</v>
      </c>
      <c r="S96" s="38">
        <v>0</v>
      </c>
      <c r="T96" s="38">
        <v>0</v>
      </c>
      <c r="U96" s="38">
        <v>0</v>
      </c>
      <c r="V96" s="38">
        <v>0</v>
      </c>
      <c r="W96" s="16" t="s">
        <v>2189</v>
      </c>
      <c r="X96" s="16" t="s">
        <v>52</v>
      </c>
      <c r="Y96" s="1" t="s">
        <v>52</v>
      </c>
      <c r="Z96" s="1" t="s">
        <v>52</v>
      </c>
      <c r="AA96" s="39"/>
      <c r="AB96" s="1" t="s">
        <v>52</v>
      </c>
    </row>
    <row r="97" spans="1:28" ht="30" customHeight="1" x14ac:dyDescent="0.3">
      <c r="A97" s="16" t="s">
        <v>88</v>
      </c>
      <c r="B97" s="16" t="s">
        <v>79</v>
      </c>
      <c r="C97" s="16" t="s">
        <v>87</v>
      </c>
      <c r="D97" s="37" t="s">
        <v>81</v>
      </c>
      <c r="E97" s="38">
        <v>2164</v>
      </c>
      <c r="F97" s="16" t="s">
        <v>52</v>
      </c>
      <c r="G97" s="38">
        <v>3300</v>
      </c>
      <c r="H97" s="16" t="s">
        <v>2181</v>
      </c>
      <c r="I97" s="38">
        <v>1000</v>
      </c>
      <c r="J97" s="16" t="s">
        <v>2178</v>
      </c>
      <c r="K97" s="38">
        <v>1000</v>
      </c>
      <c r="L97" s="16" t="s">
        <v>2163</v>
      </c>
      <c r="M97" s="38">
        <v>977</v>
      </c>
      <c r="N97" s="16" t="s">
        <v>2142</v>
      </c>
      <c r="O97" s="38">
        <f t="shared" si="2"/>
        <v>977</v>
      </c>
      <c r="P97" s="38">
        <v>0</v>
      </c>
      <c r="Q97" s="38">
        <v>0</v>
      </c>
      <c r="R97" s="38">
        <v>0</v>
      </c>
      <c r="S97" s="38">
        <v>0</v>
      </c>
      <c r="T97" s="38">
        <v>0</v>
      </c>
      <c r="U97" s="38">
        <v>0</v>
      </c>
      <c r="V97" s="38">
        <v>0</v>
      </c>
      <c r="W97" s="16" t="s">
        <v>2190</v>
      </c>
      <c r="X97" s="16" t="s">
        <v>52</v>
      </c>
      <c r="Y97" s="1" t="s">
        <v>52</v>
      </c>
      <c r="Z97" s="1" t="s">
        <v>52</v>
      </c>
      <c r="AA97" s="39"/>
      <c r="AB97" s="1" t="s">
        <v>52</v>
      </c>
    </row>
    <row r="98" spans="1:28" ht="30" customHeight="1" x14ac:dyDescent="0.3">
      <c r="A98" s="16" t="s">
        <v>85</v>
      </c>
      <c r="B98" s="16" t="s">
        <v>79</v>
      </c>
      <c r="C98" s="16" t="s">
        <v>84</v>
      </c>
      <c r="D98" s="37" t="s">
        <v>81</v>
      </c>
      <c r="E98" s="38">
        <v>2722</v>
      </c>
      <c r="F98" s="16" t="s">
        <v>52</v>
      </c>
      <c r="G98" s="38">
        <v>3980</v>
      </c>
      <c r="H98" s="16" t="s">
        <v>2181</v>
      </c>
      <c r="I98" s="38">
        <v>0</v>
      </c>
      <c r="J98" s="16" t="s">
        <v>52</v>
      </c>
      <c r="K98" s="38">
        <v>1500</v>
      </c>
      <c r="L98" s="16" t="s">
        <v>2163</v>
      </c>
      <c r="M98" s="38">
        <v>1426</v>
      </c>
      <c r="N98" s="16" t="s">
        <v>2142</v>
      </c>
      <c r="O98" s="38">
        <f t="shared" si="2"/>
        <v>1426</v>
      </c>
      <c r="P98" s="38">
        <v>0</v>
      </c>
      <c r="Q98" s="38">
        <v>0</v>
      </c>
      <c r="R98" s="38">
        <v>0</v>
      </c>
      <c r="S98" s="38">
        <v>0</v>
      </c>
      <c r="T98" s="38">
        <v>0</v>
      </c>
      <c r="U98" s="38">
        <v>0</v>
      </c>
      <c r="V98" s="38">
        <v>0</v>
      </c>
      <c r="W98" s="16" t="s">
        <v>2191</v>
      </c>
      <c r="X98" s="16" t="s">
        <v>52</v>
      </c>
      <c r="Y98" s="1" t="s">
        <v>52</v>
      </c>
      <c r="Z98" s="1" t="s">
        <v>52</v>
      </c>
      <c r="AA98" s="39"/>
      <c r="AB98" s="1" t="s">
        <v>52</v>
      </c>
    </row>
    <row r="99" spans="1:28" ht="30" customHeight="1" x14ac:dyDescent="0.3">
      <c r="A99" s="16" t="s">
        <v>82</v>
      </c>
      <c r="B99" s="16" t="s">
        <v>79</v>
      </c>
      <c r="C99" s="16" t="s">
        <v>80</v>
      </c>
      <c r="D99" s="37" t="s">
        <v>81</v>
      </c>
      <c r="E99" s="38">
        <v>3739</v>
      </c>
      <c r="F99" s="16" t="s">
        <v>52</v>
      </c>
      <c r="G99" s="38">
        <v>5290</v>
      </c>
      <c r="H99" s="16" t="s">
        <v>2181</v>
      </c>
      <c r="I99" s="38">
        <v>0</v>
      </c>
      <c r="J99" s="16" t="s">
        <v>52</v>
      </c>
      <c r="K99" s="38">
        <v>1980</v>
      </c>
      <c r="L99" s="16" t="s">
        <v>2163</v>
      </c>
      <c r="M99" s="38">
        <v>23268</v>
      </c>
      <c r="N99" s="16" t="s">
        <v>2142</v>
      </c>
      <c r="O99" s="38">
        <f t="shared" si="2"/>
        <v>1980</v>
      </c>
      <c r="P99" s="38">
        <v>0</v>
      </c>
      <c r="Q99" s="38">
        <v>0</v>
      </c>
      <c r="R99" s="38">
        <v>0</v>
      </c>
      <c r="S99" s="38">
        <v>0</v>
      </c>
      <c r="T99" s="38">
        <v>0</v>
      </c>
      <c r="U99" s="38">
        <v>0</v>
      </c>
      <c r="V99" s="38">
        <v>0</v>
      </c>
      <c r="W99" s="16" t="s">
        <v>2192</v>
      </c>
      <c r="X99" s="16" t="s">
        <v>52</v>
      </c>
      <c r="Y99" s="1" t="s">
        <v>52</v>
      </c>
      <c r="Z99" s="1" t="s">
        <v>52</v>
      </c>
      <c r="AA99" s="39"/>
      <c r="AB99" s="1" t="s">
        <v>52</v>
      </c>
    </row>
    <row r="100" spans="1:28" ht="30" customHeight="1" x14ac:dyDescent="0.3">
      <c r="A100" s="16" t="s">
        <v>1213</v>
      </c>
      <c r="B100" s="16" t="s">
        <v>244</v>
      </c>
      <c r="C100" s="16" t="s">
        <v>1212</v>
      </c>
      <c r="D100" s="37" t="s">
        <v>81</v>
      </c>
      <c r="E100" s="38">
        <v>139</v>
      </c>
      <c r="F100" s="16" t="s">
        <v>52</v>
      </c>
      <c r="G100" s="38">
        <v>160</v>
      </c>
      <c r="H100" s="16" t="s">
        <v>2161</v>
      </c>
      <c r="I100" s="38">
        <v>181</v>
      </c>
      <c r="J100" s="16" t="s">
        <v>2162</v>
      </c>
      <c r="K100" s="38">
        <v>180</v>
      </c>
      <c r="L100" s="16" t="s">
        <v>2163</v>
      </c>
      <c r="M100" s="38">
        <v>233</v>
      </c>
      <c r="N100" s="16" t="s">
        <v>2193</v>
      </c>
      <c r="O100" s="38">
        <f t="shared" si="2"/>
        <v>139</v>
      </c>
      <c r="P100" s="38">
        <v>0</v>
      </c>
      <c r="Q100" s="38">
        <v>0</v>
      </c>
      <c r="R100" s="38">
        <v>0</v>
      </c>
      <c r="S100" s="38">
        <v>0</v>
      </c>
      <c r="T100" s="38">
        <v>0</v>
      </c>
      <c r="U100" s="38">
        <v>0</v>
      </c>
      <c r="V100" s="38">
        <v>0</v>
      </c>
      <c r="W100" s="16" t="s">
        <v>2194</v>
      </c>
      <c r="X100" s="16" t="s">
        <v>52</v>
      </c>
      <c r="Y100" s="1" t="s">
        <v>52</v>
      </c>
      <c r="Z100" s="1" t="s">
        <v>52</v>
      </c>
      <c r="AA100" s="39"/>
      <c r="AB100" s="1" t="s">
        <v>52</v>
      </c>
    </row>
    <row r="101" spans="1:28" ht="30" customHeight="1" x14ac:dyDescent="0.3">
      <c r="A101" s="16" t="s">
        <v>1202</v>
      </c>
      <c r="B101" s="16" t="s">
        <v>244</v>
      </c>
      <c r="C101" s="16" t="s">
        <v>1201</v>
      </c>
      <c r="D101" s="37" t="s">
        <v>81</v>
      </c>
      <c r="E101" s="38">
        <v>165</v>
      </c>
      <c r="F101" s="16" t="s">
        <v>52</v>
      </c>
      <c r="G101" s="38">
        <v>190</v>
      </c>
      <c r="H101" s="16" t="s">
        <v>2161</v>
      </c>
      <c r="I101" s="38">
        <v>217</v>
      </c>
      <c r="J101" s="16" t="s">
        <v>2162</v>
      </c>
      <c r="K101" s="38">
        <v>220</v>
      </c>
      <c r="L101" s="16" t="s">
        <v>2163</v>
      </c>
      <c r="M101" s="38">
        <v>256</v>
      </c>
      <c r="N101" s="16" t="s">
        <v>2193</v>
      </c>
      <c r="O101" s="38">
        <f t="shared" si="2"/>
        <v>165</v>
      </c>
      <c r="P101" s="38">
        <v>0</v>
      </c>
      <c r="Q101" s="38">
        <v>0</v>
      </c>
      <c r="R101" s="38">
        <v>0</v>
      </c>
      <c r="S101" s="38">
        <v>0</v>
      </c>
      <c r="T101" s="38">
        <v>0</v>
      </c>
      <c r="U101" s="38">
        <v>0</v>
      </c>
      <c r="V101" s="38">
        <v>0</v>
      </c>
      <c r="W101" s="16" t="s">
        <v>2195</v>
      </c>
      <c r="X101" s="16" t="s">
        <v>52</v>
      </c>
      <c r="Y101" s="1" t="s">
        <v>52</v>
      </c>
      <c r="Z101" s="1" t="s">
        <v>52</v>
      </c>
      <c r="AA101" s="39"/>
      <c r="AB101" s="1" t="s">
        <v>52</v>
      </c>
    </row>
    <row r="102" spans="1:28" ht="30" customHeight="1" x14ac:dyDescent="0.3">
      <c r="A102" s="16" t="s">
        <v>1868</v>
      </c>
      <c r="B102" s="16" t="s">
        <v>244</v>
      </c>
      <c r="C102" s="16" t="s">
        <v>1867</v>
      </c>
      <c r="D102" s="37" t="s">
        <v>81</v>
      </c>
      <c r="E102" s="38">
        <v>4392</v>
      </c>
      <c r="F102" s="16" t="s">
        <v>52</v>
      </c>
      <c r="G102" s="38">
        <v>5240</v>
      </c>
      <c r="H102" s="16" t="s">
        <v>2161</v>
      </c>
      <c r="I102" s="38">
        <v>0</v>
      </c>
      <c r="J102" s="16" t="s">
        <v>52</v>
      </c>
      <c r="K102" s="38">
        <v>4780</v>
      </c>
      <c r="L102" s="16" t="s">
        <v>2163</v>
      </c>
      <c r="M102" s="38">
        <v>5940</v>
      </c>
      <c r="N102" s="16" t="s">
        <v>2193</v>
      </c>
      <c r="O102" s="38">
        <f t="shared" si="2"/>
        <v>4392</v>
      </c>
      <c r="P102" s="38">
        <v>0</v>
      </c>
      <c r="Q102" s="38">
        <v>0</v>
      </c>
      <c r="R102" s="38">
        <v>0</v>
      </c>
      <c r="S102" s="38">
        <v>0</v>
      </c>
      <c r="T102" s="38">
        <v>0</v>
      </c>
      <c r="U102" s="38">
        <v>0</v>
      </c>
      <c r="V102" s="38">
        <v>0</v>
      </c>
      <c r="W102" s="16" t="s">
        <v>2196</v>
      </c>
      <c r="X102" s="16" t="s">
        <v>52</v>
      </c>
      <c r="Y102" s="1" t="s">
        <v>52</v>
      </c>
      <c r="Z102" s="1" t="s">
        <v>52</v>
      </c>
      <c r="AA102" s="39"/>
      <c r="AB102" s="1" t="s">
        <v>52</v>
      </c>
    </row>
    <row r="103" spans="1:28" ht="30" customHeight="1" x14ac:dyDescent="0.3">
      <c r="A103" s="16" t="s">
        <v>1801</v>
      </c>
      <c r="B103" s="16" t="s">
        <v>244</v>
      </c>
      <c r="C103" s="16" t="s">
        <v>1800</v>
      </c>
      <c r="D103" s="37" t="s">
        <v>81</v>
      </c>
      <c r="E103" s="38">
        <v>4658</v>
      </c>
      <c r="F103" s="16" t="s">
        <v>52</v>
      </c>
      <c r="G103" s="38">
        <v>5560</v>
      </c>
      <c r="H103" s="16" t="s">
        <v>2161</v>
      </c>
      <c r="I103" s="38">
        <v>0</v>
      </c>
      <c r="J103" s="16" t="s">
        <v>52</v>
      </c>
      <c r="K103" s="38">
        <v>5070</v>
      </c>
      <c r="L103" s="16" t="s">
        <v>2163</v>
      </c>
      <c r="M103" s="38">
        <v>6996</v>
      </c>
      <c r="N103" s="16" t="s">
        <v>2193</v>
      </c>
      <c r="O103" s="38">
        <f t="shared" si="2"/>
        <v>4658</v>
      </c>
      <c r="P103" s="38">
        <v>0</v>
      </c>
      <c r="Q103" s="38">
        <v>0</v>
      </c>
      <c r="R103" s="38">
        <v>0</v>
      </c>
      <c r="S103" s="38">
        <v>0</v>
      </c>
      <c r="T103" s="38">
        <v>0</v>
      </c>
      <c r="U103" s="38">
        <v>0</v>
      </c>
      <c r="V103" s="38">
        <v>0</v>
      </c>
      <c r="W103" s="16" t="s">
        <v>2197</v>
      </c>
      <c r="X103" s="16" t="s">
        <v>52</v>
      </c>
      <c r="Y103" s="1" t="s">
        <v>52</v>
      </c>
      <c r="Z103" s="1" t="s">
        <v>52</v>
      </c>
      <c r="AA103" s="39"/>
      <c r="AB103" s="1" t="s">
        <v>52</v>
      </c>
    </row>
    <row r="104" spans="1:28" ht="30" customHeight="1" x14ac:dyDescent="0.3">
      <c r="A104" s="16" t="s">
        <v>1853</v>
      </c>
      <c r="B104" s="16" t="s">
        <v>244</v>
      </c>
      <c r="C104" s="16" t="s">
        <v>1852</v>
      </c>
      <c r="D104" s="37" t="s">
        <v>81</v>
      </c>
      <c r="E104" s="38">
        <v>45509</v>
      </c>
      <c r="F104" s="16" t="s">
        <v>52</v>
      </c>
      <c r="G104" s="38">
        <v>0</v>
      </c>
      <c r="H104" s="16" t="s">
        <v>52</v>
      </c>
      <c r="I104" s="38">
        <v>0</v>
      </c>
      <c r="J104" s="16" t="s">
        <v>52</v>
      </c>
      <c r="K104" s="38">
        <v>61400</v>
      </c>
      <c r="L104" s="16" t="s">
        <v>2163</v>
      </c>
      <c r="M104" s="38">
        <v>59400</v>
      </c>
      <c r="N104" s="16" t="s">
        <v>2193</v>
      </c>
      <c r="O104" s="38">
        <f t="shared" ref="O104:O135" si="3">SMALL(E104:M104,COUNTIF(E104:M104,0)+1)</f>
        <v>45509</v>
      </c>
      <c r="P104" s="38">
        <v>0</v>
      </c>
      <c r="Q104" s="38">
        <v>0</v>
      </c>
      <c r="R104" s="38">
        <v>0</v>
      </c>
      <c r="S104" s="38">
        <v>0</v>
      </c>
      <c r="T104" s="38">
        <v>0</v>
      </c>
      <c r="U104" s="38">
        <v>0</v>
      </c>
      <c r="V104" s="38">
        <v>0</v>
      </c>
      <c r="W104" s="16" t="s">
        <v>2198</v>
      </c>
      <c r="X104" s="16" t="s">
        <v>52</v>
      </c>
      <c r="Y104" s="1" t="s">
        <v>52</v>
      </c>
      <c r="Z104" s="1" t="s">
        <v>52</v>
      </c>
      <c r="AA104" s="39"/>
      <c r="AB104" s="1" t="s">
        <v>52</v>
      </c>
    </row>
    <row r="105" spans="1:28" ht="30" customHeight="1" x14ac:dyDescent="0.3">
      <c r="A105" s="16" t="s">
        <v>246</v>
      </c>
      <c r="B105" s="16" t="s">
        <v>244</v>
      </c>
      <c r="C105" s="16" t="s">
        <v>245</v>
      </c>
      <c r="D105" s="37" t="s">
        <v>81</v>
      </c>
      <c r="E105" s="38">
        <v>3130</v>
      </c>
      <c r="F105" s="16" t="s">
        <v>52</v>
      </c>
      <c r="G105" s="38">
        <v>3500</v>
      </c>
      <c r="H105" s="16" t="s">
        <v>2161</v>
      </c>
      <c r="I105" s="38">
        <v>4031</v>
      </c>
      <c r="J105" s="16" t="s">
        <v>2162</v>
      </c>
      <c r="K105" s="38">
        <v>4500</v>
      </c>
      <c r="L105" s="16" t="s">
        <v>2163</v>
      </c>
      <c r="M105" s="38">
        <v>4031</v>
      </c>
      <c r="N105" s="16" t="s">
        <v>2193</v>
      </c>
      <c r="O105" s="38">
        <f t="shared" si="3"/>
        <v>3130</v>
      </c>
      <c r="P105" s="38">
        <v>0</v>
      </c>
      <c r="Q105" s="38">
        <v>0</v>
      </c>
      <c r="R105" s="38">
        <v>0</v>
      </c>
      <c r="S105" s="38">
        <v>0</v>
      </c>
      <c r="T105" s="38">
        <v>0</v>
      </c>
      <c r="U105" s="38">
        <v>0</v>
      </c>
      <c r="V105" s="38">
        <v>0</v>
      </c>
      <c r="W105" s="16" t="s">
        <v>2199</v>
      </c>
      <c r="X105" s="16" t="s">
        <v>52</v>
      </c>
      <c r="Y105" s="1" t="s">
        <v>52</v>
      </c>
      <c r="Z105" s="1" t="s">
        <v>52</v>
      </c>
      <c r="AA105" s="39"/>
      <c r="AB105" s="1" t="s">
        <v>52</v>
      </c>
    </row>
    <row r="106" spans="1:28" ht="30" customHeight="1" x14ac:dyDescent="0.3">
      <c r="A106" s="16" t="s">
        <v>1053</v>
      </c>
      <c r="B106" s="16" t="s">
        <v>1051</v>
      </c>
      <c r="C106" s="16" t="s">
        <v>1052</v>
      </c>
      <c r="D106" s="37" t="s">
        <v>81</v>
      </c>
      <c r="E106" s="38">
        <v>1929</v>
      </c>
      <c r="F106" s="16" t="s">
        <v>52</v>
      </c>
      <c r="G106" s="38">
        <v>0</v>
      </c>
      <c r="H106" s="16" t="s">
        <v>52</v>
      </c>
      <c r="I106" s="38">
        <v>0</v>
      </c>
      <c r="J106" s="16" t="s">
        <v>52</v>
      </c>
      <c r="K106" s="38">
        <v>2700</v>
      </c>
      <c r="L106" s="16" t="s">
        <v>2200</v>
      </c>
      <c r="M106" s="38">
        <v>0</v>
      </c>
      <c r="N106" s="16" t="s">
        <v>52</v>
      </c>
      <c r="O106" s="38">
        <f t="shared" si="3"/>
        <v>1929</v>
      </c>
      <c r="P106" s="38">
        <v>0</v>
      </c>
      <c r="Q106" s="38">
        <v>0</v>
      </c>
      <c r="R106" s="38">
        <v>0</v>
      </c>
      <c r="S106" s="38">
        <v>0</v>
      </c>
      <c r="T106" s="38">
        <v>0</v>
      </c>
      <c r="U106" s="38">
        <v>0</v>
      </c>
      <c r="V106" s="38">
        <v>0</v>
      </c>
      <c r="W106" s="16" t="s">
        <v>2201</v>
      </c>
      <c r="X106" s="16" t="s">
        <v>52</v>
      </c>
      <c r="Y106" s="1" t="s">
        <v>52</v>
      </c>
      <c r="Z106" s="1" t="s">
        <v>52</v>
      </c>
      <c r="AA106" s="39"/>
      <c r="AB106" s="1" t="s">
        <v>52</v>
      </c>
    </row>
    <row r="107" spans="1:28" ht="30" customHeight="1" x14ac:dyDescent="0.3">
      <c r="A107" s="16" t="s">
        <v>1846</v>
      </c>
      <c r="B107" s="16" t="s">
        <v>1051</v>
      </c>
      <c r="C107" s="16" t="s">
        <v>1845</v>
      </c>
      <c r="D107" s="37" t="s">
        <v>81</v>
      </c>
      <c r="E107" s="38">
        <v>5419</v>
      </c>
      <c r="F107" s="16" t="s">
        <v>52</v>
      </c>
      <c r="G107" s="38">
        <v>0</v>
      </c>
      <c r="H107" s="16" t="s">
        <v>52</v>
      </c>
      <c r="I107" s="38">
        <v>0</v>
      </c>
      <c r="J107" s="16" t="s">
        <v>52</v>
      </c>
      <c r="K107" s="38">
        <v>9900</v>
      </c>
      <c r="L107" s="16" t="s">
        <v>2200</v>
      </c>
      <c r="M107" s="38">
        <v>0</v>
      </c>
      <c r="N107" s="16" t="s">
        <v>52</v>
      </c>
      <c r="O107" s="38">
        <f t="shared" si="3"/>
        <v>5419</v>
      </c>
      <c r="P107" s="38">
        <v>0</v>
      </c>
      <c r="Q107" s="38">
        <v>0</v>
      </c>
      <c r="R107" s="38">
        <v>0</v>
      </c>
      <c r="S107" s="38">
        <v>0</v>
      </c>
      <c r="T107" s="38">
        <v>0</v>
      </c>
      <c r="U107" s="38">
        <v>0</v>
      </c>
      <c r="V107" s="38">
        <v>0</v>
      </c>
      <c r="W107" s="16" t="s">
        <v>2202</v>
      </c>
      <c r="X107" s="16" t="s">
        <v>52</v>
      </c>
      <c r="Y107" s="1" t="s">
        <v>52</v>
      </c>
      <c r="Z107" s="1" t="s">
        <v>52</v>
      </c>
      <c r="AA107" s="39"/>
      <c r="AB107" s="1" t="s">
        <v>52</v>
      </c>
    </row>
    <row r="108" spans="1:28" ht="30" customHeight="1" x14ac:dyDescent="0.3">
      <c r="A108" s="16" t="s">
        <v>748</v>
      </c>
      <c r="B108" s="16" t="s">
        <v>745</v>
      </c>
      <c r="C108" s="16" t="s">
        <v>746</v>
      </c>
      <c r="D108" s="37" t="s">
        <v>747</v>
      </c>
      <c r="E108" s="38">
        <v>15552000</v>
      </c>
      <c r="F108" s="16" t="s">
        <v>2203</v>
      </c>
      <c r="G108" s="38">
        <v>16139234</v>
      </c>
      <c r="H108" s="16" t="s">
        <v>2204</v>
      </c>
      <c r="I108" s="38">
        <v>16389753</v>
      </c>
      <c r="J108" s="16" t="s">
        <v>2205</v>
      </c>
      <c r="K108" s="38">
        <v>0</v>
      </c>
      <c r="L108" s="16" t="s">
        <v>52</v>
      </c>
      <c r="M108" s="38">
        <v>0</v>
      </c>
      <c r="N108" s="16" t="s">
        <v>52</v>
      </c>
      <c r="O108" s="38">
        <f t="shared" si="3"/>
        <v>15552000</v>
      </c>
      <c r="P108" s="38">
        <v>0</v>
      </c>
      <c r="Q108" s="38">
        <v>0</v>
      </c>
      <c r="R108" s="38">
        <v>0</v>
      </c>
      <c r="S108" s="38">
        <v>0</v>
      </c>
      <c r="T108" s="38">
        <v>0</v>
      </c>
      <c r="U108" s="38">
        <v>0</v>
      </c>
      <c r="V108" s="38">
        <v>0</v>
      </c>
      <c r="W108" s="16" t="s">
        <v>2206</v>
      </c>
      <c r="X108" s="16" t="s">
        <v>52</v>
      </c>
      <c r="Y108" s="1" t="s">
        <v>52</v>
      </c>
      <c r="Z108" s="1" t="s">
        <v>52</v>
      </c>
      <c r="AA108" s="39"/>
      <c r="AB108" s="1" t="s">
        <v>52</v>
      </c>
    </row>
    <row r="109" spans="1:28" ht="30" customHeight="1" x14ac:dyDescent="0.3">
      <c r="A109" s="16" t="s">
        <v>752</v>
      </c>
      <c r="B109" s="16" t="s">
        <v>750</v>
      </c>
      <c r="C109" s="16" t="s">
        <v>751</v>
      </c>
      <c r="D109" s="37" t="s">
        <v>747</v>
      </c>
      <c r="E109" s="38">
        <v>21669000</v>
      </c>
      <c r="F109" s="16" t="s">
        <v>2203</v>
      </c>
      <c r="G109" s="38">
        <v>22647160</v>
      </c>
      <c r="H109" s="16" t="s">
        <v>2204</v>
      </c>
      <c r="I109" s="38">
        <v>22291736</v>
      </c>
      <c r="J109" s="16" t="s">
        <v>2205</v>
      </c>
      <c r="K109" s="38">
        <v>0</v>
      </c>
      <c r="L109" s="16" t="s">
        <v>52</v>
      </c>
      <c r="M109" s="38">
        <v>0</v>
      </c>
      <c r="N109" s="16" t="s">
        <v>52</v>
      </c>
      <c r="O109" s="38">
        <f t="shared" si="3"/>
        <v>21669000</v>
      </c>
      <c r="P109" s="38">
        <v>0</v>
      </c>
      <c r="Q109" s="38">
        <v>0</v>
      </c>
      <c r="R109" s="38">
        <v>0</v>
      </c>
      <c r="S109" s="38">
        <v>0</v>
      </c>
      <c r="T109" s="38">
        <v>0</v>
      </c>
      <c r="U109" s="38">
        <v>0</v>
      </c>
      <c r="V109" s="38">
        <v>0</v>
      </c>
      <c r="W109" s="16" t="s">
        <v>2207</v>
      </c>
      <c r="X109" s="16" t="s">
        <v>52</v>
      </c>
      <c r="Y109" s="1" t="s">
        <v>52</v>
      </c>
      <c r="Z109" s="1" t="s">
        <v>52</v>
      </c>
      <c r="AA109" s="39"/>
      <c r="AB109" s="1" t="s">
        <v>52</v>
      </c>
    </row>
    <row r="110" spans="1:28" ht="30" customHeight="1" x14ac:dyDescent="0.3">
      <c r="A110" s="16" t="s">
        <v>756</v>
      </c>
      <c r="B110" s="16" t="s">
        <v>754</v>
      </c>
      <c r="C110" s="16" t="s">
        <v>755</v>
      </c>
      <c r="D110" s="37" t="s">
        <v>147</v>
      </c>
      <c r="E110" s="38">
        <v>42113000</v>
      </c>
      <c r="F110" s="16" t="s">
        <v>2203</v>
      </c>
      <c r="G110" s="38">
        <v>44890216</v>
      </c>
      <c r="H110" s="16" t="s">
        <v>2204</v>
      </c>
      <c r="I110" s="38">
        <v>44358957</v>
      </c>
      <c r="J110" s="16" t="s">
        <v>2205</v>
      </c>
      <c r="K110" s="38">
        <v>0</v>
      </c>
      <c r="L110" s="16" t="s">
        <v>52</v>
      </c>
      <c r="M110" s="38">
        <v>0</v>
      </c>
      <c r="N110" s="16" t="s">
        <v>52</v>
      </c>
      <c r="O110" s="38">
        <f t="shared" si="3"/>
        <v>42113000</v>
      </c>
      <c r="P110" s="38">
        <v>0</v>
      </c>
      <c r="Q110" s="38">
        <v>0</v>
      </c>
      <c r="R110" s="38">
        <v>0</v>
      </c>
      <c r="S110" s="38">
        <v>0</v>
      </c>
      <c r="T110" s="38">
        <v>0</v>
      </c>
      <c r="U110" s="38">
        <v>0</v>
      </c>
      <c r="V110" s="38">
        <v>0</v>
      </c>
      <c r="W110" s="16" t="s">
        <v>2208</v>
      </c>
      <c r="X110" s="16" t="s">
        <v>52</v>
      </c>
      <c r="Y110" s="1" t="s">
        <v>52</v>
      </c>
      <c r="Z110" s="1" t="s">
        <v>52</v>
      </c>
      <c r="AA110" s="39"/>
      <c r="AB110" s="1" t="s">
        <v>52</v>
      </c>
    </row>
    <row r="111" spans="1:28" ht="30" customHeight="1" x14ac:dyDescent="0.3">
      <c r="A111" s="16" t="s">
        <v>822</v>
      </c>
      <c r="B111" s="16" t="s">
        <v>820</v>
      </c>
      <c r="C111" s="16" t="s">
        <v>821</v>
      </c>
      <c r="D111" s="37" t="s">
        <v>747</v>
      </c>
      <c r="E111" s="38">
        <v>7132000</v>
      </c>
      <c r="F111" s="16" t="s">
        <v>2203</v>
      </c>
      <c r="G111" s="38">
        <v>7323739</v>
      </c>
      <c r="H111" s="16" t="s">
        <v>2204</v>
      </c>
      <c r="I111" s="38">
        <v>7463608</v>
      </c>
      <c r="J111" s="16" t="s">
        <v>2205</v>
      </c>
      <c r="K111" s="38">
        <v>0</v>
      </c>
      <c r="L111" s="16" t="s">
        <v>52</v>
      </c>
      <c r="M111" s="38">
        <v>0</v>
      </c>
      <c r="N111" s="16" t="s">
        <v>52</v>
      </c>
      <c r="O111" s="38">
        <f t="shared" si="3"/>
        <v>7132000</v>
      </c>
      <c r="P111" s="38">
        <v>0</v>
      </c>
      <c r="Q111" s="38">
        <v>0</v>
      </c>
      <c r="R111" s="38">
        <v>0</v>
      </c>
      <c r="S111" s="38">
        <v>0</v>
      </c>
      <c r="T111" s="38">
        <v>0</v>
      </c>
      <c r="U111" s="38">
        <v>0</v>
      </c>
      <c r="V111" s="38">
        <v>0</v>
      </c>
      <c r="W111" s="16" t="s">
        <v>2209</v>
      </c>
      <c r="X111" s="16" t="s">
        <v>52</v>
      </c>
      <c r="Y111" s="1" t="s">
        <v>52</v>
      </c>
      <c r="Z111" s="1" t="s">
        <v>52</v>
      </c>
      <c r="AA111" s="39"/>
      <c r="AB111" s="1" t="s">
        <v>52</v>
      </c>
    </row>
    <row r="112" spans="1:28" ht="30" customHeight="1" x14ac:dyDescent="0.3">
      <c r="A112" s="16" t="s">
        <v>759</v>
      </c>
      <c r="B112" s="16" t="s">
        <v>758</v>
      </c>
      <c r="C112" s="16" t="s">
        <v>743</v>
      </c>
      <c r="D112" s="37" t="s">
        <v>147</v>
      </c>
      <c r="E112" s="38">
        <v>0</v>
      </c>
      <c r="F112" s="16" t="s">
        <v>2203</v>
      </c>
      <c r="G112" s="38">
        <v>3618484</v>
      </c>
      <c r="H112" s="16" t="s">
        <v>2204</v>
      </c>
      <c r="I112" s="38">
        <v>3618484</v>
      </c>
      <c r="J112" s="16" t="s">
        <v>2205</v>
      </c>
      <c r="K112" s="38">
        <v>0</v>
      </c>
      <c r="L112" s="16" t="s">
        <v>52</v>
      </c>
      <c r="M112" s="38">
        <v>0</v>
      </c>
      <c r="N112" s="16" t="s">
        <v>52</v>
      </c>
      <c r="O112" s="38">
        <f>SMALL(E112:M112,COUNTIF(E112:M112,0)+0)</f>
        <v>0</v>
      </c>
      <c r="P112" s="38">
        <v>0</v>
      </c>
      <c r="Q112" s="38">
        <v>0</v>
      </c>
      <c r="R112" s="38">
        <v>0</v>
      </c>
      <c r="S112" s="38">
        <v>0</v>
      </c>
      <c r="T112" s="38">
        <v>0</v>
      </c>
      <c r="U112" s="38">
        <v>0</v>
      </c>
      <c r="V112" s="38">
        <v>0</v>
      </c>
      <c r="W112" s="16" t="s">
        <v>2210</v>
      </c>
      <c r="X112" s="16" t="s">
        <v>52</v>
      </c>
      <c r="Y112" s="1" t="s">
        <v>52</v>
      </c>
      <c r="Z112" s="1" t="s">
        <v>52</v>
      </c>
      <c r="AA112" s="39"/>
      <c r="AB112" s="1" t="s">
        <v>52</v>
      </c>
    </row>
    <row r="113" spans="1:28" ht="30" customHeight="1" x14ac:dyDescent="0.3">
      <c r="A113" s="16" t="s">
        <v>762</v>
      </c>
      <c r="B113" s="16" t="s">
        <v>761</v>
      </c>
      <c r="C113" s="16" t="s">
        <v>743</v>
      </c>
      <c r="D113" s="37" t="s">
        <v>147</v>
      </c>
      <c r="E113" s="38">
        <v>0</v>
      </c>
      <c r="F113" s="16" t="s">
        <v>2203</v>
      </c>
      <c r="G113" s="38">
        <v>16681513</v>
      </c>
      <c r="H113" s="16" t="s">
        <v>2204</v>
      </c>
      <c r="I113" s="38">
        <v>16681513</v>
      </c>
      <c r="J113" s="16" t="s">
        <v>2205</v>
      </c>
      <c r="K113" s="38">
        <v>0</v>
      </c>
      <c r="L113" s="16" t="s">
        <v>52</v>
      </c>
      <c r="M113" s="38">
        <v>0</v>
      </c>
      <c r="N113" s="16" t="s">
        <v>52</v>
      </c>
      <c r="O113" s="38">
        <f>SMALL(E113:M113,COUNTIF(E113:M113,0)+0)</f>
        <v>0</v>
      </c>
      <c r="P113" s="38">
        <v>0</v>
      </c>
      <c r="Q113" s="38">
        <v>0</v>
      </c>
      <c r="R113" s="38">
        <v>0</v>
      </c>
      <c r="S113" s="38">
        <v>0</v>
      </c>
      <c r="T113" s="38">
        <v>0</v>
      </c>
      <c r="U113" s="38">
        <v>0</v>
      </c>
      <c r="V113" s="38">
        <v>0</v>
      </c>
      <c r="W113" s="16" t="s">
        <v>2211</v>
      </c>
      <c r="X113" s="16" t="s">
        <v>52</v>
      </c>
      <c r="Y113" s="1" t="s">
        <v>52</v>
      </c>
      <c r="Z113" s="1" t="s">
        <v>52</v>
      </c>
      <c r="AA113" s="39"/>
      <c r="AB113" s="1" t="s">
        <v>52</v>
      </c>
    </row>
    <row r="114" spans="1:28" ht="30" customHeight="1" x14ac:dyDescent="0.3">
      <c r="A114" s="16" t="s">
        <v>772</v>
      </c>
      <c r="B114" s="16" t="s">
        <v>770</v>
      </c>
      <c r="C114" s="16" t="s">
        <v>771</v>
      </c>
      <c r="D114" s="37" t="s">
        <v>147</v>
      </c>
      <c r="E114" s="38">
        <v>368441</v>
      </c>
      <c r="F114" s="16" t="s">
        <v>2203</v>
      </c>
      <c r="G114" s="38">
        <v>402044</v>
      </c>
      <c r="H114" s="16" t="s">
        <v>2204</v>
      </c>
      <c r="I114" s="38">
        <v>417187</v>
      </c>
      <c r="J114" s="16" t="s">
        <v>2205</v>
      </c>
      <c r="K114" s="38">
        <v>0</v>
      </c>
      <c r="L114" s="16" t="s">
        <v>52</v>
      </c>
      <c r="M114" s="38">
        <v>0</v>
      </c>
      <c r="N114" s="16" t="s">
        <v>52</v>
      </c>
      <c r="O114" s="38">
        <f t="shared" si="3"/>
        <v>368441</v>
      </c>
      <c r="P114" s="38">
        <v>0</v>
      </c>
      <c r="Q114" s="38">
        <v>0</v>
      </c>
      <c r="R114" s="38">
        <v>0</v>
      </c>
      <c r="S114" s="38">
        <v>0</v>
      </c>
      <c r="T114" s="38">
        <v>0</v>
      </c>
      <c r="U114" s="38">
        <v>0</v>
      </c>
      <c r="V114" s="38">
        <v>0</v>
      </c>
      <c r="W114" s="16" t="s">
        <v>2212</v>
      </c>
      <c r="X114" s="16" t="s">
        <v>52</v>
      </c>
      <c r="Y114" s="1" t="s">
        <v>52</v>
      </c>
      <c r="Z114" s="1" t="s">
        <v>52</v>
      </c>
      <c r="AA114" s="39"/>
      <c r="AB114" s="1" t="s">
        <v>52</v>
      </c>
    </row>
    <row r="115" spans="1:28" ht="30" customHeight="1" x14ac:dyDescent="0.3">
      <c r="A115" s="16" t="s">
        <v>776</v>
      </c>
      <c r="B115" s="16" t="s">
        <v>774</v>
      </c>
      <c r="C115" s="16" t="s">
        <v>775</v>
      </c>
      <c r="D115" s="37" t="s">
        <v>147</v>
      </c>
      <c r="E115" s="38">
        <v>2851707</v>
      </c>
      <c r="F115" s="16" t="s">
        <v>2203</v>
      </c>
      <c r="G115" s="38">
        <v>3111783</v>
      </c>
      <c r="H115" s="16" t="s">
        <v>2204</v>
      </c>
      <c r="I115" s="38">
        <v>3228986</v>
      </c>
      <c r="J115" s="16" t="s">
        <v>2205</v>
      </c>
      <c r="K115" s="38">
        <v>0</v>
      </c>
      <c r="L115" s="16" t="s">
        <v>52</v>
      </c>
      <c r="M115" s="38">
        <v>0</v>
      </c>
      <c r="N115" s="16" t="s">
        <v>52</v>
      </c>
      <c r="O115" s="38">
        <f t="shared" si="3"/>
        <v>2851707</v>
      </c>
      <c r="P115" s="38">
        <v>0</v>
      </c>
      <c r="Q115" s="38">
        <v>0</v>
      </c>
      <c r="R115" s="38">
        <v>0</v>
      </c>
      <c r="S115" s="38">
        <v>0</v>
      </c>
      <c r="T115" s="38">
        <v>0</v>
      </c>
      <c r="U115" s="38">
        <v>0</v>
      </c>
      <c r="V115" s="38">
        <v>0</v>
      </c>
      <c r="W115" s="16" t="s">
        <v>2213</v>
      </c>
      <c r="X115" s="16" t="s">
        <v>52</v>
      </c>
      <c r="Y115" s="1" t="s">
        <v>52</v>
      </c>
      <c r="Z115" s="1" t="s">
        <v>52</v>
      </c>
      <c r="AA115" s="39"/>
      <c r="AB115" s="1" t="s">
        <v>52</v>
      </c>
    </row>
    <row r="116" spans="1:28" ht="30" customHeight="1" x14ac:dyDescent="0.3">
      <c r="A116" s="16" t="s">
        <v>779</v>
      </c>
      <c r="B116" s="16" t="s">
        <v>778</v>
      </c>
      <c r="C116" s="16" t="s">
        <v>52</v>
      </c>
      <c r="D116" s="37" t="s">
        <v>147</v>
      </c>
      <c r="E116" s="38">
        <v>405256</v>
      </c>
      <c r="F116" s="16" t="s">
        <v>2203</v>
      </c>
      <c r="G116" s="38">
        <v>442216</v>
      </c>
      <c r="H116" s="16" t="s">
        <v>2204</v>
      </c>
      <c r="I116" s="38">
        <v>458872</v>
      </c>
      <c r="J116" s="16" t="s">
        <v>2205</v>
      </c>
      <c r="K116" s="38">
        <v>0</v>
      </c>
      <c r="L116" s="16" t="s">
        <v>52</v>
      </c>
      <c r="M116" s="38">
        <v>0</v>
      </c>
      <c r="N116" s="16" t="s">
        <v>52</v>
      </c>
      <c r="O116" s="38">
        <f t="shared" si="3"/>
        <v>405256</v>
      </c>
      <c r="P116" s="38">
        <v>0</v>
      </c>
      <c r="Q116" s="38">
        <v>0</v>
      </c>
      <c r="R116" s="38">
        <v>0</v>
      </c>
      <c r="S116" s="38">
        <v>0</v>
      </c>
      <c r="T116" s="38">
        <v>0</v>
      </c>
      <c r="U116" s="38">
        <v>0</v>
      </c>
      <c r="V116" s="38">
        <v>0</v>
      </c>
      <c r="W116" s="16" t="s">
        <v>2214</v>
      </c>
      <c r="X116" s="16" t="s">
        <v>52</v>
      </c>
      <c r="Y116" s="1" t="s">
        <v>52</v>
      </c>
      <c r="Z116" s="1" t="s">
        <v>52</v>
      </c>
      <c r="AA116" s="39"/>
      <c r="AB116" s="1" t="s">
        <v>52</v>
      </c>
    </row>
    <row r="117" spans="1:28" ht="30" customHeight="1" x14ac:dyDescent="0.3">
      <c r="A117" s="16" t="s">
        <v>833</v>
      </c>
      <c r="B117" s="16" t="s">
        <v>831</v>
      </c>
      <c r="C117" s="16" t="s">
        <v>832</v>
      </c>
      <c r="D117" s="37" t="s">
        <v>619</v>
      </c>
      <c r="E117" s="38">
        <v>2500000</v>
      </c>
      <c r="F117" s="16" t="s">
        <v>2203</v>
      </c>
      <c r="G117" s="38">
        <v>0</v>
      </c>
      <c r="H117" s="16" t="s">
        <v>52</v>
      </c>
      <c r="I117" s="38">
        <v>0</v>
      </c>
      <c r="J117" s="16" t="s">
        <v>52</v>
      </c>
      <c r="K117" s="38">
        <v>0</v>
      </c>
      <c r="L117" s="16" t="s">
        <v>52</v>
      </c>
      <c r="M117" s="38">
        <v>0</v>
      </c>
      <c r="N117" s="16" t="s">
        <v>52</v>
      </c>
      <c r="O117" s="38">
        <f t="shared" si="3"/>
        <v>2500000</v>
      </c>
      <c r="P117" s="38">
        <v>0</v>
      </c>
      <c r="Q117" s="38">
        <v>0</v>
      </c>
      <c r="R117" s="38">
        <v>0</v>
      </c>
      <c r="S117" s="38">
        <v>0</v>
      </c>
      <c r="T117" s="38">
        <v>0</v>
      </c>
      <c r="U117" s="38">
        <v>0</v>
      </c>
      <c r="V117" s="38">
        <v>0</v>
      </c>
      <c r="W117" s="16" t="s">
        <v>2215</v>
      </c>
      <c r="X117" s="16" t="s">
        <v>52</v>
      </c>
      <c r="Y117" s="1" t="s">
        <v>52</v>
      </c>
      <c r="Z117" s="1" t="s">
        <v>52</v>
      </c>
      <c r="AA117" s="39"/>
      <c r="AB117" s="1" t="s">
        <v>52</v>
      </c>
    </row>
    <row r="118" spans="1:28" ht="30" customHeight="1" x14ac:dyDescent="0.3">
      <c r="A118" s="16" t="s">
        <v>836</v>
      </c>
      <c r="B118" s="16" t="s">
        <v>831</v>
      </c>
      <c r="C118" s="16" t="s">
        <v>835</v>
      </c>
      <c r="D118" s="37" t="s">
        <v>619</v>
      </c>
      <c r="E118" s="38">
        <v>8500000</v>
      </c>
      <c r="F118" s="16" t="s">
        <v>2203</v>
      </c>
      <c r="G118" s="38">
        <v>0</v>
      </c>
      <c r="H118" s="16" t="s">
        <v>52</v>
      </c>
      <c r="I118" s="38">
        <v>0</v>
      </c>
      <c r="J118" s="16" t="s">
        <v>52</v>
      </c>
      <c r="K118" s="38">
        <v>0</v>
      </c>
      <c r="L118" s="16" t="s">
        <v>52</v>
      </c>
      <c r="M118" s="38">
        <v>0</v>
      </c>
      <c r="N118" s="16" t="s">
        <v>52</v>
      </c>
      <c r="O118" s="38">
        <f t="shared" si="3"/>
        <v>8500000</v>
      </c>
      <c r="P118" s="38">
        <v>0</v>
      </c>
      <c r="Q118" s="38">
        <v>0</v>
      </c>
      <c r="R118" s="38">
        <v>0</v>
      </c>
      <c r="S118" s="38">
        <v>0</v>
      </c>
      <c r="T118" s="38">
        <v>0</v>
      </c>
      <c r="U118" s="38">
        <v>0</v>
      </c>
      <c r="V118" s="38">
        <v>0</v>
      </c>
      <c r="W118" s="16" t="s">
        <v>2216</v>
      </c>
      <c r="X118" s="16" t="s">
        <v>52</v>
      </c>
      <c r="Y118" s="1" t="s">
        <v>52</v>
      </c>
      <c r="Z118" s="1" t="s">
        <v>52</v>
      </c>
      <c r="AA118" s="39"/>
      <c r="AB118" s="1" t="s">
        <v>52</v>
      </c>
    </row>
    <row r="119" spans="1:28" ht="30" customHeight="1" x14ac:dyDescent="0.3">
      <c r="A119" s="16" t="s">
        <v>826</v>
      </c>
      <c r="B119" s="16" t="s">
        <v>824</v>
      </c>
      <c r="C119" s="16" t="s">
        <v>825</v>
      </c>
      <c r="D119" s="37" t="s">
        <v>747</v>
      </c>
      <c r="E119" s="38">
        <v>2245000</v>
      </c>
      <c r="F119" s="16" t="s">
        <v>2203</v>
      </c>
      <c r="G119" s="38">
        <v>2359177</v>
      </c>
      <c r="H119" s="16" t="s">
        <v>2204</v>
      </c>
      <c r="I119" s="38">
        <v>2398672</v>
      </c>
      <c r="J119" s="16" t="s">
        <v>2205</v>
      </c>
      <c r="K119" s="38">
        <v>0</v>
      </c>
      <c r="L119" s="16" t="s">
        <v>52</v>
      </c>
      <c r="M119" s="38">
        <v>0</v>
      </c>
      <c r="N119" s="16" t="s">
        <v>52</v>
      </c>
      <c r="O119" s="38">
        <f t="shared" si="3"/>
        <v>2245000</v>
      </c>
      <c r="P119" s="38">
        <v>0</v>
      </c>
      <c r="Q119" s="38">
        <v>0</v>
      </c>
      <c r="R119" s="38">
        <v>0</v>
      </c>
      <c r="S119" s="38">
        <v>0</v>
      </c>
      <c r="T119" s="38">
        <v>0</v>
      </c>
      <c r="U119" s="38">
        <v>0</v>
      </c>
      <c r="V119" s="38">
        <v>0</v>
      </c>
      <c r="W119" s="16" t="s">
        <v>2217</v>
      </c>
      <c r="X119" s="16" t="s">
        <v>52</v>
      </c>
      <c r="Y119" s="1" t="s">
        <v>52</v>
      </c>
      <c r="Z119" s="1" t="s">
        <v>52</v>
      </c>
      <c r="AA119" s="39"/>
      <c r="AB119" s="1" t="s">
        <v>52</v>
      </c>
    </row>
    <row r="120" spans="1:28" ht="30" customHeight="1" x14ac:dyDescent="0.3">
      <c r="A120" s="16" t="s">
        <v>789</v>
      </c>
      <c r="B120" s="16" t="s">
        <v>787</v>
      </c>
      <c r="C120" s="16" t="s">
        <v>788</v>
      </c>
      <c r="D120" s="37" t="s">
        <v>147</v>
      </c>
      <c r="E120" s="38">
        <v>32020862</v>
      </c>
      <c r="F120" s="16" t="s">
        <v>2203</v>
      </c>
      <c r="G120" s="38">
        <v>32687000</v>
      </c>
      <c r="H120" s="16" t="s">
        <v>2204</v>
      </c>
      <c r="I120" s="38">
        <v>32635000</v>
      </c>
      <c r="J120" s="16" t="s">
        <v>2205</v>
      </c>
      <c r="K120" s="38">
        <v>0</v>
      </c>
      <c r="L120" s="16" t="s">
        <v>52</v>
      </c>
      <c r="M120" s="38">
        <v>0</v>
      </c>
      <c r="N120" s="16" t="s">
        <v>52</v>
      </c>
      <c r="O120" s="38">
        <f t="shared" si="3"/>
        <v>32020862</v>
      </c>
      <c r="P120" s="38">
        <v>0</v>
      </c>
      <c r="Q120" s="38">
        <v>0</v>
      </c>
      <c r="R120" s="38">
        <v>0</v>
      </c>
      <c r="S120" s="38">
        <v>0</v>
      </c>
      <c r="T120" s="38">
        <v>0</v>
      </c>
      <c r="U120" s="38">
        <v>0</v>
      </c>
      <c r="V120" s="38">
        <v>0</v>
      </c>
      <c r="W120" s="16" t="s">
        <v>2218</v>
      </c>
      <c r="X120" s="16" t="s">
        <v>52</v>
      </c>
      <c r="Y120" s="1" t="s">
        <v>52</v>
      </c>
      <c r="Z120" s="1" t="s">
        <v>52</v>
      </c>
      <c r="AA120" s="39"/>
      <c r="AB120" s="1" t="s">
        <v>52</v>
      </c>
    </row>
    <row r="121" spans="1:28" ht="30" customHeight="1" x14ac:dyDescent="0.3">
      <c r="A121" s="16" t="s">
        <v>792</v>
      </c>
      <c r="B121" s="16" t="s">
        <v>791</v>
      </c>
      <c r="C121" s="16" t="s">
        <v>52</v>
      </c>
      <c r="D121" s="37" t="s">
        <v>147</v>
      </c>
      <c r="E121" s="38">
        <v>5706503</v>
      </c>
      <c r="F121" s="16" t="s">
        <v>2203</v>
      </c>
      <c r="G121" s="38">
        <v>6000000</v>
      </c>
      <c r="H121" s="16" t="s">
        <v>2204</v>
      </c>
      <c r="I121" s="38">
        <v>6500000</v>
      </c>
      <c r="J121" s="16" t="s">
        <v>2205</v>
      </c>
      <c r="K121" s="38">
        <v>0</v>
      </c>
      <c r="L121" s="16" t="s">
        <v>52</v>
      </c>
      <c r="M121" s="38">
        <v>0</v>
      </c>
      <c r="N121" s="16" t="s">
        <v>52</v>
      </c>
      <c r="O121" s="38">
        <f t="shared" si="3"/>
        <v>5706503</v>
      </c>
      <c r="P121" s="38">
        <v>0</v>
      </c>
      <c r="Q121" s="38">
        <v>0</v>
      </c>
      <c r="R121" s="38">
        <v>0</v>
      </c>
      <c r="S121" s="38">
        <v>0</v>
      </c>
      <c r="T121" s="38">
        <v>0</v>
      </c>
      <c r="U121" s="38">
        <v>0</v>
      </c>
      <c r="V121" s="38">
        <v>0</v>
      </c>
      <c r="W121" s="16" t="s">
        <v>2219</v>
      </c>
      <c r="X121" s="16" t="s">
        <v>52</v>
      </c>
      <c r="Y121" s="1" t="s">
        <v>52</v>
      </c>
      <c r="Z121" s="1" t="s">
        <v>52</v>
      </c>
      <c r="AA121" s="39"/>
      <c r="AB121" s="1" t="s">
        <v>52</v>
      </c>
    </row>
    <row r="122" spans="1:28" ht="30" customHeight="1" x14ac:dyDescent="0.3">
      <c r="A122" s="16" t="s">
        <v>795</v>
      </c>
      <c r="B122" s="16" t="s">
        <v>794</v>
      </c>
      <c r="C122" s="16" t="s">
        <v>52</v>
      </c>
      <c r="D122" s="37" t="s">
        <v>147</v>
      </c>
      <c r="E122" s="38">
        <v>20948032</v>
      </c>
      <c r="F122" s="16" t="s">
        <v>2203</v>
      </c>
      <c r="G122" s="38">
        <v>21000000</v>
      </c>
      <c r="H122" s="16" t="s">
        <v>2204</v>
      </c>
      <c r="I122" s="38">
        <v>21500000</v>
      </c>
      <c r="J122" s="16" t="s">
        <v>2205</v>
      </c>
      <c r="K122" s="38">
        <v>0</v>
      </c>
      <c r="L122" s="16" t="s">
        <v>52</v>
      </c>
      <c r="M122" s="38">
        <v>0</v>
      </c>
      <c r="N122" s="16" t="s">
        <v>52</v>
      </c>
      <c r="O122" s="38">
        <f t="shared" si="3"/>
        <v>20948032</v>
      </c>
      <c r="P122" s="38">
        <v>0</v>
      </c>
      <c r="Q122" s="38">
        <v>0</v>
      </c>
      <c r="R122" s="38">
        <v>0</v>
      </c>
      <c r="S122" s="38">
        <v>0</v>
      </c>
      <c r="T122" s="38">
        <v>0</v>
      </c>
      <c r="U122" s="38">
        <v>0</v>
      </c>
      <c r="V122" s="38">
        <v>0</v>
      </c>
      <c r="W122" s="16" t="s">
        <v>2220</v>
      </c>
      <c r="X122" s="16" t="s">
        <v>52</v>
      </c>
      <c r="Y122" s="1" t="s">
        <v>52</v>
      </c>
      <c r="Z122" s="1" t="s">
        <v>52</v>
      </c>
      <c r="AA122" s="39"/>
      <c r="AB122" s="1" t="s">
        <v>52</v>
      </c>
    </row>
    <row r="123" spans="1:28" ht="30" customHeight="1" x14ac:dyDescent="0.3">
      <c r="A123" s="16" t="s">
        <v>798</v>
      </c>
      <c r="B123" s="16" t="s">
        <v>797</v>
      </c>
      <c r="C123" s="16" t="s">
        <v>52</v>
      </c>
      <c r="D123" s="37" t="s">
        <v>147</v>
      </c>
      <c r="E123" s="38">
        <v>22692023</v>
      </c>
      <c r="F123" s="16" t="s">
        <v>2203</v>
      </c>
      <c r="G123" s="38">
        <v>23000000</v>
      </c>
      <c r="H123" s="16" t="s">
        <v>2204</v>
      </c>
      <c r="I123" s="38">
        <v>23500000</v>
      </c>
      <c r="J123" s="16" t="s">
        <v>2205</v>
      </c>
      <c r="K123" s="38">
        <v>0</v>
      </c>
      <c r="L123" s="16" t="s">
        <v>52</v>
      </c>
      <c r="M123" s="38">
        <v>0</v>
      </c>
      <c r="N123" s="16" t="s">
        <v>52</v>
      </c>
      <c r="O123" s="38">
        <f t="shared" si="3"/>
        <v>22692023</v>
      </c>
      <c r="P123" s="38">
        <v>0</v>
      </c>
      <c r="Q123" s="38">
        <v>0</v>
      </c>
      <c r="R123" s="38">
        <v>0</v>
      </c>
      <c r="S123" s="38">
        <v>0</v>
      </c>
      <c r="T123" s="38">
        <v>0</v>
      </c>
      <c r="U123" s="38">
        <v>0</v>
      </c>
      <c r="V123" s="38">
        <v>0</v>
      </c>
      <c r="W123" s="16" t="s">
        <v>2221</v>
      </c>
      <c r="X123" s="16" t="s">
        <v>52</v>
      </c>
      <c r="Y123" s="1" t="s">
        <v>52</v>
      </c>
      <c r="Z123" s="1" t="s">
        <v>52</v>
      </c>
      <c r="AA123" s="39"/>
      <c r="AB123" s="1" t="s">
        <v>52</v>
      </c>
    </row>
    <row r="124" spans="1:28" ht="30" customHeight="1" x14ac:dyDescent="0.3">
      <c r="A124" s="16" t="s">
        <v>801</v>
      </c>
      <c r="B124" s="16" t="s">
        <v>800</v>
      </c>
      <c r="C124" s="16" t="s">
        <v>52</v>
      </c>
      <c r="D124" s="37" t="s">
        <v>147</v>
      </c>
      <c r="E124" s="38">
        <v>4332000</v>
      </c>
      <c r="F124" s="16" t="s">
        <v>2203</v>
      </c>
      <c r="G124" s="38">
        <v>4500000</v>
      </c>
      <c r="H124" s="16" t="s">
        <v>2204</v>
      </c>
      <c r="I124" s="38">
        <v>4550000</v>
      </c>
      <c r="J124" s="16" t="s">
        <v>2205</v>
      </c>
      <c r="K124" s="38">
        <v>0</v>
      </c>
      <c r="L124" s="16" t="s">
        <v>52</v>
      </c>
      <c r="M124" s="38">
        <v>0</v>
      </c>
      <c r="N124" s="16" t="s">
        <v>52</v>
      </c>
      <c r="O124" s="38">
        <f t="shared" si="3"/>
        <v>4332000</v>
      </c>
      <c r="P124" s="38">
        <v>0</v>
      </c>
      <c r="Q124" s="38">
        <v>0</v>
      </c>
      <c r="R124" s="38">
        <v>0</v>
      </c>
      <c r="S124" s="38">
        <v>0</v>
      </c>
      <c r="T124" s="38">
        <v>0</v>
      </c>
      <c r="U124" s="38">
        <v>0</v>
      </c>
      <c r="V124" s="38">
        <v>0</v>
      </c>
      <c r="W124" s="16" t="s">
        <v>2222</v>
      </c>
      <c r="X124" s="16" t="s">
        <v>52</v>
      </c>
      <c r="Y124" s="1" t="s">
        <v>52</v>
      </c>
      <c r="Z124" s="1" t="s">
        <v>52</v>
      </c>
      <c r="AA124" s="39"/>
      <c r="AB124" s="1" t="s">
        <v>52</v>
      </c>
    </row>
    <row r="125" spans="1:28" ht="30" customHeight="1" x14ac:dyDescent="0.3">
      <c r="A125" s="16" t="s">
        <v>810</v>
      </c>
      <c r="B125" s="16" t="s">
        <v>808</v>
      </c>
      <c r="C125" s="16" t="s">
        <v>809</v>
      </c>
      <c r="D125" s="37" t="s">
        <v>147</v>
      </c>
      <c r="E125" s="38">
        <v>11000000</v>
      </c>
      <c r="F125" s="16" t="s">
        <v>2203</v>
      </c>
      <c r="G125" s="38">
        <v>12200000</v>
      </c>
      <c r="H125" s="16" t="s">
        <v>2204</v>
      </c>
      <c r="I125" s="38">
        <v>13000000</v>
      </c>
      <c r="J125" s="16" t="s">
        <v>2205</v>
      </c>
      <c r="K125" s="38">
        <v>0</v>
      </c>
      <c r="L125" s="16" t="s">
        <v>52</v>
      </c>
      <c r="M125" s="38">
        <v>0</v>
      </c>
      <c r="N125" s="16" t="s">
        <v>52</v>
      </c>
      <c r="O125" s="38">
        <f t="shared" si="3"/>
        <v>11000000</v>
      </c>
      <c r="P125" s="38">
        <v>0</v>
      </c>
      <c r="Q125" s="38">
        <v>0</v>
      </c>
      <c r="R125" s="38">
        <v>0</v>
      </c>
      <c r="S125" s="38">
        <v>0</v>
      </c>
      <c r="T125" s="38">
        <v>0</v>
      </c>
      <c r="U125" s="38">
        <v>0</v>
      </c>
      <c r="V125" s="38">
        <v>0</v>
      </c>
      <c r="W125" s="16" t="s">
        <v>2223</v>
      </c>
      <c r="X125" s="16" t="s">
        <v>52</v>
      </c>
      <c r="Y125" s="1" t="s">
        <v>52</v>
      </c>
      <c r="Z125" s="1" t="s">
        <v>52</v>
      </c>
      <c r="AA125" s="39"/>
      <c r="AB125" s="1" t="s">
        <v>52</v>
      </c>
    </row>
    <row r="126" spans="1:28" ht="30" customHeight="1" x14ac:dyDescent="0.3">
      <c r="A126" s="16" t="s">
        <v>1749</v>
      </c>
      <c r="B126" s="16" t="s">
        <v>1745</v>
      </c>
      <c r="C126" s="16" t="s">
        <v>1746</v>
      </c>
      <c r="D126" s="37" t="s">
        <v>1747</v>
      </c>
      <c r="E126" s="38">
        <v>122710</v>
      </c>
      <c r="F126" s="16" t="s">
        <v>2224</v>
      </c>
      <c r="G126" s="38">
        <v>0</v>
      </c>
      <c r="H126" s="16" t="s">
        <v>52</v>
      </c>
      <c r="I126" s="38">
        <v>0</v>
      </c>
      <c r="J126" s="16" t="s">
        <v>52</v>
      </c>
      <c r="K126" s="38">
        <v>0</v>
      </c>
      <c r="L126" s="16" t="s">
        <v>52</v>
      </c>
      <c r="M126" s="38">
        <v>0</v>
      </c>
      <c r="N126" s="16" t="s">
        <v>52</v>
      </c>
      <c r="O126" s="38">
        <f t="shared" si="3"/>
        <v>122710</v>
      </c>
      <c r="P126" s="38">
        <v>0</v>
      </c>
      <c r="Q126" s="38">
        <v>0</v>
      </c>
      <c r="R126" s="38">
        <v>0</v>
      </c>
      <c r="S126" s="38">
        <v>0</v>
      </c>
      <c r="T126" s="38">
        <v>0</v>
      </c>
      <c r="U126" s="38">
        <v>0</v>
      </c>
      <c r="V126" s="38">
        <v>0</v>
      </c>
      <c r="W126" s="16" t="s">
        <v>2225</v>
      </c>
      <c r="X126" s="16" t="s">
        <v>52</v>
      </c>
      <c r="Y126" s="1" t="s">
        <v>52</v>
      </c>
      <c r="Z126" s="1" t="s">
        <v>52</v>
      </c>
      <c r="AA126" s="39"/>
      <c r="AB126" s="1" t="s">
        <v>52</v>
      </c>
    </row>
    <row r="127" spans="1:28" ht="30" customHeight="1" x14ac:dyDescent="0.3">
      <c r="A127" s="16" t="s">
        <v>1754</v>
      </c>
      <c r="B127" s="16" t="s">
        <v>1751</v>
      </c>
      <c r="C127" s="16" t="s">
        <v>1752</v>
      </c>
      <c r="D127" s="37" t="s">
        <v>1747</v>
      </c>
      <c r="E127" s="38">
        <v>87910</v>
      </c>
      <c r="F127" s="16" t="s">
        <v>2224</v>
      </c>
      <c r="G127" s="38">
        <v>0</v>
      </c>
      <c r="H127" s="16" t="s">
        <v>52</v>
      </c>
      <c r="I127" s="38">
        <v>0</v>
      </c>
      <c r="J127" s="16" t="s">
        <v>52</v>
      </c>
      <c r="K127" s="38">
        <v>0</v>
      </c>
      <c r="L127" s="16" t="s">
        <v>52</v>
      </c>
      <c r="M127" s="38">
        <v>0</v>
      </c>
      <c r="N127" s="16" t="s">
        <v>52</v>
      </c>
      <c r="O127" s="38">
        <f t="shared" si="3"/>
        <v>87910</v>
      </c>
      <c r="P127" s="38">
        <v>0</v>
      </c>
      <c r="Q127" s="38">
        <v>0</v>
      </c>
      <c r="R127" s="38">
        <v>0</v>
      </c>
      <c r="S127" s="38">
        <v>0</v>
      </c>
      <c r="T127" s="38">
        <v>0</v>
      </c>
      <c r="U127" s="38">
        <v>0</v>
      </c>
      <c r="V127" s="38">
        <v>0</v>
      </c>
      <c r="W127" s="16" t="s">
        <v>2226</v>
      </c>
      <c r="X127" s="16" t="s">
        <v>52</v>
      </c>
      <c r="Y127" s="1" t="s">
        <v>52</v>
      </c>
      <c r="Z127" s="1" t="s">
        <v>52</v>
      </c>
      <c r="AA127" s="39"/>
      <c r="AB127" s="1" t="s">
        <v>52</v>
      </c>
    </row>
    <row r="128" spans="1:28" ht="30" customHeight="1" x14ac:dyDescent="0.3">
      <c r="A128" s="16" t="s">
        <v>1760</v>
      </c>
      <c r="B128" s="16" t="s">
        <v>1756</v>
      </c>
      <c r="C128" s="16" t="s">
        <v>1757</v>
      </c>
      <c r="D128" s="37" t="s">
        <v>1758</v>
      </c>
      <c r="E128" s="38">
        <v>190000</v>
      </c>
      <c r="F128" s="16" t="s">
        <v>2224</v>
      </c>
      <c r="G128" s="38">
        <v>0</v>
      </c>
      <c r="H128" s="16" t="s">
        <v>52</v>
      </c>
      <c r="I128" s="38">
        <v>0</v>
      </c>
      <c r="J128" s="16" t="s">
        <v>52</v>
      </c>
      <c r="K128" s="38">
        <v>0</v>
      </c>
      <c r="L128" s="16" t="s">
        <v>52</v>
      </c>
      <c r="M128" s="38">
        <v>0</v>
      </c>
      <c r="N128" s="16" t="s">
        <v>52</v>
      </c>
      <c r="O128" s="38">
        <f t="shared" si="3"/>
        <v>190000</v>
      </c>
      <c r="P128" s="38">
        <v>0</v>
      </c>
      <c r="Q128" s="38">
        <v>0</v>
      </c>
      <c r="R128" s="38">
        <v>0</v>
      </c>
      <c r="S128" s="38">
        <v>0</v>
      </c>
      <c r="T128" s="38">
        <v>0</v>
      </c>
      <c r="U128" s="38">
        <v>0</v>
      </c>
      <c r="V128" s="38">
        <v>0</v>
      </c>
      <c r="W128" s="16" t="s">
        <v>2227</v>
      </c>
      <c r="X128" s="16" t="s">
        <v>52</v>
      </c>
      <c r="Y128" s="1" t="s">
        <v>52</v>
      </c>
      <c r="Z128" s="1" t="s">
        <v>52</v>
      </c>
      <c r="AA128" s="39"/>
      <c r="AB128" s="1" t="s">
        <v>52</v>
      </c>
    </row>
    <row r="129" spans="1:28" ht="30" customHeight="1" x14ac:dyDescent="0.3">
      <c r="A129" s="16" t="s">
        <v>1764</v>
      </c>
      <c r="B129" s="16" t="s">
        <v>1756</v>
      </c>
      <c r="C129" s="16" t="s">
        <v>1762</v>
      </c>
      <c r="D129" s="37" t="s">
        <v>1758</v>
      </c>
      <c r="E129" s="38">
        <v>190000</v>
      </c>
      <c r="F129" s="16" t="s">
        <v>2224</v>
      </c>
      <c r="G129" s="38">
        <v>0</v>
      </c>
      <c r="H129" s="16" t="s">
        <v>52</v>
      </c>
      <c r="I129" s="38">
        <v>0</v>
      </c>
      <c r="J129" s="16" t="s">
        <v>52</v>
      </c>
      <c r="K129" s="38">
        <v>0</v>
      </c>
      <c r="L129" s="16" t="s">
        <v>52</v>
      </c>
      <c r="M129" s="38">
        <v>0</v>
      </c>
      <c r="N129" s="16" t="s">
        <v>52</v>
      </c>
      <c r="O129" s="38">
        <f t="shared" si="3"/>
        <v>190000</v>
      </c>
      <c r="P129" s="38">
        <v>0</v>
      </c>
      <c r="Q129" s="38">
        <v>0</v>
      </c>
      <c r="R129" s="38">
        <v>0</v>
      </c>
      <c r="S129" s="38">
        <v>0</v>
      </c>
      <c r="T129" s="38">
        <v>0</v>
      </c>
      <c r="U129" s="38">
        <v>0</v>
      </c>
      <c r="V129" s="38">
        <v>0</v>
      </c>
      <c r="W129" s="16" t="s">
        <v>2228</v>
      </c>
      <c r="X129" s="16" t="s">
        <v>52</v>
      </c>
      <c r="Y129" s="1" t="s">
        <v>52</v>
      </c>
      <c r="Z129" s="1" t="s">
        <v>52</v>
      </c>
      <c r="AA129" s="39"/>
      <c r="AB129" s="1" t="s">
        <v>52</v>
      </c>
    </row>
    <row r="130" spans="1:28" ht="30" customHeight="1" x14ac:dyDescent="0.3">
      <c r="A130" s="16" t="s">
        <v>1768</v>
      </c>
      <c r="B130" s="16" t="s">
        <v>1766</v>
      </c>
      <c r="C130" s="16" t="s">
        <v>1767</v>
      </c>
      <c r="D130" s="37" t="s">
        <v>1728</v>
      </c>
      <c r="E130" s="38">
        <v>20000</v>
      </c>
      <c r="F130" s="16" t="s">
        <v>2224</v>
      </c>
      <c r="G130" s="38">
        <v>0</v>
      </c>
      <c r="H130" s="16" t="s">
        <v>52</v>
      </c>
      <c r="I130" s="38">
        <v>0</v>
      </c>
      <c r="J130" s="16" t="s">
        <v>52</v>
      </c>
      <c r="K130" s="38">
        <v>0</v>
      </c>
      <c r="L130" s="16" t="s">
        <v>52</v>
      </c>
      <c r="M130" s="38">
        <v>0</v>
      </c>
      <c r="N130" s="16" t="s">
        <v>52</v>
      </c>
      <c r="O130" s="38">
        <f t="shared" si="3"/>
        <v>20000</v>
      </c>
      <c r="P130" s="38">
        <v>0</v>
      </c>
      <c r="Q130" s="38">
        <v>0</v>
      </c>
      <c r="R130" s="38">
        <v>0</v>
      </c>
      <c r="S130" s="38">
        <v>0</v>
      </c>
      <c r="T130" s="38">
        <v>0</v>
      </c>
      <c r="U130" s="38">
        <v>0</v>
      </c>
      <c r="V130" s="38">
        <v>0</v>
      </c>
      <c r="W130" s="16" t="s">
        <v>2229</v>
      </c>
      <c r="X130" s="16" t="s">
        <v>52</v>
      </c>
      <c r="Y130" s="1" t="s">
        <v>52</v>
      </c>
      <c r="Z130" s="1" t="s">
        <v>52</v>
      </c>
      <c r="AA130" s="39"/>
      <c r="AB130" s="1" t="s">
        <v>52</v>
      </c>
    </row>
    <row r="131" spans="1:28" ht="30" customHeight="1" x14ac:dyDescent="0.3">
      <c r="A131" s="16" t="s">
        <v>1724</v>
      </c>
      <c r="B131" s="16" t="s">
        <v>1723</v>
      </c>
      <c r="C131" s="16" t="s">
        <v>52</v>
      </c>
      <c r="D131" s="37" t="s">
        <v>65</v>
      </c>
      <c r="E131" s="38">
        <v>2499</v>
      </c>
      <c r="F131" s="16" t="s">
        <v>2224</v>
      </c>
      <c r="G131" s="38">
        <v>0</v>
      </c>
      <c r="H131" s="16" t="s">
        <v>52</v>
      </c>
      <c r="I131" s="38">
        <v>0</v>
      </c>
      <c r="J131" s="16" t="s">
        <v>52</v>
      </c>
      <c r="K131" s="38">
        <v>0</v>
      </c>
      <c r="L131" s="16" t="s">
        <v>52</v>
      </c>
      <c r="M131" s="38">
        <v>0</v>
      </c>
      <c r="N131" s="16" t="s">
        <v>52</v>
      </c>
      <c r="O131" s="38">
        <f t="shared" si="3"/>
        <v>2499</v>
      </c>
      <c r="P131" s="38">
        <v>0</v>
      </c>
      <c r="Q131" s="38">
        <v>0</v>
      </c>
      <c r="R131" s="38">
        <v>0</v>
      </c>
      <c r="S131" s="38">
        <v>0</v>
      </c>
      <c r="T131" s="38">
        <v>0</v>
      </c>
      <c r="U131" s="38">
        <v>0</v>
      </c>
      <c r="V131" s="38">
        <v>0</v>
      </c>
      <c r="W131" s="16" t="s">
        <v>2230</v>
      </c>
      <c r="X131" s="16" t="s">
        <v>52</v>
      </c>
      <c r="Y131" s="1" t="s">
        <v>52</v>
      </c>
      <c r="Z131" s="1" t="s">
        <v>52</v>
      </c>
      <c r="AA131" s="39"/>
      <c r="AB131" s="1" t="s">
        <v>52</v>
      </c>
    </row>
    <row r="132" spans="1:28" ht="30" customHeight="1" x14ac:dyDescent="0.3">
      <c r="A132" s="16" t="s">
        <v>1729</v>
      </c>
      <c r="B132" s="16" t="s">
        <v>1726</v>
      </c>
      <c r="C132" s="16" t="s">
        <v>1727</v>
      </c>
      <c r="D132" s="37" t="s">
        <v>1728</v>
      </c>
      <c r="E132" s="38">
        <v>14664</v>
      </c>
      <c r="F132" s="16" t="s">
        <v>2224</v>
      </c>
      <c r="G132" s="38">
        <v>0</v>
      </c>
      <c r="H132" s="16" t="s">
        <v>52</v>
      </c>
      <c r="I132" s="38">
        <v>0</v>
      </c>
      <c r="J132" s="16" t="s">
        <v>52</v>
      </c>
      <c r="K132" s="38">
        <v>0</v>
      </c>
      <c r="L132" s="16" t="s">
        <v>52</v>
      </c>
      <c r="M132" s="38">
        <v>0</v>
      </c>
      <c r="N132" s="16" t="s">
        <v>52</v>
      </c>
      <c r="O132" s="38">
        <f t="shared" si="3"/>
        <v>14664</v>
      </c>
      <c r="P132" s="38">
        <v>0</v>
      </c>
      <c r="Q132" s="38">
        <v>0</v>
      </c>
      <c r="R132" s="38">
        <v>0</v>
      </c>
      <c r="S132" s="38">
        <v>0</v>
      </c>
      <c r="T132" s="38">
        <v>0</v>
      </c>
      <c r="U132" s="38">
        <v>0</v>
      </c>
      <c r="V132" s="38">
        <v>0</v>
      </c>
      <c r="W132" s="16" t="s">
        <v>2231</v>
      </c>
      <c r="X132" s="16" t="s">
        <v>52</v>
      </c>
      <c r="Y132" s="1" t="s">
        <v>52</v>
      </c>
      <c r="Z132" s="1" t="s">
        <v>52</v>
      </c>
      <c r="AA132" s="39"/>
      <c r="AB132" s="1" t="s">
        <v>52</v>
      </c>
    </row>
    <row r="133" spans="1:28" ht="30" customHeight="1" x14ac:dyDescent="0.3">
      <c r="A133" s="16" t="s">
        <v>1875</v>
      </c>
      <c r="B133" s="16" t="s">
        <v>1873</v>
      </c>
      <c r="C133" s="16" t="s">
        <v>1874</v>
      </c>
      <c r="D133" s="37" t="s">
        <v>1738</v>
      </c>
      <c r="E133" s="38">
        <v>7810</v>
      </c>
      <c r="F133" s="16" t="s">
        <v>2224</v>
      </c>
      <c r="G133" s="38">
        <v>0</v>
      </c>
      <c r="H133" s="16" t="s">
        <v>52</v>
      </c>
      <c r="I133" s="38">
        <v>0</v>
      </c>
      <c r="J133" s="16" t="s">
        <v>52</v>
      </c>
      <c r="K133" s="38">
        <v>0</v>
      </c>
      <c r="L133" s="16" t="s">
        <v>52</v>
      </c>
      <c r="M133" s="38">
        <v>0</v>
      </c>
      <c r="N133" s="16" t="s">
        <v>52</v>
      </c>
      <c r="O133" s="38">
        <f t="shared" si="3"/>
        <v>7810</v>
      </c>
      <c r="P133" s="38">
        <v>0</v>
      </c>
      <c r="Q133" s="38">
        <v>0</v>
      </c>
      <c r="R133" s="38">
        <v>0</v>
      </c>
      <c r="S133" s="38">
        <v>0</v>
      </c>
      <c r="T133" s="38">
        <v>0</v>
      </c>
      <c r="U133" s="38">
        <v>0</v>
      </c>
      <c r="V133" s="38">
        <v>0</v>
      </c>
      <c r="W133" s="16" t="s">
        <v>2232</v>
      </c>
      <c r="X133" s="16" t="s">
        <v>52</v>
      </c>
      <c r="Y133" s="1" t="s">
        <v>52</v>
      </c>
      <c r="Z133" s="1" t="s">
        <v>52</v>
      </c>
      <c r="AA133" s="39"/>
      <c r="AB133" s="1" t="s">
        <v>52</v>
      </c>
    </row>
    <row r="134" spans="1:28" ht="30" customHeight="1" x14ac:dyDescent="0.3">
      <c r="A134" s="16" t="s">
        <v>1772</v>
      </c>
      <c r="B134" s="16" t="s">
        <v>1770</v>
      </c>
      <c r="C134" s="16" t="s">
        <v>1771</v>
      </c>
      <c r="D134" s="37" t="s">
        <v>1738</v>
      </c>
      <c r="E134" s="38">
        <v>90</v>
      </c>
      <c r="F134" s="16" t="s">
        <v>2224</v>
      </c>
      <c r="G134" s="38">
        <v>0</v>
      </c>
      <c r="H134" s="16" t="s">
        <v>52</v>
      </c>
      <c r="I134" s="38">
        <v>0</v>
      </c>
      <c r="J134" s="16" t="s">
        <v>52</v>
      </c>
      <c r="K134" s="38">
        <v>0</v>
      </c>
      <c r="L134" s="16" t="s">
        <v>52</v>
      </c>
      <c r="M134" s="38">
        <v>0</v>
      </c>
      <c r="N134" s="16" t="s">
        <v>52</v>
      </c>
      <c r="O134" s="38">
        <f t="shared" si="3"/>
        <v>90</v>
      </c>
      <c r="P134" s="38">
        <v>0</v>
      </c>
      <c r="Q134" s="38">
        <v>0</v>
      </c>
      <c r="R134" s="38">
        <v>0</v>
      </c>
      <c r="S134" s="38">
        <v>0</v>
      </c>
      <c r="T134" s="38">
        <v>0</v>
      </c>
      <c r="U134" s="38">
        <v>0</v>
      </c>
      <c r="V134" s="38">
        <v>0</v>
      </c>
      <c r="W134" s="16" t="s">
        <v>2233</v>
      </c>
      <c r="X134" s="16" t="s">
        <v>52</v>
      </c>
      <c r="Y134" s="1" t="s">
        <v>52</v>
      </c>
      <c r="Z134" s="1" t="s">
        <v>52</v>
      </c>
      <c r="AA134" s="39"/>
      <c r="AB134" s="1" t="s">
        <v>52</v>
      </c>
    </row>
    <row r="135" spans="1:28" ht="30" customHeight="1" x14ac:dyDescent="0.3">
      <c r="A135" s="16" t="s">
        <v>1775</v>
      </c>
      <c r="B135" s="16" t="s">
        <v>1774</v>
      </c>
      <c r="C135" s="16" t="s">
        <v>1771</v>
      </c>
      <c r="D135" s="37" t="s">
        <v>1738</v>
      </c>
      <c r="E135" s="38">
        <v>90</v>
      </c>
      <c r="F135" s="16" t="s">
        <v>2224</v>
      </c>
      <c r="G135" s="38">
        <v>0</v>
      </c>
      <c r="H135" s="16" t="s">
        <v>52</v>
      </c>
      <c r="I135" s="38">
        <v>0</v>
      </c>
      <c r="J135" s="16" t="s">
        <v>52</v>
      </c>
      <c r="K135" s="38">
        <v>0</v>
      </c>
      <c r="L135" s="16" t="s">
        <v>52</v>
      </c>
      <c r="M135" s="38">
        <v>0</v>
      </c>
      <c r="N135" s="16" t="s">
        <v>52</v>
      </c>
      <c r="O135" s="38">
        <f t="shared" si="3"/>
        <v>90</v>
      </c>
      <c r="P135" s="38">
        <v>0</v>
      </c>
      <c r="Q135" s="38">
        <v>0</v>
      </c>
      <c r="R135" s="38">
        <v>0</v>
      </c>
      <c r="S135" s="38">
        <v>0</v>
      </c>
      <c r="T135" s="38">
        <v>0</v>
      </c>
      <c r="U135" s="38">
        <v>0</v>
      </c>
      <c r="V135" s="38">
        <v>0</v>
      </c>
      <c r="W135" s="16" t="s">
        <v>2234</v>
      </c>
      <c r="X135" s="16" t="s">
        <v>52</v>
      </c>
      <c r="Y135" s="1" t="s">
        <v>52</v>
      </c>
      <c r="Z135" s="1" t="s">
        <v>52</v>
      </c>
      <c r="AA135" s="39"/>
      <c r="AB135" s="1" t="s">
        <v>52</v>
      </c>
    </row>
    <row r="136" spans="1:28" ht="30" customHeight="1" x14ac:dyDescent="0.3">
      <c r="A136" s="16" t="s">
        <v>1739</v>
      </c>
      <c r="B136" s="16" t="s">
        <v>1736</v>
      </c>
      <c r="C136" s="16" t="s">
        <v>1737</v>
      </c>
      <c r="D136" s="37" t="s">
        <v>1738</v>
      </c>
      <c r="E136" s="38">
        <v>4319</v>
      </c>
      <c r="F136" s="16" t="s">
        <v>2224</v>
      </c>
      <c r="G136" s="38">
        <v>0</v>
      </c>
      <c r="H136" s="16" t="s">
        <v>52</v>
      </c>
      <c r="I136" s="38">
        <v>0</v>
      </c>
      <c r="J136" s="16" t="s">
        <v>52</v>
      </c>
      <c r="K136" s="38">
        <v>0</v>
      </c>
      <c r="L136" s="16" t="s">
        <v>52</v>
      </c>
      <c r="M136" s="38">
        <v>0</v>
      </c>
      <c r="N136" s="16" t="s">
        <v>52</v>
      </c>
      <c r="O136" s="38">
        <f t="shared" ref="O136:O142" si="4">SMALL(E136:M136,COUNTIF(E136:M136,0)+1)</f>
        <v>4319</v>
      </c>
      <c r="P136" s="38">
        <v>0</v>
      </c>
      <c r="Q136" s="38">
        <v>0</v>
      </c>
      <c r="R136" s="38">
        <v>0</v>
      </c>
      <c r="S136" s="38">
        <v>0</v>
      </c>
      <c r="T136" s="38">
        <v>0</v>
      </c>
      <c r="U136" s="38">
        <v>0</v>
      </c>
      <c r="V136" s="38">
        <v>0</v>
      </c>
      <c r="W136" s="16" t="s">
        <v>2235</v>
      </c>
      <c r="X136" s="16" t="s">
        <v>52</v>
      </c>
      <c r="Y136" s="1" t="s">
        <v>52</v>
      </c>
      <c r="Z136" s="1" t="s">
        <v>52</v>
      </c>
      <c r="AA136" s="39"/>
      <c r="AB136" s="1" t="s">
        <v>52</v>
      </c>
    </row>
    <row r="137" spans="1:28" ht="30" customHeight="1" x14ac:dyDescent="0.3">
      <c r="A137" s="16" t="s">
        <v>1743</v>
      </c>
      <c r="B137" s="16" t="s">
        <v>1741</v>
      </c>
      <c r="C137" s="16" t="s">
        <v>1742</v>
      </c>
      <c r="D137" s="37" t="s">
        <v>1728</v>
      </c>
      <c r="E137" s="38">
        <v>16229</v>
      </c>
      <c r="F137" s="16" t="s">
        <v>2224</v>
      </c>
      <c r="G137" s="38">
        <v>0</v>
      </c>
      <c r="H137" s="16" t="s">
        <v>52</v>
      </c>
      <c r="I137" s="38">
        <v>0</v>
      </c>
      <c r="J137" s="16" t="s">
        <v>52</v>
      </c>
      <c r="K137" s="38">
        <v>0</v>
      </c>
      <c r="L137" s="16" t="s">
        <v>52</v>
      </c>
      <c r="M137" s="38">
        <v>0</v>
      </c>
      <c r="N137" s="16" t="s">
        <v>52</v>
      </c>
      <c r="O137" s="38">
        <f t="shared" si="4"/>
        <v>16229</v>
      </c>
      <c r="P137" s="38">
        <v>0</v>
      </c>
      <c r="Q137" s="38">
        <v>0</v>
      </c>
      <c r="R137" s="38">
        <v>0</v>
      </c>
      <c r="S137" s="38">
        <v>0</v>
      </c>
      <c r="T137" s="38">
        <v>0</v>
      </c>
      <c r="U137" s="38">
        <v>0</v>
      </c>
      <c r="V137" s="38">
        <v>0</v>
      </c>
      <c r="W137" s="16" t="s">
        <v>2236</v>
      </c>
      <c r="X137" s="16" t="s">
        <v>52</v>
      </c>
      <c r="Y137" s="1" t="s">
        <v>52</v>
      </c>
      <c r="Z137" s="1" t="s">
        <v>52</v>
      </c>
      <c r="AA137" s="39"/>
      <c r="AB137" s="1" t="s">
        <v>52</v>
      </c>
    </row>
    <row r="138" spans="1:28" ht="30" customHeight="1" x14ac:dyDescent="0.3">
      <c r="A138" s="16" t="s">
        <v>844</v>
      </c>
      <c r="B138" s="16" t="s">
        <v>842</v>
      </c>
      <c r="C138" s="16" t="s">
        <v>843</v>
      </c>
      <c r="D138" s="37" t="s">
        <v>81</v>
      </c>
      <c r="E138" s="38">
        <v>112000</v>
      </c>
      <c r="F138" s="16" t="s">
        <v>2237</v>
      </c>
      <c r="G138" s="38">
        <v>0</v>
      </c>
      <c r="H138" s="16" t="s">
        <v>52</v>
      </c>
      <c r="I138" s="38">
        <v>0</v>
      </c>
      <c r="J138" s="16" t="s">
        <v>52</v>
      </c>
      <c r="K138" s="38">
        <v>0</v>
      </c>
      <c r="L138" s="16" t="s">
        <v>52</v>
      </c>
      <c r="M138" s="38">
        <v>0</v>
      </c>
      <c r="N138" s="16" t="s">
        <v>52</v>
      </c>
      <c r="O138" s="38">
        <f t="shared" si="4"/>
        <v>112000</v>
      </c>
      <c r="P138" s="38">
        <v>0</v>
      </c>
      <c r="Q138" s="38">
        <v>0</v>
      </c>
      <c r="R138" s="38">
        <v>0</v>
      </c>
      <c r="S138" s="38">
        <v>0</v>
      </c>
      <c r="T138" s="38">
        <v>0</v>
      </c>
      <c r="U138" s="38">
        <v>0</v>
      </c>
      <c r="V138" s="38">
        <v>0</v>
      </c>
      <c r="W138" s="16" t="s">
        <v>2238</v>
      </c>
      <c r="X138" s="16" t="s">
        <v>52</v>
      </c>
      <c r="Y138" s="1" t="s">
        <v>52</v>
      </c>
      <c r="Z138" s="1" t="s">
        <v>52</v>
      </c>
      <c r="AA138" s="39"/>
      <c r="AB138" s="1" t="s">
        <v>52</v>
      </c>
    </row>
    <row r="139" spans="1:28" ht="30" customHeight="1" x14ac:dyDescent="0.3">
      <c r="A139" s="16" t="s">
        <v>1809</v>
      </c>
      <c r="B139" s="16" t="s">
        <v>1375</v>
      </c>
      <c r="C139" s="16" t="s">
        <v>1807</v>
      </c>
      <c r="D139" s="37" t="s">
        <v>81</v>
      </c>
      <c r="E139" s="38">
        <v>0</v>
      </c>
      <c r="F139" s="16" t="s">
        <v>52</v>
      </c>
      <c r="G139" s="38">
        <v>0</v>
      </c>
      <c r="H139" s="16" t="s">
        <v>52</v>
      </c>
      <c r="I139" s="38">
        <v>0</v>
      </c>
      <c r="J139" s="16" t="s">
        <v>52</v>
      </c>
      <c r="K139" s="38">
        <v>97000</v>
      </c>
      <c r="L139" s="16" t="s">
        <v>2239</v>
      </c>
      <c r="M139" s="38">
        <v>0</v>
      </c>
      <c r="N139" s="16" t="s">
        <v>52</v>
      </c>
      <c r="O139" s="38">
        <f t="shared" si="4"/>
        <v>97000</v>
      </c>
      <c r="P139" s="38">
        <v>0</v>
      </c>
      <c r="Q139" s="38">
        <v>0</v>
      </c>
      <c r="R139" s="38">
        <v>0</v>
      </c>
      <c r="S139" s="38">
        <v>0</v>
      </c>
      <c r="T139" s="38">
        <v>0</v>
      </c>
      <c r="U139" s="38">
        <v>0</v>
      </c>
      <c r="V139" s="38">
        <v>0</v>
      </c>
      <c r="W139" s="16" t="s">
        <v>2240</v>
      </c>
      <c r="X139" s="16" t="s">
        <v>52</v>
      </c>
      <c r="Y139" s="1" t="s">
        <v>52</v>
      </c>
      <c r="Z139" s="1" t="s">
        <v>52</v>
      </c>
      <c r="AA139" s="39"/>
      <c r="AB139" s="1" t="s">
        <v>52</v>
      </c>
    </row>
    <row r="140" spans="1:28" ht="30" customHeight="1" x14ac:dyDescent="0.3">
      <c r="A140" s="16" t="s">
        <v>1063</v>
      </c>
      <c r="B140" s="16" t="s">
        <v>1060</v>
      </c>
      <c r="C140" s="16" t="s">
        <v>1061</v>
      </c>
      <c r="D140" s="37" t="s">
        <v>81</v>
      </c>
      <c r="E140" s="38">
        <v>2840.91</v>
      </c>
      <c r="F140" s="16" t="s">
        <v>2241</v>
      </c>
      <c r="G140" s="38">
        <v>0</v>
      </c>
      <c r="H140" s="16" t="s">
        <v>52</v>
      </c>
      <c r="I140" s="38">
        <v>0</v>
      </c>
      <c r="J140" s="16" t="s">
        <v>52</v>
      </c>
      <c r="K140" s="38">
        <v>0</v>
      </c>
      <c r="L140" s="16" t="s">
        <v>52</v>
      </c>
      <c r="M140" s="38">
        <v>0</v>
      </c>
      <c r="N140" s="16" t="s">
        <v>52</v>
      </c>
      <c r="O140" s="38">
        <f t="shared" si="4"/>
        <v>2840.91</v>
      </c>
      <c r="P140" s="38">
        <v>0</v>
      </c>
      <c r="Q140" s="38">
        <v>0</v>
      </c>
      <c r="R140" s="38">
        <v>0</v>
      </c>
      <c r="S140" s="38">
        <v>0</v>
      </c>
      <c r="T140" s="38">
        <v>0</v>
      </c>
      <c r="U140" s="38">
        <v>0</v>
      </c>
      <c r="V140" s="38">
        <v>0</v>
      </c>
      <c r="W140" s="16" t="s">
        <v>2242</v>
      </c>
      <c r="X140" s="16" t="s">
        <v>52</v>
      </c>
      <c r="Y140" s="1" t="s">
        <v>52</v>
      </c>
      <c r="Z140" s="1" t="s">
        <v>52</v>
      </c>
      <c r="AA140" s="39"/>
      <c r="AB140" s="1" t="s">
        <v>52</v>
      </c>
    </row>
    <row r="141" spans="1:28" ht="30" customHeight="1" x14ac:dyDescent="0.3">
      <c r="A141" s="16" t="s">
        <v>729</v>
      </c>
      <c r="B141" s="16" t="s">
        <v>726</v>
      </c>
      <c r="C141" s="16" t="s">
        <v>727</v>
      </c>
      <c r="D141" s="37" t="s">
        <v>728</v>
      </c>
      <c r="E141" s="38">
        <v>0</v>
      </c>
      <c r="F141" s="16" t="s">
        <v>52</v>
      </c>
      <c r="G141" s="38">
        <v>0</v>
      </c>
      <c r="H141" s="16" t="s">
        <v>52</v>
      </c>
      <c r="I141" s="38">
        <v>0</v>
      </c>
      <c r="J141" s="16" t="s">
        <v>52</v>
      </c>
      <c r="K141" s="38">
        <v>31002</v>
      </c>
      <c r="L141" s="16" t="s">
        <v>2243</v>
      </c>
      <c r="M141" s="38">
        <v>31002</v>
      </c>
      <c r="N141" s="16" t="s">
        <v>2244</v>
      </c>
      <c r="O141" s="38">
        <f t="shared" si="4"/>
        <v>31002</v>
      </c>
      <c r="P141" s="38">
        <v>0</v>
      </c>
      <c r="Q141" s="38">
        <v>0</v>
      </c>
      <c r="R141" s="38">
        <v>0</v>
      </c>
      <c r="S141" s="38">
        <v>0</v>
      </c>
      <c r="T141" s="38">
        <v>0</v>
      </c>
      <c r="U141" s="38">
        <v>30488</v>
      </c>
      <c r="V141" s="38">
        <f>SMALL(Q141:U141,COUNTIF(Q141:U141,0)+1)</f>
        <v>30488</v>
      </c>
      <c r="W141" s="16" t="s">
        <v>2245</v>
      </c>
      <c r="X141" s="16" t="s">
        <v>52</v>
      </c>
      <c r="Y141" s="1" t="s">
        <v>1926</v>
      </c>
      <c r="Z141" s="1" t="s">
        <v>52</v>
      </c>
      <c r="AA141" s="39"/>
      <c r="AB141" s="1" t="s">
        <v>52</v>
      </c>
    </row>
    <row r="142" spans="1:28" ht="30" customHeight="1" x14ac:dyDescent="0.3">
      <c r="A142" s="16" t="s">
        <v>733</v>
      </c>
      <c r="B142" s="16" t="s">
        <v>731</v>
      </c>
      <c r="C142" s="16" t="s">
        <v>732</v>
      </c>
      <c r="D142" s="37" t="s">
        <v>728</v>
      </c>
      <c r="E142" s="38">
        <v>0</v>
      </c>
      <c r="F142" s="16" t="s">
        <v>52</v>
      </c>
      <c r="G142" s="38">
        <v>0</v>
      </c>
      <c r="H142" s="16" t="s">
        <v>52</v>
      </c>
      <c r="I142" s="38">
        <v>0</v>
      </c>
      <c r="J142" s="16" t="s">
        <v>52</v>
      </c>
      <c r="K142" s="38">
        <v>19510</v>
      </c>
      <c r="L142" s="16" t="s">
        <v>2246</v>
      </c>
      <c r="M142" s="38">
        <v>0</v>
      </c>
      <c r="N142" s="16" t="s">
        <v>52</v>
      </c>
      <c r="O142" s="38">
        <f t="shared" si="4"/>
        <v>19510</v>
      </c>
      <c r="P142" s="38">
        <v>0</v>
      </c>
      <c r="Q142" s="38">
        <v>0</v>
      </c>
      <c r="R142" s="38">
        <v>0</v>
      </c>
      <c r="S142" s="38">
        <v>0</v>
      </c>
      <c r="T142" s="38">
        <v>0</v>
      </c>
      <c r="U142" s="38">
        <v>19510</v>
      </c>
      <c r="V142" s="38">
        <f>SMALL(Q142:U142,COUNTIF(Q142:U142,0)+1)</f>
        <v>19510</v>
      </c>
      <c r="W142" s="16" t="s">
        <v>2247</v>
      </c>
      <c r="X142" s="16" t="s">
        <v>52</v>
      </c>
      <c r="Y142" s="1" t="s">
        <v>1926</v>
      </c>
      <c r="Z142" s="1" t="s">
        <v>52</v>
      </c>
      <c r="AA142" s="39"/>
      <c r="AB142" s="1" t="s">
        <v>52</v>
      </c>
    </row>
    <row r="143" spans="1:28" ht="30" customHeight="1" x14ac:dyDescent="0.3">
      <c r="A143" s="45" t="s">
        <v>2390</v>
      </c>
      <c r="B143" s="45" t="s">
        <v>2391</v>
      </c>
      <c r="C143" s="45"/>
      <c r="D143" s="77" t="s">
        <v>2359</v>
      </c>
      <c r="E143" s="79">
        <v>-381054</v>
      </c>
      <c r="F143" s="45" t="s">
        <v>2203</v>
      </c>
      <c r="G143" s="79">
        <v>-348641</v>
      </c>
      <c r="H143" s="45" t="s">
        <v>2204</v>
      </c>
      <c r="I143" s="79">
        <v>-344337</v>
      </c>
      <c r="J143" s="45" t="s">
        <v>2205</v>
      </c>
      <c r="K143" s="79">
        <v>0</v>
      </c>
      <c r="L143" s="45"/>
      <c r="M143" s="79"/>
      <c r="N143" s="45" t="s">
        <v>52</v>
      </c>
      <c r="O143" s="79">
        <f>SMALL(E143:M143,COUNTIF(E143:M143,1)+1)</f>
        <v>-381054</v>
      </c>
      <c r="P143" s="78">
        <v>0</v>
      </c>
      <c r="Q143" s="78">
        <v>0</v>
      </c>
      <c r="R143" s="78">
        <v>0</v>
      </c>
      <c r="S143" s="78">
        <v>0</v>
      </c>
      <c r="T143" s="78">
        <v>0</v>
      </c>
      <c r="U143" s="78"/>
      <c r="V143" s="78"/>
      <c r="W143" s="45" t="s">
        <v>2392</v>
      </c>
      <c r="X143" s="45" t="s">
        <v>52</v>
      </c>
      <c r="Y143" s="1" t="s">
        <v>1926</v>
      </c>
      <c r="Z143" s="1" t="s">
        <v>52</v>
      </c>
      <c r="AA143" s="39"/>
      <c r="AB143" s="1" t="s">
        <v>52</v>
      </c>
    </row>
    <row r="144" spans="1:28" ht="30" customHeight="1" x14ac:dyDescent="0.3">
      <c r="A144" s="16" t="s">
        <v>962</v>
      </c>
      <c r="B144" s="16" t="s">
        <v>960</v>
      </c>
      <c r="C144" s="16" t="s">
        <v>920</v>
      </c>
      <c r="D144" s="37" t="s">
        <v>921</v>
      </c>
      <c r="E144" s="38">
        <v>0</v>
      </c>
      <c r="F144" s="16" t="s">
        <v>52</v>
      </c>
      <c r="G144" s="38">
        <v>0</v>
      </c>
      <c r="H144" s="16" t="s">
        <v>52</v>
      </c>
      <c r="I144" s="38">
        <v>0</v>
      </c>
      <c r="J144" s="16" t="s">
        <v>52</v>
      </c>
      <c r="K144" s="38">
        <v>0</v>
      </c>
      <c r="L144" s="16" t="s">
        <v>52</v>
      </c>
      <c r="M144" s="38">
        <v>0</v>
      </c>
      <c r="N144" s="16" t="s">
        <v>52</v>
      </c>
      <c r="O144" s="38">
        <v>0</v>
      </c>
      <c r="P144" s="38">
        <v>172698</v>
      </c>
      <c r="Q144" s="38">
        <v>0</v>
      </c>
      <c r="R144" s="38">
        <v>0</v>
      </c>
      <c r="S144" s="38">
        <v>0</v>
      </c>
      <c r="T144" s="38">
        <v>0</v>
      </c>
      <c r="U144" s="38">
        <v>0</v>
      </c>
      <c r="V144" s="38">
        <v>0</v>
      </c>
      <c r="W144" s="16" t="s">
        <v>2248</v>
      </c>
      <c r="X144" s="16" t="s">
        <v>52</v>
      </c>
      <c r="Y144" s="1" t="s">
        <v>2249</v>
      </c>
      <c r="Z144" s="1" t="s">
        <v>52</v>
      </c>
      <c r="AA144" s="39"/>
      <c r="AB144" s="1" t="s">
        <v>52</v>
      </c>
    </row>
    <row r="145" spans="1:28" ht="30" customHeight="1" x14ac:dyDescent="0.3">
      <c r="A145" s="16" t="s">
        <v>1388</v>
      </c>
      <c r="B145" s="16" t="s">
        <v>1387</v>
      </c>
      <c r="C145" s="16" t="s">
        <v>920</v>
      </c>
      <c r="D145" s="37" t="s">
        <v>921</v>
      </c>
      <c r="E145" s="38">
        <v>0</v>
      </c>
      <c r="F145" s="16" t="s">
        <v>52</v>
      </c>
      <c r="G145" s="38">
        <v>0</v>
      </c>
      <c r="H145" s="16" t="s">
        <v>52</v>
      </c>
      <c r="I145" s="38">
        <v>0</v>
      </c>
      <c r="J145" s="16" t="s">
        <v>52</v>
      </c>
      <c r="K145" s="38">
        <v>0</v>
      </c>
      <c r="L145" s="16" t="s">
        <v>52</v>
      </c>
      <c r="M145" s="38">
        <v>0</v>
      </c>
      <c r="N145" s="16" t="s">
        <v>52</v>
      </c>
      <c r="O145" s="38">
        <v>0</v>
      </c>
      <c r="P145" s="38">
        <v>223246</v>
      </c>
      <c r="Q145" s="38">
        <v>0</v>
      </c>
      <c r="R145" s="38">
        <v>0</v>
      </c>
      <c r="S145" s="38">
        <v>0</v>
      </c>
      <c r="T145" s="38">
        <v>0</v>
      </c>
      <c r="U145" s="38">
        <v>0</v>
      </c>
      <c r="V145" s="38">
        <v>0</v>
      </c>
      <c r="W145" s="16" t="s">
        <v>2250</v>
      </c>
      <c r="X145" s="16" t="s">
        <v>52</v>
      </c>
      <c r="Y145" s="1" t="s">
        <v>2249</v>
      </c>
      <c r="Z145" s="1" t="s">
        <v>52</v>
      </c>
      <c r="AA145" s="39"/>
      <c r="AB145" s="1" t="s">
        <v>52</v>
      </c>
    </row>
    <row r="146" spans="1:28" ht="30" customHeight="1" x14ac:dyDescent="0.3">
      <c r="A146" s="16" t="s">
        <v>1418</v>
      </c>
      <c r="B146" s="16" t="s">
        <v>1417</v>
      </c>
      <c r="C146" s="16" t="s">
        <v>920</v>
      </c>
      <c r="D146" s="37" t="s">
        <v>921</v>
      </c>
      <c r="E146" s="38">
        <v>0</v>
      </c>
      <c r="F146" s="16" t="s">
        <v>52</v>
      </c>
      <c r="G146" s="38">
        <v>0</v>
      </c>
      <c r="H146" s="16" t="s">
        <v>52</v>
      </c>
      <c r="I146" s="38">
        <v>0</v>
      </c>
      <c r="J146" s="16" t="s">
        <v>52</v>
      </c>
      <c r="K146" s="38">
        <v>0</v>
      </c>
      <c r="L146" s="16" t="s">
        <v>52</v>
      </c>
      <c r="M146" s="38">
        <v>0</v>
      </c>
      <c r="N146" s="16" t="s">
        <v>52</v>
      </c>
      <c r="O146" s="38">
        <v>0</v>
      </c>
      <c r="P146" s="38">
        <v>233163</v>
      </c>
      <c r="Q146" s="38">
        <v>0</v>
      </c>
      <c r="R146" s="38">
        <v>0</v>
      </c>
      <c r="S146" s="38">
        <v>0</v>
      </c>
      <c r="T146" s="38">
        <v>0</v>
      </c>
      <c r="U146" s="38">
        <v>0</v>
      </c>
      <c r="V146" s="38">
        <v>0</v>
      </c>
      <c r="W146" s="16" t="s">
        <v>2251</v>
      </c>
      <c r="X146" s="16" t="s">
        <v>52</v>
      </c>
      <c r="Y146" s="1" t="s">
        <v>2249</v>
      </c>
      <c r="Z146" s="1" t="s">
        <v>52</v>
      </c>
      <c r="AA146" s="39"/>
      <c r="AB146" s="1" t="s">
        <v>52</v>
      </c>
    </row>
    <row r="147" spans="1:28" ht="30" customHeight="1" x14ac:dyDescent="0.3">
      <c r="A147" s="16" t="s">
        <v>1896</v>
      </c>
      <c r="B147" s="16" t="s">
        <v>1895</v>
      </c>
      <c r="C147" s="16" t="s">
        <v>920</v>
      </c>
      <c r="D147" s="37" t="s">
        <v>921</v>
      </c>
      <c r="E147" s="38">
        <v>0</v>
      </c>
      <c r="F147" s="16" t="s">
        <v>52</v>
      </c>
      <c r="G147" s="38">
        <v>0</v>
      </c>
      <c r="H147" s="16" t="s">
        <v>52</v>
      </c>
      <c r="I147" s="38">
        <v>0</v>
      </c>
      <c r="J147" s="16" t="s">
        <v>52</v>
      </c>
      <c r="K147" s="38">
        <v>0</v>
      </c>
      <c r="L147" s="16" t="s">
        <v>52</v>
      </c>
      <c r="M147" s="38">
        <v>0</v>
      </c>
      <c r="N147" s="16" t="s">
        <v>52</v>
      </c>
      <c r="O147" s="38">
        <v>0</v>
      </c>
      <c r="P147" s="38">
        <v>283323</v>
      </c>
      <c r="Q147" s="38">
        <v>0</v>
      </c>
      <c r="R147" s="38">
        <v>0</v>
      </c>
      <c r="S147" s="38">
        <v>0</v>
      </c>
      <c r="T147" s="38">
        <v>0</v>
      </c>
      <c r="U147" s="38">
        <v>0</v>
      </c>
      <c r="V147" s="38">
        <v>0</v>
      </c>
      <c r="W147" s="16" t="s">
        <v>2252</v>
      </c>
      <c r="X147" s="16" t="s">
        <v>52</v>
      </c>
      <c r="Y147" s="1" t="s">
        <v>2249</v>
      </c>
      <c r="Z147" s="1" t="s">
        <v>52</v>
      </c>
      <c r="AA147" s="39"/>
      <c r="AB147" s="1" t="s">
        <v>52</v>
      </c>
    </row>
    <row r="148" spans="1:28" ht="30" customHeight="1" x14ac:dyDescent="0.3">
      <c r="A148" s="16" t="s">
        <v>1913</v>
      </c>
      <c r="B148" s="16" t="s">
        <v>1912</v>
      </c>
      <c r="C148" s="16" t="s">
        <v>920</v>
      </c>
      <c r="D148" s="37" t="s">
        <v>921</v>
      </c>
      <c r="E148" s="38">
        <v>0</v>
      </c>
      <c r="F148" s="16" t="s">
        <v>52</v>
      </c>
      <c r="G148" s="38">
        <v>0</v>
      </c>
      <c r="H148" s="16" t="s">
        <v>52</v>
      </c>
      <c r="I148" s="38">
        <v>0</v>
      </c>
      <c r="J148" s="16" t="s">
        <v>52</v>
      </c>
      <c r="K148" s="38">
        <v>0</v>
      </c>
      <c r="L148" s="16" t="s">
        <v>52</v>
      </c>
      <c r="M148" s="38">
        <v>0</v>
      </c>
      <c r="N148" s="16" t="s">
        <v>52</v>
      </c>
      <c r="O148" s="38">
        <v>0</v>
      </c>
      <c r="P148" s="38">
        <v>175703</v>
      </c>
      <c r="Q148" s="38">
        <v>0</v>
      </c>
      <c r="R148" s="38">
        <v>0</v>
      </c>
      <c r="S148" s="38">
        <v>0</v>
      </c>
      <c r="T148" s="38">
        <v>0</v>
      </c>
      <c r="U148" s="38">
        <v>0</v>
      </c>
      <c r="V148" s="38">
        <v>0</v>
      </c>
      <c r="W148" s="16" t="s">
        <v>2253</v>
      </c>
      <c r="X148" s="16" t="s">
        <v>52</v>
      </c>
      <c r="Y148" s="1" t="s">
        <v>2249</v>
      </c>
      <c r="Z148" s="1" t="s">
        <v>52</v>
      </c>
      <c r="AA148" s="39"/>
      <c r="AB148" s="1" t="s">
        <v>52</v>
      </c>
    </row>
    <row r="149" spans="1:28" ht="30" customHeight="1" x14ac:dyDescent="0.3">
      <c r="A149" s="16" t="s">
        <v>922</v>
      </c>
      <c r="B149" s="16" t="s">
        <v>919</v>
      </c>
      <c r="C149" s="16" t="s">
        <v>920</v>
      </c>
      <c r="D149" s="37" t="s">
        <v>921</v>
      </c>
      <c r="E149" s="38">
        <v>0</v>
      </c>
      <c r="F149" s="16" t="s">
        <v>52</v>
      </c>
      <c r="G149" s="38">
        <v>0</v>
      </c>
      <c r="H149" s="16" t="s">
        <v>52</v>
      </c>
      <c r="I149" s="38">
        <v>0</v>
      </c>
      <c r="J149" s="16" t="s">
        <v>52</v>
      </c>
      <c r="K149" s="38">
        <v>0</v>
      </c>
      <c r="L149" s="16" t="s">
        <v>52</v>
      </c>
      <c r="M149" s="38">
        <v>0</v>
      </c>
      <c r="N149" s="16" t="s">
        <v>52</v>
      </c>
      <c r="O149" s="38">
        <v>0</v>
      </c>
      <c r="P149" s="38">
        <v>276108</v>
      </c>
      <c r="Q149" s="38">
        <v>0</v>
      </c>
      <c r="R149" s="38">
        <v>0</v>
      </c>
      <c r="S149" s="38">
        <v>0</v>
      </c>
      <c r="T149" s="38">
        <v>0</v>
      </c>
      <c r="U149" s="38">
        <v>0</v>
      </c>
      <c r="V149" s="38">
        <v>0</v>
      </c>
      <c r="W149" s="16" t="s">
        <v>2254</v>
      </c>
      <c r="X149" s="16" t="s">
        <v>52</v>
      </c>
      <c r="Y149" s="1" t="s">
        <v>2249</v>
      </c>
      <c r="Z149" s="1" t="s">
        <v>52</v>
      </c>
      <c r="AA149" s="39"/>
      <c r="AB149" s="1" t="s">
        <v>52</v>
      </c>
    </row>
    <row r="150" spans="1:28" ht="30" customHeight="1" x14ac:dyDescent="0.3">
      <c r="A150" s="16" t="s">
        <v>950</v>
      </c>
      <c r="B150" s="16" t="s">
        <v>949</v>
      </c>
      <c r="C150" s="16" t="s">
        <v>920</v>
      </c>
      <c r="D150" s="37" t="s">
        <v>921</v>
      </c>
      <c r="E150" s="38">
        <v>0</v>
      </c>
      <c r="F150" s="16" t="s">
        <v>52</v>
      </c>
      <c r="G150" s="38">
        <v>0</v>
      </c>
      <c r="H150" s="16" t="s">
        <v>52</v>
      </c>
      <c r="I150" s="38">
        <v>0</v>
      </c>
      <c r="J150" s="16" t="s">
        <v>52</v>
      </c>
      <c r="K150" s="38">
        <v>0</v>
      </c>
      <c r="L150" s="16" t="s">
        <v>52</v>
      </c>
      <c r="M150" s="38">
        <v>0</v>
      </c>
      <c r="N150" s="16" t="s">
        <v>52</v>
      </c>
      <c r="O150" s="38">
        <v>0</v>
      </c>
      <c r="P150" s="38">
        <v>306274</v>
      </c>
      <c r="Q150" s="38">
        <v>0</v>
      </c>
      <c r="R150" s="38">
        <v>0</v>
      </c>
      <c r="S150" s="38">
        <v>0</v>
      </c>
      <c r="T150" s="38">
        <v>0</v>
      </c>
      <c r="U150" s="38">
        <v>0</v>
      </c>
      <c r="V150" s="38">
        <v>0</v>
      </c>
      <c r="W150" s="16" t="s">
        <v>2255</v>
      </c>
      <c r="X150" s="16" t="s">
        <v>52</v>
      </c>
      <c r="Y150" s="1" t="s">
        <v>2249</v>
      </c>
      <c r="Z150" s="1" t="s">
        <v>52</v>
      </c>
      <c r="AA150" s="39"/>
      <c r="AB150" s="1" t="s">
        <v>52</v>
      </c>
    </row>
    <row r="151" spans="1:28" ht="30" customHeight="1" x14ac:dyDescent="0.3">
      <c r="A151" s="16" t="s">
        <v>1130</v>
      </c>
      <c r="B151" s="16" t="s">
        <v>1128</v>
      </c>
      <c r="C151" s="16" t="s">
        <v>920</v>
      </c>
      <c r="D151" s="37" t="s">
        <v>921</v>
      </c>
      <c r="E151" s="38">
        <v>0</v>
      </c>
      <c r="F151" s="16" t="s">
        <v>52</v>
      </c>
      <c r="G151" s="38">
        <v>0</v>
      </c>
      <c r="H151" s="16" t="s">
        <v>52</v>
      </c>
      <c r="I151" s="38">
        <v>0</v>
      </c>
      <c r="J151" s="16" t="s">
        <v>52</v>
      </c>
      <c r="K151" s="38">
        <v>0</v>
      </c>
      <c r="L151" s="16" t="s">
        <v>52</v>
      </c>
      <c r="M151" s="38">
        <v>0</v>
      </c>
      <c r="N151" s="16" t="s">
        <v>52</v>
      </c>
      <c r="O151" s="38">
        <v>0</v>
      </c>
      <c r="P151" s="38">
        <v>420978</v>
      </c>
      <c r="Q151" s="38">
        <v>0</v>
      </c>
      <c r="R151" s="38">
        <v>0</v>
      </c>
      <c r="S151" s="38">
        <v>0</v>
      </c>
      <c r="T151" s="38">
        <v>0</v>
      </c>
      <c r="U151" s="38">
        <v>0</v>
      </c>
      <c r="V151" s="38">
        <v>0</v>
      </c>
      <c r="W151" s="16" t="s">
        <v>2256</v>
      </c>
      <c r="X151" s="16" t="s">
        <v>52</v>
      </c>
      <c r="Y151" s="1" t="s">
        <v>2249</v>
      </c>
      <c r="Z151" s="1" t="s">
        <v>52</v>
      </c>
      <c r="AA151" s="39"/>
      <c r="AB151" s="1" t="s">
        <v>52</v>
      </c>
    </row>
    <row r="152" spans="1:28" ht="30" customHeight="1" x14ac:dyDescent="0.3">
      <c r="A152" s="16" t="s">
        <v>1447</v>
      </c>
      <c r="B152" s="16" t="s">
        <v>1446</v>
      </c>
      <c r="C152" s="16" t="s">
        <v>920</v>
      </c>
      <c r="D152" s="37" t="s">
        <v>921</v>
      </c>
      <c r="E152" s="38">
        <v>0</v>
      </c>
      <c r="F152" s="16" t="s">
        <v>52</v>
      </c>
      <c r="G152" s="38">
        <v>0</v>
      </c>
      <c r="H152" s="16" t="s">
        <v>52</v>
      </c>
      <c r="I152" s="38">
        <v>0</v>
      </c>
      <c r="J152" s="16" t="s">
        <v>52</v>
      </c>
      <c r="K152" s="38">
        <v>0</v>
      </c>
      <c r="L152" s="16" t="s">
        <v>52</v>
      </c>
      <c r="M152" s="38">
        <v>0</v>
      </c>
      <c r="N152" s="16" t="s">
        <v>52</v>
      </c>
      <c r="O152" s="38">
        <v>0</v>
      </c>
      <c r="P152" s="38">
        <v>321645</v>
      </c>
      <c r="Q152" s="38">
        <v>0</v>
      </c>
      <c r="R152" s="38">
        <v>0</v>
      </c>
      <c r="S152" s="38">
        <v>0</v>
      </c>
      <c r="T152" s="38">
        <v>0</v>
      </c>
      <c r="U152" s="38">
        <v>0</v>
      </c>
      <c r="V152" s="38">
        <v>0</v>
      </c>
      <c r="W152" s="16" t="s">
        <v>2257</v>
      </c>
      <c r="X152" s="16" t="s">
        <v>52</v>
      </c>
      <c r="Y152" s="1" t="s">
        <v>2249</v>
      </c>
      <c r="Z152" s="1" t="s">
        <v>52</v>
      </c>
      <c r="AA152" s="39"/>
      <c r="AB152" s="1" t="s">
        <v>52</v>
      </c>
    </row>
    <row r="153" spans="1:28" ht="30" customHeight="1" x14ac:dyDescent="0.3">
      <c r="A153" s="16" t="s">
        <v>1340</v>
      </c>
      <c r="B153" s="16" t="s">
        <v>1339</v>
      </c>
      <c r="C153" s="16" t="s">
        <v>920</v>
      </c>
      <c r="D153" s="37" t="s">
        <v>921</v>
      </c>
      <c r="E153" s="38">
        <v>0</v>
      </c>
      <c r="F153" s="16" t="s">
        <v>52</v>
      </c>
      <c r="G153" s="38">
        <v>0</v>
      </c>
      <c r="H153" s="16" t="s">
        <v>52</v>
      </c>
      <c r="I153" s="38">
        <v>0</v>
      </c>
      <c r="J153" s="16" t="s">
        <v>52</v>
      </c>
      <c r="K153" s="38">
        <v>0</v>
      </c>
      <c r="L153" s="16" t="s">
        <v>52</v>
      </c>
      <c r="M153" s="38">
        <v>0</v>
      </c>
      <c r="N153" s="16" t="s">
        <v>52</v>
      </c>
      <c r="O153" s="38">
        <v>0</v>
      </c>
      <c r="P153" s="38">
        <v>286219</v>
      </c>
      <c r="Q153" s="38">
        <v>0</v>
      </c>
      <c r="R153" s="38">
        <v>0</v>
      </c>
      <c r="S153" s="38">
        <v>0</v>
      </c>
      <c r="T153" s="38">
        <v>0</v>
      </c>
      <c r="U153" s="38">
        <v>0</v>
      </c>
      <c r="V153" s="38">
        <v>0</v>
      </c>
      <c r="W153" s="16" t="s">
        <v>2258</v>
      </c>
      <c r="X153" s="16" t="s">
        <v>52</v>
      </c>
      <c r="Y153" s="1" t="s">
        <v>2249</v>
      </c>
      <c r="Z153" s="1" t="s">
        <v>52</v>
      </c>
      <c r="AA153" s="39"/>
      <c r="AB153" s="1" t="s">
        <v>52</v>
      </c>
    </row>
    <row r="154" spans="1:28" ht="30" customHeight="1" x14ac:dyDescent="0.3">
      <c r="A154" s="16" t="s">
        <v>1254</v>
      </c>
      <c r="B154" s="16" t="s">
        <v>1253</v>
      </c>
      <c r="C154" s="16" t="s">
        <v>920</v>
      </c>
      <c r="D154" s="37" t="s">
        <v>921</v>
      </c>
      <c r="E154" s="38">
        <v>0</v>
      </c>
      <c r="F154" s="16" t="s">
        <v>52</v>
      </c>
      <c r="G154" s="38">
        <v>0</v>
      </c>
      <c r="H154" s="16" t="s">
        <v>52</v>
      </c>
      <c r="I154" s="38">
        <v>0</v>
      </c>
      <c r="J154" s="16" t="s">
        <v>52</v>
      </c>
      <c r="K154" s="38">
        <v>0</v>
      </c>
      <c r="L154" s="16" t="s">
        <v>52</v>
      </c>
      <c r="M154" s="38">
        <v>0</v>
      </c>
      <c r="N154" s="16" t="s">
        <v>52</v>
      </c>
      <c r="O154" s="38">
        <v>0</v>
      </c>
      <c r="P154" s="38">
        <v>438070</v>
      </c>
      <c r="Q154" s="38">
        <v>0</v>
      </c>
      <c r="R154" s="38">
        <v>0</v>
      </c>
      <c r="S154" s="38">
        <v>0</v>
      </c>
      <c r="T154" s="38">
        <v>0</v>
      </c>
      <c r="U154" s="38">
        <v>0</v>
      </c>
      <c r="V154" s="38">
        <v>0</v>
      </c>
      <c r="W154" s="16" t="s">
        <v>2259</v>
      </c>
      <c r="X154" s="16" t="s">
        <v>52</v>
      </c>
      <c r="Y154" s="1" t="s">
        <v>2249</v>
      </c>
      <c r="Z154" s="1" t="s">
        <v>52</v>
      </c>
      <c r="AA154" s="39"/>
      <c r="AB154" s="1" t="s">
        <v>52</v>
      </c>
    </row>
    <row r="155" spans="1:28" ht="30" customHeight="1" x14ac:dyDescent="0.3">
      <c r="A155" s="81"/>
      <c r="B155" s="45"/>
      <c r="C155" s="45"/>
      <c r="D155" s="77"/>
      <c r="E155" s="78"/>
      <c r="F155" s="45"/>
      <c r="G155" s="78"/>
      <c r="H155" s="45"/>
      <c r="I155" s="78"/>
      <c r="J155" s="45"/>
      <c r="K155" s="78"/>
      <c r="L155" s="45"/>
      <c r="M155" s="78"/>
      <c r="N155" s="45"/>
      <c r="O155" s="78"/>
      <c r="P155" s="78"/>
      <c r="Q155" s="78"/>
      <c r="R155" s="78"/>
      <c r="S155" s="78"/>
      <c r="T155" s="78"/>
      <c r="U155" s="78"/>
      <c r="V155" s="78"/>
      <c r="W155" s="45"/>
      <c r="X155" s="45"/>
      <c r="Y155" s="1"/>
      <c r="Z155" s="1"/>
      <c r="AA155" s="39"/>
      <c r="AB155" s="1"/>
    </row>
    <row r="156" spans="1:28" ht="30" customHeight="1" x14ac:dyDescent="0.3">
      <c r="A156" s="81"/>
      <c r="B156" s="45"/>
      <c r="C156" s="45"/>
      <c r="D156" s="77"/>
      <c r="E156" s="78"/>
      <c r="F156" s="45"/>
      <c r="G156" s="78"/>
      <c r="H156" s="45"/>
      <c r="I156" s="78"/>
      <c r="J156" s="45"/>
      <c r="K156" s="78"/>
      <c r="L156" s="45"/>
      <c r="M156" s="78"/>
      <c r="N156" s="45"/>
      <c r="O156" s="78"/>
      <c r="P156" s="78"/>
      <c r="Q156" s="78"/>
      <c r="R156" s="78"/>
      <c r="S156" s="78"/>
      <c r="T156" s="78"/>
      <c r="U156" s="78"/>
      <c r="V156" s="78"/>
      <c r="W156" s="45"/>
      <c r="X156" s="45"/>
      <c r="Y156" s="1"/>
      <c r="Z156" s="1"/>
      <c r="AA156" s="39"/>
      <c r="AB156" s="1"/>
    </row>
    <row r="157" spans="1:28" ht="30" customHeight="1" x14ac:dyDescent="0.3">
      <c r="A157" s="81"/>
      <c r="B157" s="45"/>
      <c r="C157" s="45"/>
      <c r="D157" s="77"/>
      <c r="E157" s="78"/>
      <c r="F157" s="45"/>
      <c r="G157" s="78"/>
      <c r="H157" s="45"/>
      <c r="I157" s="78"/>
      <c r="J157" s="45"/>
      <c r="K157" s="78"/>
      <c r="L157" s="45"/>
      <c r="M157" s="78"/>
      <c r="N157" s="45"/>
      <c r="O157" s="78"/>
      <c r="P157" s="78"/>
      <c r="Q157" s="78"/>
      <c r="R157" s="78"/>
      <c r="S157" s="78"/>
      <c r="T157" s="78"/>
      <c r="U157" s="78"/>
      <c r="V157" s="78"/>
      <c r="W157" s="45"/>
      <c r="X157" s="45"/>
      <c r="Y157" s="1"/>
      <c r="Z157" s="1"/>
      <c r="AA157" s="39"/>
      <c r="AB157" s="1"/>
    </row>
    <row r="158" spans="1:28" ht="30" customHeight="1" x14ac:dyDescent="0.3">
      <c r="A158" s="81"/>
      <c r="B158" s="45"/>
      <c r="C158" s="45"/>
      <c r="D158" s="77"/>
      <c r="E158" s="78"/>
      <c r="F158" s="45"/>
      <c r="G158" s="78"/>
      <c r="H158" s="45"/>
      <c r="I158" s="78"/>
      <c r="J158" s="45"/>
      <c r="K158" s="78"/>
      <c r="L158" s="45"/>
      <c r="M158" s="78"/>
      <c r="N158" s="45"/>
      <c r="O158" s="78"/>
      <c r="P158" s="78"/>
      <c r="Q158" s="78"/>
      <c r="R158" s="78"/>
      <c r="S158" s="78"/>
      <c r="T158" s="78"/>
      <c r="U158" s="78"/>
      <c r="V158" s="78"/>
      <c r="W158" s="45"/>
      <c r="X158" s="45"/>
      <c r="Y158" s="1"/>
      <c r="Z158" s="1"/>
      <c r="AA158" s="39"/>
      <c r="AB158" s="1"/>
    </row>
    <row r="159" spans="1:28" ht="30" customHeight="1" x14ac:dyDescent="0.3">
      <c r="A159" s="81"/>
      <c r="B159" s="45"/>
      <c r="C159" s="45"/>
      <c r="D159" s="77"/>
      <c r="E159" s="78"/>
      <c r="F159" s="45"/>
      <c r="G159" s="78"/>
      <c r="H159" s="45"/>
      <c r="I159" s="78"/>
      <c r="J159" s="45"/>
      <c r="K159" s="78"/>
      <c r="L159" s="45"/>
      <c r="M159" s="78"/>
      <c r="N159" s="45"/>
      <c r="O159" s="78"/>
      <c r="P159" s="78"/>
      <c r="Q159" s="78"/>
      <c r="R159" s="78"/>
      <c r="S159" s="78"/>
      <c r="T159" s="78"/>
      <c r="U159" s="78"/>
      <c r="V159" s="78"/>
      <c r="W159" s="45"/>
      <c r="X159" s="45"/>
      <c r="Y159" s="1"/>
      <c r="Z159" s="1"/>
      <c r="AA159" s="39"/>
      <c r="AB159" s="1"/>
    </row>
    <row r="160" spans="1:28" ht="30" customHeight="1" x14ac:dyDescent="0.3">
      <c r="A160" s="81"/>
      <c r="B160" s="45"/>
      <c r="C160" s="45"/>
      <c r="D160" s="77"/>
      <c r="E160" s="78"/>
      <c r="F160" s="45"/>
      <c r="G160" s="78"/>
      <c r="H160" s="45"/>
      <c r="I160" s="78"/>
      <c r="J160" s="45"/>
      <c r="K160" s="78"/>
      <c r="L160" s="45"/>
      <c r="M160" s="78"/>
      <c r="N160" s="45"/>
      <c r="O160" s="78"/>
      <c r="P160" s="78"/>
      <c r="Q160" s="78"/>
      <c r="R160" s="78"/>
      <c r="S160" s="78"/>
      <c r="T160" s="78"/>
      <c r="U160" s="78"/>
      <c r="V160" s="78"/>
      <c r="W160" s="45"/>
      <c r="X160" s="45"/>
      <c r="Y160" s="1"/>
      <c r="Z160" s="1"/>
      <c r="AA160" s="39"/>
      <c r="AB160" s="1"/>
    </row>
    <row r="161" spans="1:28" ht="30" customHeight="1" x14ac:dyDescent="0.3">
      <c r="A161" s="81"/>
      <c r="B161" s="45"/>
      <c r="C161" s="45"/>
      <c r="D161" s="77"/>
      <c r="E161" s="78"/>
      <c r="F161" s="45"/>
      <c r="G161" s="78"/>
      <c r="H161" s="45"/>
      <c r="I161" s="78"/>
      <c r="J161" s="45"/>
      <c r="K161" s="78"/>
      <c r="L161" s="45"/>
      <c r="M161" s="78"/>
      <c r="N161" s="45"/>
      <c r="O161" s="78"/>
      <c r="P161" s="78"/>
      <c r="Q161" s="78"/>
      <c r="R161" s="78"/>
      <c r="S161" s="78"/>
      <c r="T161" s="78"/>
      <c r="U161" s="78"/>
      <c r="V161" s="78"/>
      <c r="W161" s="45"/>
      <c r="X161" s="45"/>
      <c r="Y161" s="1"/>
      <c r="Z161" s="1"/>
      <c r="AA161" s="39"/>
      <c r="AB161" s="1"/>
    </row>
    <row r="162" spans="1:28" ht="30" customHeight="1" x14ac:dyDescent="0.3">
      <c r="A162" s="81"/>
      <c r="B162" s="45"/>
      <c r="C162" s="45"/>
      <c r="D162" s="77"/>
      <c r="E162" s="78"/>
      <c r="F162" s="45"/>
      <c r="G162" s="78"/>
      <c r="H162" s="45"/>
      <c r="I162" s="78"/>
      <c r="J162" s="45"/>
      <c r="K162" s="78"/>
      <c r="L162" s="45"/>
      <c r="M162" s="78"/>
      <c r="N162" s="45"/>
      <c r="O162" s="78"/>
      <c r="P162" s="78"/>
      <c r="Q162" s="78"/>
      <c r="R162" s="78"/>
      <c r="S162" s="78"/>
      <c r="T162" s="78"/>
      <c r="U162" s="78"/>
      <c r="V162" s="78"/>
      <c r="W162" s="45"/>
      <c r="X162" s="45"/>
      <c r="Y162" s="1"/>
      <c r="Z162" s="1"/>
      <c r="AA162" s="39"/>
      <c r="AB162" s="1"/>
    </row>
    <row r="163" spans="1:28" ht="30" customHeight="1" x14ac:dyDescent="0.3">
      <c r="A163" s="81"/>
      <c r="B163" s="45"/>
      <c r="C163" s="45"/>
      <c r="D163" s="77"/>
      <c r="E163" s="78"/>
      <c r="F163" s="45"/>
      <c r="G163" s="78"/>
      <c r="H163" s="45"/>
      <c r="I163" s="78"/>
      <c r="J163" s="45"/>
      <c r="K163" s="78"/>
      <c r="L163" s="45"/>
      <c r="M163" s="78"/>
      <c r="N163" s="45"/>
      <c r="O163" s="78"/>
      <c r="P163" s="78"/>
      <c r="Q163" s="78"/>
      <c r="R163" s="78"/>
      <c r="S163" s="78"/>
      <c r="T163" s="78"/>
      <c r="U163" s="78"/>
      <c r="V163" s="78"/>
      <c r="W163" s="45"/>
      <c r="X163" s="45"/>
      <c r="Y163" s="1"/>
      <c r="Z163" s="1"/>
      <c r="AA163" s="39"/>
      <c r="AB163" s="1"/>
    </row>
    <row r="164" spans="1:28" ht="30" customHeight="1" x14ac:dyDescent="0.3">
      <c r="A164" s="81"/>
      <c r="B164" s="45"/>
      <c r="C164" s="45"/>
      <c r="D164" s="77"/>
      <c r="E164" s="78"/>
      <c r="F164" s="45"/>
      <c r="G164" s="78"/>
      <c r="H164" s="45"/>
      <c r="I164" s="78"/>
      <c r="J164" s="45"/>
      <c r="K164" s="78"/>
      <c r="L164" s="45"/>
      <c r="M164" s="78"/>
      <c r="N164" s="45"/>
      <c r="O164" s="78"/>
      <c r="P164" s="78"/>
      <c r="Q164" s="78"/>
      <c r="R164" s="78"/>
      <c r="S164" s="78"/>
      <c r="T164" s="78"/>
      <c r="U164" s="78"/>
      <c r="V164" s="78"/>
      <c r="W164" s="45"/>
      <c r="X164" s="45"/>
      <c r="Y164" s="1"/>
      <c r="Z164" s="1"/>
      <c r="AA164" s="39"/>
      <c r="AB164" s="1"/>
    </row>
    <row r="165" spans="1:28" ht="30" customHeight="1" x14ac:dyDescent="0.3">
      <c r="A165" s="81"/>
      <c r="B165" s="45"/>
      <c r="C165" s="45"/>
      <c r="D165" s="77"/>
      <c r="E165" s="78"/>
      <c r="F165" s="45"/>
      <c r="G165" s="78"/>
      <c r="H165" s="45"/>
      <c r="I165" s="78"/>
      <c r="J165" s="45"/>
      <c r="K165" s="78"/>
      <c r="L165" s="45"/>
      <c r="M165" s="78"/>
      <c r="N165" s="45"/>
      <c r="O165" s="78"/>
      <c r="P165" s="78"/>
      <c r="Q165" s="78"/>
      <c r="R165" s="78"/>
      <c r="S165" s="78"/>
      <c r="T165" s="78"/>
      <c r="U165" s="78"/>
      <c r="V165" s="78"/>
      <c r="W165" s="45"/>
      <c r="X165" s="45"/>
      <c r="Y165" s="1"/>
      <c r="Z165" s="1"/>
      <c r="AA165" s="39"/>
      <c r="AB165" s="1"/>
    </row>
    <row r="166" spans="1:28" ht="30" customHeight="1" x14ac:dyDescent="0.3">
      <c r="A166" s="81"/>
      <c r="B166" s="45"/>
      <c r="C166" s="45"/>
      <c r="D166" s="77"/>
      <c r="E166" s="78"/>
      <c r="F166" s="45"/>
      <c r="G166" s="78"/>
      <c r="H166" s="45"/>
      <c r="I166" s="78"/>
      <c r="J166" s="45"/>
      <c r="K166" s="78"/>
      <c r="L166" s="45"/>
      <c r="M166" s="78"/>
      <c r="N166" s="45"/>
      <c r="O166" s="78"/>
      <c r="P166" s="78"/>
      <c r="Q166" s="78"/>
      <c r="R166" s="78"/>
      <c r="S166" s="78"/>
      <c r="T166" s="78"/>
      <c r="U166" s="78"/>
      <c r="V166" s="78"/>
      <c r="W166" s="45"/>
      <c r="X166" s="45"/>
      <c r="Y166" s="1"/>
      <c r="Z166" s="1"/>
      <c r="AA166" s="39"/>
      <c r="AB166" s="1"/>
    </row>
    <row r="167" spans="1:28" ht="30" customHeight="1" x14ac:dyDescent="0.3">
      <c r="A167" s="81"/>
      <c r="B167" s="45"/>
      <c r="C167" s="45"/>
      <c r="D167" s="77"/>
      <c r="E167" s="78"/>
      <c r="F167" s="45"/>
      <c r="G167" s="78"/>
      <c r="H167" s="45"/>
      <c r="I167" s="78"/>
      <c r="J167" s="45"/>
      <c r="K167" s="78"/>
      <c r="L167" s="45"/>
      <c r="M167" s="78"/>
      <c r="N167" s="45"/>
      <c r="O167" s="78"/>
      <c r="P167" s="78"/>
      <c r="Q167" s="78"/>
      <c r="R167" s="78"/>
      <c r="S167" s="78"/>
      <c r="T167" s="78"/>
      <c r="U167" s="78"/>
      <c r="V167" s="78"/>
      <c r="W167" s="45"/>
      <c r="X167" s="45"/>
      <c r="Y167" s="1"/>
      <c r="Z167" s="1"/>
      <c r="AA167" s="39"/>
      <c r="AB167" s="1"/>
    </row>
    <row r="168" spans="1:28" ht="30" customHeight="1" x14ac:dyDescent="0.3">
      <c r="A168" s="81"/>
      <c r="B168" s="45"/>
      <c r="C168" s="45"/>
      <c r="D168" s="77"/>
      <c r="E168" s="78"/>
      <c r="F168" s="45"/>
      <c r="G168" s="78"/>
      <c r="H168" s="45"/>
      <c r="I168" s="78"/>
      <c r="J168" s="45"/>
      <c r="K168" s="78"/>
      <c r="L168" s="45"/>
      <c r="M168" s="78"/>
      <c r="N168" s="45"/>
      <c r="O168" s="78"/>
      <c r="P168" s="78"/>
      <c r="Q168" s="78"/>
      <c r="R168" s="78"/>
      <c r="S168" s="78"/>
      <c r="T168" s="78"/>
      <c r="U168" s="78"/>
      <c r="V168" s="78"/>
      <c r="W168" s="45"/>
      <c r="X168" s="45"/>
      <c r="Y168" s="1"/>
      <c r="Z168" s="1"/>
      <c r="AA168" s="39"/>
      <c r="AB168" s="1"/>
    </row>
    <row r="169" spans="1:28" ht="30" customHeight="1" x14ac:dyDescent="0.3">
      <c r="A169" s="81"/>
      <c r="B169" s="81"/>
      <c r="C169" s="81"/>
      <c r="D169" s="102"/>
      <c r="E169" s="103"/>
      <c r="F169" s="81"/>
      <c r="G169" s="103"/>
      <c r="H169" s="81"/>
      <c r="I169" s="103"/>
      <c r="J169" s="81"/>
      <c r="K169" s="103"/>
      <c r="L169" s="81"/>
      <c r="M169" s="103"/>
      <c r="N169" s="81"/>
      <c r="O169" s="103"/>
      <c r="P169" s="103"/>
      <c r="Q169" s="103"/>
      <c r="R169" s="103"/>
      <c r="S169" s="103"/>
      <c r="T169" s="103"/>
      <c r="U169" s="103"/>
      <c r="V169" s="103"/>
      <c r="W169" s="81"/>
      <c r="X169" s="81"/>
      <c r="Y169" s="1"/>
      <c r="Z169" s="1"/>
      <c r="AA169" s="39"/>
      <c r="AB169" s="1"/>
    </row>
    <row r="170" spans="1:28" ht="30" customHeight="1" x14ac:dyDescent="0.3">
      <c r="A170" s="81"/>
      <c r="B170" s="81"/>
      <c r="C170" s="81"/>
      <c r="D170" s="102"/>
      <c r="E170" s="103"/>
      <c r="F170" s="81"/>
      <c r="G170" s="103"/>
      <c r="H170" s="81"/>
      <c r="I170" s="103"/>
      <c r="J170" s="81"/>
      <c r="K170" s="103"/>
      <c r="L170" s="81"/>
      <c r="M170" s="103"/>
      <c r="N170" s="81"/>
      <c r="O170" s="103"/>
      <c r="P170" s="103"/>
      <c r="Q170" s="103"/>
      <c r="R170" s="103"/>
      <c r="S170" s="103"/>
      <c r="T170" s="103"/>
      <c r="U170" s="103"/>
      <c r="V170" s="103"/>
      <c r="W170" s="81"/>
      <c r="X170" s="81"/>
      <c r="Y170" s="1"/>
      <c r="Z170" s="1"/>
      <c r="AA170" s="39"/>
      <c r="AB170" s="1"/>
    </row>
    <row r="171" spans="1:28" ht="30" customHeight="1" x14ac:dyDescent="0.3">
      <c r="A171" s="81"/>
      <c r="B171" s="81"/>
      <c r="C171" s="81"/>
      <c r="D171" s="102"/>
      <c r="E171" s="103"/>
      <c r="F171" s="81"/>
      <c r="G171" s="103"/>
      <c r="H171" s="81"/>
      <c r="I171" s="103"/>
      <c r="J171" s="81"/>
      <c r="K171" s="103"/>
      <c r="L171" s="81"/>
      <c r="M171" s="103"/>
      <c r="N171" s="81"/>
      <c r="O171" s="103"/>
      <c r="P171" s="103"/>
      <c r="Q171" s="103"/>
      <c r="R171" s="103"/>
      <c r="S171" s="103"/>
      <c r="T171" s="103"/>
      <c r="U171" s="103"/>
      <c r="V171" s="103"/>
      <c r="W171" s="81"/>
      <c r="X171" s="81"/>
      <c r="Y171" s="1"/>
      <c r="Z171" s="1"/>
      <c r="AA171" s="39"/>
      <c r="AB171" s="1"/>
    </row>
    <row r="172" spans="1:28" ht="30" customHeight="1" x14ac:dyDescent="0.3">
      <c r="A172" s="81"/>
      <c r="B172" s="81"/>
      <c r="C172" s="81"/>
      <c r="D172" s="102"/>
      <c r="E172" s="103"/>
      <c r="F172" s="81"/>
      <c r="G172" s="103"/>
      <c r="H172" s="81"/>
      <c r="I172" s="103"/>
      <c r="J172" s="81"/>
      <c r="K172" s="103"/>
      <c r="L172" s="81"/>
      <c r="M172" s="103"/>
      <c r="N172" s="81"/>
      <c r="O172" s="103"/>
      <c r="P172" s="103"/>
      <c r="Q172" s="103"/>
      <c r="R172" s="103"/>
      <c r="S172" s="103"/>
      <c r="T172" s="103"/>
      <c r="U172" s="103"/>
      <c r="V172" s="103"/>
      <c r="W172" s="81"/>
      <c r="X172" s="81"/>
      <c r="Y172" s="1"/>
      <c r="Z172" s="1"/>
      <c r="AA172" s="39"/>
      <c r="AB172" s="1"/>
    </row>
    <row r="173" spans="1:28" ht="30" customHeight="1" x14ac:dyDescent="0.3">
      <c r="A173" s="81"/>
      <c r="B173" s="81"/>
      <c r="C173" s="81"/>
      <c r="D173" s="102"/>
      <c r="E173" s="103"/>
      <c r="F173" s="81"/>
      <c r="G173" s="103"/>
      <c r="H173" s="81"/>
      <c r="I173" s="103"/>
      <c r="J173" s="81"/>
      <c r="K173" s="103"/>
      <c r="L173" s="81"/>
      <c r="M173" s="103"/>
      <c r="N173" s="81"/>
      <c r="O173" s="103"/>
      <c r="P173" s="103"/>
      <c r="Q173" s="103"/>
      <c r="R173" s="103"/>
      <c r="S173" s="103"/>
      <c r="T173" s="103"/>
      <c r="U173" s="103"/>
      <c r="V173" s="103"/>
      <c r="W173" s="81"/>
      <c r="X173" s="81"/>
      <c r="Y173" s="1"/>
      <c r="Z173" s="1"/>
      <c r="AA173" s="39"/>
      <c r="AB173" s="1"/>
    </row>
    <row r="174" spans="1:28" ht="30" customHeight="1" x14ac:dyDescent="0.3">
      <c r="A174" s="81"/>
      <c r="B174" s="81"/>
      <c r="C174" s="81"/>
      <c r="D174" s="102"/>
      <c r="E174" s="103"/>
      <c r="F174" s="81"/>
      <c r="G174" s="103"/>
      <c r="H174" s="81"/>
      <c r="I174" s="103"/>
      <c r="J174" s="81"/>
      <c r="K174" s="103"/>
      <c r="L174" s="81"/>
      <c r="M174" s="103"/>
      <c r="N174" s="81"/>
      <c r="O174" s="103"/>
      <c r="P174" s="103"/>
      <c r="Q174" s="103"/>
      <c r="R174" s="103"/>
      <c r="S174" s="103"/>
      <c r="T174" s="103"/>
      <c r="U174" s="103"/>
      <c r="V174" s="103"/>
      <c r="W174" s="81"/>
      <c r="X174" s="81"/>
      <c r="Y174" s="1"/>
      <c r="Z174" s="1"/>
      <c r="AA174" s="39"/>
      <c r="AB174" s="1"/>
    </row>
    <row r="175" spans="1:28" ht="30" customHeight="1" x14ac:dyDescent="0.3">
      <c r="A175" s="81"/>
      <c r="B175" s="81"/>
      <c r="C175" s="81"/>
      <c r="D175" s="102"/>
      <c r="E175" s="103"/>
      <c r="F175" s="81"/>
      <c r="G175" s="103"/>
      <c r="H175" s="81"/>
      <c r="I175" s="103"/>
      <c r="J175" s="81"/>
      <c r="K175" s="103"/>
      <c r="L175" s="81"/>
      <c r="M175" s="103"/>
      <c r="N175" s="81"/>
      <c r="O175" s="103"/>
      <c r="P175" s="103"/>
      <c r="Q175" s="103"/>
      <c r="R175" s="103"/>
      <c r="S175" s="103"/>
      <c r="T175" s="103"/>
      <c r="U175" s="103"/>
      <c r="V175" s="103"/>
      <c r="W175" s="81"/>
      <c r="X175" s="81"/>
      <c r="Y175" s="1"/>
      <c r="Z175" s="1"/>
      <c r="AA175" s="39"/>
      <c r="AB175" s="1"/>
    </row>
    <row r="176" spans="1:28" ht="30" customHeight="1" x14ac:dyDescent="0.3">
      <c r="A176" s="81"/>
      <c r="B176" s="81"/>
      <c r="C176" s="81"/>
      <c r="D176" s="102"/>
      <c r="E176" s="103"/>
      <c r="F176" s="81"/>
      <c r="G176" s="103"/>
      <c r="H176" s="81"/>
      <c r="I176" s="103"/>
      <c r="J176" s="81"/>
      <c r="K176" s="103"/>
      <c r="L176" s="81"/>
      <c r="M176" s="103"/>
      <c r="N176" s="81"/>
      <c r="O176" s="103"/>
      <c r="P176" s="103"/>
      <c r="Q176" s="103"/>
      <c r="R176" s="103"/>
      <c r="S176" s="103"/>
      <c r="T176" s="103"/>
      <c r="U176" s="103"/>
      <c r="V176" s="103"/>
      <c r="W176" s="81"/>
      <c r="X176" s="81"/>
      <c r="Y176" s="1"/>
      <c r="Z176" s="1"/>
      <c r="AA176" s="39"/>
      <c r="AB176" s="1"/>
    </row>
    <row r="177" spans="1:28" ht="30" customHeight="1" x14ac:dyDescent="0.3">
      <c r="A177" s="81"/>
      <c r="B177" s="81"/>
      <c r="C177" s="81"/>
      <c r="D177" s="102"/>
      <c r="E177" s="103"/>
      <c r="F177" s="81"/>
      <c r="G177" s="103"/>
      <c r="H177" s="81"/>
      <c r="I177" s="103"/>
      <c r="J177" s="81"/>
      <c r="K177" s="103"/>
      <c r="L177" s="81"/>
      <c r="M177" s="103"/>
      <c r="N177" s="81"/>
      <c r="O177" s="103"/>
      <c r="P177" s="103"/>
      <c r="Q177" s="103"/>
      <c r="R177" s="103"/>
      <c r="S177" s="103"/>
      <c r="T177" s="103"/>
      <c r="U177" s="103"/>
      <c r="V177" s="103"/>
      <c r="W177" s="81"/>
      <c r="X177" s="81"/>
      <c r="Y177" s="1"/>
      <c r="Z177" s="1"/>
      <c r="AA177" s="39"/>
      <c r="AB177" s="1"/>
    </row>
    <row r="178" spans="1:28" ht="30" customHeight="1" x14ac:dyDescent="0.3">
      <c r="A178" s="81"/>
      <c r="B178" s="81"/>
      <c r="C178" s="81"/>
      <c r="D178" s="102"/>
      <c r="E178" s="103"/>
      <c r="F178" s="81"/>
      <c r="G178" s="103"/>
      <c r="H178" s="81"/>
      <c r="I178" s="103"/>
      <c r="J178" s="81"/>
      <c r="K178" s="103"/>
      <c r="L178" s="81"/>
      <c r="M178" s="103"/>
      <c r="N178" s="81"/>
      <c r="O178" s="103"/>
      <c r="P178" s="103"/>
      <c r="Q178" s="103"/>
      <c r="R178" s="103"/>
      <c r="S178" s="103"/>
      <c r="T178" s="103"/>
      <c r="U178" s="103"/>
      <c r="V178" s="103"/>
      <c r="W178" s="81"/>
      <c r="X178" s="81"/>
      <c r="Y178" s="1"/>
      <c r="Z178" s="1"/>
      <c r="AA178" s="39"/>
      <c r="AB178" s="1"/>
    </row>
    <row r="179" spans="1:28" ht="30" customHeight="1" x14ac:dyDescent="0.3">
      <c r="A179" s="81"/>
      <c r="B179" s="81"/>
      <c r="C179" s="81"/>
      <c r="D179" s="102"/>
      <c r="E179" s="103"/>
      <c r="F179" s="81"/>
      <c r="G179" s="103"/>
      <c r="H179" s="81"/>
      <c r="I179" s="103"/>
      <c r="J179" s="81"/>
      <c r="K179" s="103"/>
      <c r="L179" s="81"/>
      <c r="M179" s="103"/>
      <c r="N179" s="81"/>
      <c r="O179" s="103"/>
      <c r="P179" s="103"/>
      <c r="Q179" s="103"/>
      <c r="R179" s="103"/>
      <c r="S179" s="103"/>
      <c r="T179" s="103"/>
      <c r="U179" s="103"/>
      <c r="V179" s="103"/>
      <c r="W179" s="81"/>
      <c r="X179" s="81"/>
      <c r="Y179" s="1"/>
      <c r="Z179" s="1"/>
      <c r="AA179" s="39"/>
      <c r="AB179" s="1"/>
    </row>
    <row r="180" spans="1:28" ht="30" customHeight="1" x14ac:dyDescent="0.3">
      <c r="A180" s="81"/>
      <c r="B180" s="81"/>
      <c r="C180" s="81"/>
      <c r="D180" s="102"/>
      <c r="E180" s="103"/>
      <c r="F180" s="81"/>
      <c r="G180" s="103"/>
      <c r="H180" s="81"/>
      <c r="I180" s="103"/>
      <c r="J180" s="81"/>
      <c r="K180" s="103"/>
      <c r="L180" s="81"/>
      <c r="M180" s="103"/>
      <c r="N180" s="81"/>
      <c r="O180" s="103"/>
      <c r="P180" s="103"/>
      <c r="Q180" s="103"/>
      <c r="R180" s="103"/>
      <c r="S180" s="103"/>
      <c r="T180" s="103"/>
      <c r="U180" s="103"/>
      <c r="V180" s="103"/>
      <c r="W180" s="81"/>
      <c r="X180" s="81"/>
      <c r="Y180" s="1"/>
      <c r="Z180" s="1"/>
      <c r="AA180" s="39"/>
      <c r="AB180" s="1"/>
    </row>
    <row r="181" spans="1:28" ht="30" customHeight="1" x14ac:dyDescent="0.3">
      <c r="A181" s="81"/>
      <c r="B181" s="81"/>
      <c r="C181" s="81"/>
      <c r="D181" s="102"/>
      <c r="E181" s="103"/>
      <c r="F181" s="81"/>
      <c r="G181" s="103"/>
      <c r="H181" s="81"/>
      <c r="I181" s="103"/>
      <c r="J181" s="81"/>
      <c r="K181" s="103"/>
      <c r="L181" s="81"/>
      <c r="M181" s="103"/>
      <c r="N181" s="81"/>
      <c r="O181" s="103"/>
      <c r="P181" s="103"/>
      <c r="Q181" s="103"/>
      <c r="R181" s="103"/>
      <c r="S181" s="103"/>
      <c r="T181" s="103"/>
      <c r="U181" s="103"/>
      <c r="V181" s="103"/>
      <c r="W181" s="81"/>
      <c r="X181" s="81"/>
      <c r="Y181" s="1"/>
      <c r="Z181" s="1"/>
      <c r="AA181" s="39"/>
      <c r="AB181" s="1"/>
    </row>
    <row r="182" spans="1:28" ht="30" customHeight="1" x14ac:dyDescent="0.3">
      <c r="A182" s="81"/>
      <c r="B182" s="81"/>
      <c r="C182" s="81"/>
      <c r="D182" s="102"/>
      <c r="E182" s="103"/>
      <c r="F182" s="81"/>
      <c r="G182" s="103"/>
      <c r="H182" s="81"/>
      <c r="I182" s="103"/>
      <c r="J182" s="81"/>
      <c r="K182" s="103"/>
      <c r="L182" s="81"/>
      <c r="M182" s="103"/>
      <c r="N182" s="81"/>
      <c r="O182" s="103"/>
      <c r="P182" s="103"/>
      <c r="Q182" s="103"/>
      <c r="R182" s="103"/>
      <c r="S182" s="103"/>
      <c r="T182" s="103"/>
      <c r="U182" s="103"/>
      <c r="V182" s="103"/>
      <c r="W182" s="81"/>
      <c r="X182" s="81"/>
      <c r="Y182" s="1"/>
      <c r="Z182" s="1"/>
      <c r="AA182" s="39"/>
      <c r="AB182" s="1"/>
    </row>
    <row r="183" spans="1:28" ht="30" customHeight="1" x14ac:dyDescent="0.3">
      <c r="A183" s="81"/>
      <c r="B183" s="81"/>
      <c r="C183" s="81"/>
      <c r="D183" s="102"/>
      <c r="E183" s="103"/>
      <c r="F183" s="81"/>
      <c r="G183" s="103"/>
      <c r="H183" s="81"/>
      <c r="I183" s="103"/>
      <c r="J183" s="81"/>
      <c r="K183" s="103"/>
      <c r="L183" s="81"/>
      <c r="M183" s="103"/>
      <c r="N183" s="81"/>
      <c r="O183" s="103"/>
      <c r="P183" s="103"/>
      <c r="Q183" s="103"/>
      <c r="R183" s="103"/>
      <c r="S183" s="103"/>
      <c r="T183" s="103"/>
      <c r="U183" s="103"/>
      <c r="V183" s="103"/>
      <c r="W183" s="81"/>
      <c r="X183" s="81"/>
      <c r="Y183" s="1"/>
      <c r="Z183" s="1"/>
      <c r="AA183" s="39"/>
      <c r="AB183" s="1"/>
    </row>
    <row r="184" spans="1:28" ht="30" customHeight="1" x14ac:dyDescent="0.3">
      <c r="A184" s="81"/>
      <c r="B184" s="81"/>
      <c r="C184" s="81"/>
      <c r="D184" s="102"/>
      <c r="E184" s="103"/>
      <c r="F184" s="81"/>
      <c r="G184" s="103"/>
      <c r="H184" s="81"/>
      <c r="I184" s="103"/>
      <c r="J184" s="81"/>
      <c r="K184" s="103"/>
      <c r="L184" s="81"/>
      <c r="M184" s="103"/>
      <c r="N184" s="81"/>
      <c r="O184" s="103"/>
      <c r="P184" s="103"/>
      <c r="Q184" s="103"/>
      <c r="R184" s="103"/>
      <c r="S184" s="103"/>
      <c r="T184" s="103"/>
      <c r="U184" s="103"/>
      <c r="V184" s="103"/>
      <c r="W184" s="81"/>
      <c r="X184" s="81"/>
      <c r="Y184" s="1"/>
      <c r="Z184" s="1"/>
      <c r="AA184" s="39"/>
      <c r="AB184" s="1"/>
    </row>
    <row r="185" spans="1:28" ht="30" customHeight="1" x14ac:dyDescent="0.3">
      <c r="A185" s="81"/>
      <c r="B185" s="81"/>
      <c r="C185" s="81"/>
      <c r="D185" s="102"/>
      <c r="E185" s="103"/>
      <c r="F185" s="81"/>
      <c r="G185" s="103"/>
      <c r="H185" s="81"/>
      <c r="I185" s="103"/>
      <c r="J185" s="81"/>
      <c r="K185" s="103"/>
      <c r="L185" s="81"/>
      <c r="M185" s="103"/>
      <c r="N185" s="81"/>
      <c r="O185" s="103"/>
      <c r="P185" s="103"/>
      <c r="Q185" s="103"/>
      <c r="R185" s="103"/>
      <c r="S185" s="103"/>
      <c r="T185" s="103"/>
      <c r="U185" s="103"/>
      <c r="V185" s="103"/>
      <c r="W185" s="81"/>
      <c r="X185" s="81"/>
      <c r="Y185" s="1"/>
      <c r="Z185" s="1"/>
      <c r="AA185" s="39"/>
      <c r="AB185" s="1"/>
    </row>
    <row r="186" spans="1:28" ht="30" customHeight="1" x14ac:dyDescent="0.3">
      <c r="A186" s="81"/>
      <c r="B186" s="81"/>
      <c r="C186" s="81"/>
      <c r="D186" s="102"/>
      <c r="E186" s="103"/>
      <c r="F186" s="81"/>
      <c r="G186" s="103"/>
      <c r="H186" s="81"/>
      <c r="I186" s="103"/>
      <c r="J186" s="81"/>
      <c r="K186" s="103"/>
      <c r="L186" s="81"/>
      <c r="M186" s="103"/>
      <c r="N186" s="81"/>
      <c r="O186" s="103"/>
      <c r="P186" s="103"/>
      <c r="Q186" s="103"/>
      <c r="R186" s="103"/>
      <c r="S186" s="103"/>
      <c r="T186" s="103"/>
      <c r="U186" s="103"/>
      <c r="V186" s="103"/>
      <c r="W186" s="81"/>
      <c r="X186" s="81"/>
      <c r="Y186" s="1"/>
      <c r="Z186" s="1"/>
      <c r="AA186" s="39"/>
      <c r="AB186" s="1"/>
    </row>
    <row r="187" spans="1:28" ht="30" customHeight="1" x14ac:dyDescent="0.3">
      <c r="A187" s="81"/>
      <c r="B187" s="81"/>
      <c r="C187" s="81"/>
      <c r="D187" s="102"/>
      <c r="E187" s="103"/>
      <c r="F187" s="81"/>
      <c r="G187" s="103"/>
      <c r="H187" s="81"/>
      <c r="I187" s="103"/>
      <c r="J187" s="81"/>
      <c r="K187" s="103"/>
      <c r="L187" s="81"/>
      <c r="M187" s="103"/>
      <c r="N187" s="81"/>
      <c r="O187" s="103"/>
      <c r="P187" s="103"/>
      <c r="Q187" s="103"/>
      <c r="R187" s="103"/>
      <c r="S187" s="103"/>
      <c r="T187" s="103"/>
      <c r="U187" s="103"/>
      <c r="V187" s="103"/>
      <c r="W187" s="81"/>
      <c r="X187" s="81"/>
      <c r="Y187" s="1"/>
      <c r="Z187" s="1"/>
      <c r="AA187" s="39"/>
      <c r="AB187" s="1"/>
    </row>
    <row r="188" spans="1:28" ht="30" customHeight="1" x14ac:dyDescent="0.3">
      <c r="A188" s="81"/>
      <c r="B188" s="81"/>
      <c r="C188" s="81"/>
      <c r="D188" s="102"/>
      <c r="E188" s="103"/>
      <c r="F188" s="81"/>
      <c r="G188" s="103"/>
      <c r="H188" s="81"/>
      <c r="I188" s="103"/>
      <c r="J188" s="81"/>
      <c r="K188" s="103"/>
      <c r="L188" s="81"/>
      <c r="M188" s="103"/>
      <c r="N188" s="81"/>
      <c r="O188" s="103"/>
      <c r="P188" s="103"/>
      <c r="Q188" s="103"/>
      <c r="R188" s="103"/>
      <c r="S188" s="103"/>
      <c r="T188" s="103"/>
      <c r="U188" s="103"/>
      <c r="V188" s="103"/>
      <c r="W188" s="81"/>
      <c r="X188" s="81"/>
      <c r="Y188" s="1"/>
      <c r="Z188" s="1"/>
      <c r="AA188" s="39"/>
      <c r="AB188" s="1"/>
    </row>
    <row r="189" spans="1:28" ht="30" customHeight="1" x14ac:dyDescent="0.3">
      <c r="A189" s="81"/>
      <c r="B189" s="81"/>
      <c r="C189" s="81"/>
      <c r="D189" s="102"/>
      <c r="E189" s="103"/>
      <c r="F189" s="81"/>
      <c r="G189" s="103"/>
      <c r="H189" s="81"/>
      <c r="I189" s="103"/>
      <c r="J189" s="81"/>
      <c r="K189" s="103"/>
      <c r="L189" s="81"/>
      <c r="M189" s="103"/>
      <c r="N189" s="81"/>
      <c r="O189" s="103"/>
      <c r="P189" s="103"/>
      <c r="Q189" s="103"/>
      <c r="R189" s="103"/>
      <c r="S189" s="103"/>
      <c r="T189" s="103"/>
      <c r="U189" s="103"/>
      <c r="V189" s="103"/>
      <c r="W189" s="81"/>
      <c r="X189" s="81"/>
      <c r="Y189" s="1"/>
      <c r="Z189" s="1"/>
      <c r="AA189" s="39"/>
      <c r="AB189" s="1"/>
    </row>
    <row r="190" spans="1:28" ht="30" customHeight="1" x14ac:dyDescent="0.3">
      <c r="A190" s="81"/>
      <c r="B190" s="81"/>
      <c r="C190" s="81"/>
      <c r="D190" s="102"/>
      <c r="E190" s="103"/>
      <c r="F190" s="81"/>
      <c r="G190" s="103"/>
      <c r="H190" s="81"/>
      <c r="I190" s="103"/>
      <c r="J190" s="81"/>
      <c r="K190" s="103"/>
      <c r="L190" s="81"/>
      <c r="M190" s="103"/>
      <c r="N190" s="81"/>
      <c r="O190" s="103"/>
      <c r="P190" s="103"/>
      <c r="Q190" s="103"/>
      <c r="R190" s="103"/>
      <c r="S190" s="103"/>
      <c r="T190" s="103"/>
      <c r="U190" s="103"/>
      <c r="V190" s="103"/>
      <c r="W190" s="81"/>
      <c r="X190" s="81"/>
      <c r="Y190" s="1"/>
      <c r="Z190" s="1"/>
      <c r="AA190" s="39"/>
      <c r="AB190" s="1"/>
    </row>
    <row r="191" spans="1:28" ht="30" customHeight="1" x14ac:dyDescent="0.3">
      <c r="A191" s="81"/>
      <c r="B191" s="81"/>
      <c r="C191" s="81"/>
      <c r="D191" s="102"/>
      <c r="E191" s="103"/>
      <c r="F191" s="81"/>
      <c r="G191" s="103"/>
      <c r="H191" s="81"/>
      <c r="I191" s="103"/>
      <c r="J191" s="81"/>
      <c r="K191" s="103"/>
      <c r="L191" s="81"/>
      <c r="M191" s="103"/>
      <c r="N191" s="81"/>
      <c r="O191" s="103"/>
      <c r="P191" s="103"/>
      <c r="Q191" s="103"/>
      <c r="R191" s="103"/>
      <c r="S191" s="103"/>
      <c r="T191" s="103"/>
      <c r="U191" s="103"/>
      <c r="V191" s="103"/>
      <c r="W191" s="81"/>
      <c r="X191" s="81"/>
      <c r="Y191" s="1"/>
      <c r="Z191" s="1"/>
      <c r="AA191" s="39"/>
      <c r="AB191" s="1"/>
    </row>
    <row r="192" spans="1:28" ht="30" customHeight="1" x14ac:dyDescent="0.3">
      <c r="A192" s="81"/>
      <c r="B192" s="81"/>
      <c r="C192" s="81"/>
      <c r="D192" s="102"/>
      <c r="E192" s="103"/>
      <c r="F192" s="81"/>
      <c r="G192" s="103"/>
      <c r="H192" s="81"/>
      <c r="I192" s="103"/>
      <c r="J192" s="81"/>
      <c r="K192" s="103"/>
      <c r="L192" s="81"/>
      <c r="M192" s="103"/>
      <c r="N192" s="81"/>
      <c r="O192" s="103"/>
      <c r="P192" s="103"/>
      <c r="Q192" s="103"/>
      <c r="R192" s="103"/>
      <c r="S192" s="103"/>
      <c r="T192" s="103"/>
      <c r="U192" s="103"/>
      <c r="V192" s="103"/>
      <c r="W192" s="81"/>
      <c r="X192" s="81"/>
      <c r="Y192" s="1"/>
      <c r="Z192" s="1"/>
      <c r="AA192" s="39"/>
      <c r="AB192" s="1"/>
    </row>
    <row r="193" spans="1:28" ht="30" customHeight="1" x14ac:dyDescent="0.3">
      <c r="A193" s="81"/>
      <c r="B193" s="81"/>
      <c r="C193" s="81"/>
      <c r="D193" s="102"/>
      <c r="E193" s="103"/>
      <c r="F193" s="81"/>
      <c r="G193" s="103"/>
      <c r="H193" s="81"/>
      <c r="I193" s="103"/>
      <c r="J193" s="81"/>
      <c r="K193" s="103"/>
      <c r="L193" s="81"/>
      <c r="M193" s="103"/>
      <c r="N193" s="81"/>
      <c r="O193" s="103"/>
      <c r="P193" s="103"/>
      <c r="Q193" s="103"/>
      <c r="R193" s="103"/>
      <c r="S193" s="103"/>
      <c r="T193" s="103"/>
      <c r="U193" s="103"/>
      <c r="V193" s="103"/>
      <c r="W193" s="81"/>
      <c r="X193" s="81"/>
      <c r="Y193" s="1"/>
      <c r="Z193" s="1"/>
      <c r="AA193" s="39"/>
      <c r="AB193" s="1"/>
    </row>
    <row r="194" spans="1:28" ht="30" customHeight="1" x14ac:dyDescent="0.3">
      <c r="A194" s="81"/>
      <c r="B194" s="81"/>
      <c r="C194" s="81"/>
      <c r="D194" s="102"/>
      <c r="E194" s="103"/>
      <c r="F194" s="81"/>
      <c r="G194" s="103"/>
      <c r="H194" s="81"/>
      <c r="I194" s="103"/>
      <c r="J194" s="81"/>
      <c r="K194" s="103"/>
      <c r="L194" s="81"/>
      <c r="M194" s="103"/>
      <c r="N194" s="81"/>
      <c r="O194" s="103"/>
      <c r="P194" s="103"/>
      <c r="Q194" s="103"/>
      <c r="R194" s="103"/>
      <c r="S194" s="103"/>
      <c r="T194" s="103"/>
      <c r="U194" s="103"/>
      <c r="V194" s="103"/>
      <c r="W194" s="81"/>
      <c r="X194" s="81"/>
      <c r="Y194" s="1"/>
      <c r="Z194" s="1"/>
      <c r="AA194" s="39"/>
      <c r="AB194" s="1"/>
    </row>
    <row r="195" spans="1:28" ht="30" customHeight="1" x14ac:dyDescent="0.3">
      <c r="A195" s="81"/>
      <c r="B195" s="81"/>
      <c r="C195" s="81"/>
      <c r="D195" s="102"/>
      <c r="E195" s="103"/>
      <c r="F195" s="81"/>
      <c r="G195" s="103"/>
      <c r="H195" s="81"/>
      <c r="I195" s="103"/>
      <c r="J195" s="81"/>
      <c r="K195" s="103"/>
      <c r="L195" s="81"/>
      <c r="M195" s="103"/>
      <c r="N195" s="81"/>
      <c r="O195" s="103"/>
      <c r="P195" s="103"/>
      <c r="Q195" s="103"/>
      <c r="R195" s="103"/>
      <c r="S195" s="103"/>
      <c r="T195" s="103"/>
      <c r="U195" s="103"/>
      <c r="V195" s="103"/>
      <c r="W195" s="81"/>
      <c r="X195" s="81"/>
      <c r="Y195" s="1"/>
      <c r="Z195" s="1"/>
      <c r="AA195" s="39"/>
      <c r="AB195" s="1"/>
    </row>
    <row r="196" spans="1:28" ht="30" customHeight="1" x14ac:dyDescent="0.3">
      <c r="A196" s="81"/>
      <c r="B196" s="81"/>
      <c r="C196" s="81"/>
      <c r="D196" s="102"/>
      <c r="E196" s="103"/>
      <c r="F196" s="81"/>
      <c r="G196" s="103"/>
      <c r="H196" s="81"/>
      <c r="I196" s="103"/>
      <c r="J196" s="81"/>
      <c r="K196" s="103"/>
      <c r="L196" s="81"/>
      <c r="M196" s="103"/>
      <c r="N196" s="81"/>
      <c r="O196" s="103"/>
      <c r="P196" s="103"/>
      <c r="Q196" s="103"/>
      <c r="R196" s="103"/>
      <c r="S196" s="103"/>
      <c r="T196" s="103"/>
      <c r="U196" s="103"/>
      <c r="V196" s="103"/>
      <c r="W196" s="81"/>
      <c r="X196" s="81"/>
      <c r="Y196" s="1"/>
      <c r="Z196" s="1"/>
      <c r="AA196" s="39"/>
      <c r="AB196" s="1"/>
    </row>
    <row r="197" spans="1:28" ht="30" customHeight="1" x14ac:dyDescent="0.3">
      <c r="A197" s="81"/>
      <c r="B197" s="81"/>
      <c r="C197" s="81"/>
      <c r="D197" s="102"/>
      <c r="E197" s="103"/>
      <c r="F197" s="81"/>
      <c r="G197" s="103"/>
      <c r="H197" s="81"/>
      <c r="I197" s="103"/>
      <c r="J197" s="81"/>
      <c r="K197" s="103"/>
      <c r="L197" s="81"/>
      <c r="M197" s="103"/>
      <c r="N197" s="81"/>
      <c r="O197" s="103"/>
      <c r="P197" s="103"/>
      <c r="Q197" s="103"/>
      <c r="R197" s="103"/>
      <c r="S197" s="103"/>
      <c r="T197" s="103"/>
      <c r="U197" s="103"/>
      <c r="V197" s="103"/>
      <c r="W197" s="81"/>
      <c r="X197" s="81"/>
      <c r="Y197" s="1"/>
      <c r="Z197" s="1"/>
      <c r="AA197" s="39"/>
      <c r="AB197" s="1"/>
    </row>
    <row r="198" spans="1:28" ht="30" customHeight="1" x14ac:dyDescent="0.3">
      <c r="A198" s="81"/>
      <c r="B198" s="81"/>
      <c r="C198" s="81"/>
      <c r="D198" s="102"/>
      <c r="E198" s="103"/>
      <c r="F198" s="81"/>
      <c r="G198" s="103"/>
      <c r="H198" s="81"/>
      <c r="I198" s="103"/>
      <c r="J198" s="81"/>
      <c r="K198" s="103"/>
      <c r="L198" s="81"/>
      <c r="M198" s="103"/>
      <c r="N198" s="81"/>
      <c r="O198" s="103"/>
      <c r="P198" s="103"/>
      <c r="Q198" s="103"/>
      <c r="R198" s="103"/>
      <c r="S198" s="103"/>
      <c r="T198" s="103"/>
      <c r="U198" s="103"/>
      <c r="V198" s="103"/>
      <c r="W198" s="81"/>
      <c r="X198" s="81"/>
      <c r="Y198" s="1"/>
      <c r="Z198" s="1"/>
      <c r="AA198" s="39"/>
      <c r="AB198" s="1"/>
    </row>
    <row r="199" spans="1:28" ht="30" customHeight="1" x14ac:dyDescent="0.3">
      <c r="A199" s="81"/>
      <c r="B199" s="81"/>
      <c r="C199" s="81"/>
      <c r="D199" s="102"/>
      <c r="E199" s="103"/>
      <c r="F199" s="81"/>
      <c r="G199" s="103"/>
      <c r="H199" s="81"/>
      <c r="I199" s="103"/>
      <c r="J199" s="81"/>
      <c r="K199" s="103"/>
      <c r="L199" s="81"/>
      <c r="M199" s="103"/>
      <c r="N199" s="81"/>
      <c r="O199" s="103"/>
      <c r="P199" s="103"/>
      <c r="Q199" s="103"/>
      <c r="R199" s="103"/>
      <c r="S199" s="103"/>
      <c r="T199" s="103"/>
      <c r="U199" s="103"/>
      <c r="V199" s="103"/>
      <c r="W199" s="81"/>
      <c r="X199" s="81"/>
      <c r="Y199" s="1"/>
      <c r="Z199" s="1"/>
      <c r="AA199" s="39"/>
      <c r="AB199" s="1"/>
    </row>
    <row r="200" spans="1:28" ht="30" customHeight="1" x14ac:dyDescent="0.3">
      <c r="A200" s="81"/>
      <c r="B200" s="81"/>
      <c r="C200" s="81"/>
      <c r="D200" s="102"/>
      <c r="E200" s="103"/>
      <c r="F200" s="81"/>
      <c r="G200" s="103"/>
      <c r="H200" s="81"/>
      <c r="I200" s="103"/>
      <c r="J200" s="81"/>
      <c r="K200" s="103"/>
      <c r="L200" s="81"/>
      <c r="M200" s="103"/>
      <c r="N200" s="81"/>
      <c r="O200" s="103"/>
      <c r="P200" s="103"/>
      <c r="Q200" s="103"/>
      <c r="R200" s="103"/>
      <c r="S200" s="103"/>
      <c r="T200" s="103"/>
      <c r="U200" s="103"/>
      <c r="V200" s="103"/>
      <c r="W200" s="81"/>
      <c r="X200" s="81"/>
      <c r="Y200" s="1"/>
      <c r="Z200" s="1"/>
      <c r="AA200" s="39"/>
      <c r="AB200" s="1"/>
    </row>
    <row r="201" spans="1:28" ht="30" customHeight="1" x14ac:dyDescent="0.3">
      <c r="A201" s="81"/>
      <c r="B201" s="81"/>
      <c r="C201" s="81"/>
      <c r="D201" s="102"/>
      <c r="E201" s="103"/>
      <c r="F201" s="81"/>
      <c r="G201" s="103"/>
      <c r="H201" s="81"/>
      <c r="I201" s="103"/>
      <c r="J201" s="81"/>
      <c r="K201" s="103"/>
      <c r="L201" s="81"/>
      <c r="M201" s="103"/>
      <c r="N201" s="81"/>
      <c r="O201" s="103"/>
      <c r="P201" s="103"/>
      <c r="Q201" s="103"/>
      <c r="R201" s="103"/>
      <c r="S201" s="103"/>
      <c r="T201" s="103"/>
      <c r="U201" s="103"/>
      <c r="V201" s="103"/>
      <c r="W201" s="81"/>
      <c r="X201" s="81"/>
      <c r="Y201" s="1"/>
      <c r="Z201" s="1"/>
      <c r="AA201" s="39"/>
      <c r="AB201" s="1"/>
    </row>
    <row r="202" spans="1:28" ht="30" customHeight="1" x14ac:dyDescent="0.3">
      <c r="A202" s="81"/>
      <c r="B202" s="81"/>
      <c r="C202" s="81"/>
      <c r="D202" s="102"/>
      <c r="E202" s="103"/>
      <c r="F202" s="81"/>
      <c r="G202" s="103"/>
      <c r="H202" s="81"/>
      <c r="I202" s="103"/>
      <c r="J202" s="81"/>
      <c r="K202" s="103"/>
      <c r="L202" s="81"/>
      <c r="M202" s="103"/>
      <c r="N202" s="81"/>
      <c r="O202" s="103"/>
      <c r="P202" s="103"/>
      <c r="Q202" s="103"/>
      <c r="R202" s="103"/>
      <c r="S202" s="103"/>
      <c r="T202" s="103"/>
      <c r="U202" s="103"/>
      <c r="V202" s="103"/>
      <c r="W202" s="81"/>
      <c r="X202" s="81"/>
      <c r="Y202" s="1"/>
      <c r="Z202" s="1"/>
      <c r="AA202" s="39"/>
      <c r="AB202" s="1"/>
    </row>
    <row r="203" spans="1:28" ht="30" customHeight="1" x14ac:dyDescent="0.3">
      <c r="A203" s="81"/>
      <c r="B203" s="81"/>
      <c r="C203" s="81"/>
      <c r="D203" s="102"/>
      <c r="E203" s="103"/>
      <c r="F203" s="81"/>
      <c r="G203" s="103"/>
      <c r="H203" s="81"/>
      <c r="I203" s="103"/>
      <c r="J203" s="81"/>
      <c r="K203" s="103"/>
      <c r="L203" s="81"/>
      <c r="M203" s="103"/>
      <c r="N203" s="81"/>
      <c r="O203" s="103"/>
      <c r="P203" s="103"/>
      <c r="Q203" s="103"/>
      <c r="R203" s="103"/>
      <c r="S203" s="103"/>
      <c r="T203" s="103"/>
      <c r="U203" s="103"/>
      <c r="V203" s="103"/>
      <c r="W203" s="81"/>
      <c r="X203" s="81"/>
      <c r="Y203" s="1"/>
      <c r="Z203" s="1"/>
      <c r="AA203" s="39"/>
      <c r="AB203" s="1"/>
    </row>
    <row r="204" spans="1:28" ht="30" customHeight="1" x14ac:dyDescent="0.3">
      <c r="A204" s="81"/>
      <c r="B204" s="81"/>
      <c r="C204" s="81"/>
      <c r="D204" s="102"/>
      <c r="E204" s="103"/>
      <c r="F204" s="81"/>
      <c r="G204" s="103"/>
      <c r="H204" s="81"/>
      <c r="I204" s="103"/>
      <c r="J204" s="81"/>
      <c r="K204" s="103"/>
      <c r="L204" s="81"/>
      <c r="M204" s="103"/>
      <c r="N204" s="81"/>
      <c r="O204" s="103"/>
      <c r="P204" s="103"/>
      <c r="Q204" s="103"/>
      <c r="R204" s="103"/>
      <c r="S204" s="103"/>
      <c r="T204" s="103"/>
      <c r="U204" s="103"/>
      <c r="V204" s="103"/>
      <c r="W204" s="81"/>
      <c r="X204" s="81"/>
      <c r="Y204" s="1"/>
      <c r="Z204" s="1"/>
      <c r="AA204" s="39"/>
      <c r="AB204" s="1"/>
    </row>
    <row r="205" spans="1:28" ht="30" customHeight="1" x14ac:dyDescent="0.3">
      <c r="A205" s="81"/>
      <c r="B205" s="81"/>
      <c r="C205" s="81"/>
      <c r="D205" s="102"/>
      <c r="E205" s="103"/>
      <c r="F205" s="81"/>
      <c r="G205" s="103"/>
      <c r="H205" s="81"/>
      <c r="I205" s="103"/>
      <c r="J205" s="81"/>
      <c r="K205" s="103"/>
      <c r="L205" s="81"/>
      <c r="M205" s="103"/>
      <c r="N205" s="81"/>
      <c r="O205" s="103"/>
      <c r="P205" s="103"/>
      <c r="Q205" s="103"/>
      <c r="R205" s="103"/>
      <c r="S205" s="103"/>
      <c r="T205" s="103"/>
      <c r="U205" s="103"/>
      <c r="V205" s="103"/>
      <c r="W205" s="81"/>
      <c r="X205" s="81"/>
      <c r="Y205" s="1"/>
      <c r="Z205" s="1"/>
      <c r="AA205" s="39"/>
      <c r="AB205" s="1"/>
    </row>
    <row r="206" spans="1:28" ht="30" customHeight="1" x14ac:dyDescent="0.3">
      <c r="A206" s="81"/>
      <c r="B206" s="81"/>
      <c r="C206" s="81"/>
      <c r="D206" s="102"/>
      <c r="E206" s="103"/>
      <c r="F206" s="81"/>
      <c r="G206" s="103"/>
      <c r="H206" s="81"/>
      <c r="I206" s="103"/>
      <c r="J206" s="81"/>
      <c r="K206" s="103"/>
      <c r="L206" s="81"/>
      <c r="M206" s="103"/>
      <c r="N206" s="81"/>
      <c r="O206" s="103"/>
      <c r="P206" s="103"/>
      <c r="Q206" s="103"/>
      <c r="R206" s="103"/>
      <c r="S206" s="103"/>
      <c r="T206" s="103"/>
      <c r="U206" s="103"/>
      <c r="V206" s="103"/>
      <c r="W206" s="81"/>
      <c r="X206" s="81"/>
      <c r="Y206" s="1"/>
      <c r="Z206" s="1"/>
      <c r="AA206" s="39"/>
      <c r="AB206" s="1"/>
    </row>
    <row r="207" spans="1:28" ht="30" customHeight="1" x14ac:dyDescent="0.3">
      <c r="A207" s="81"/>
      <c r="B207" s="81"/>
      <c r="C207" s="81"/>
      <c r="D207" s="102"/>
      <c r="E207" s="103"/>
      <c r="F207" s="81"/>
      <c r="G207" s="103"/>
      <c r="H207" s="81"/>
      <c r="I207" s="103"/>
      <c r="J207" s="81"/>
      <c r="K207" s="103"/>
      <c r="L207" s="81"/>
      <c r="M207" s="103"/>
      <c r="N207" s="81"/>
      <c r="O207" s="103"/>
      <c r="P207" s="103"/>
      <c r="Q207" s="103"/>
      <c r="R207" s="103"/>
      <c r="S207" s="103"/>
      <c r="T207" s="103"/>
      <c r="U207" s="103"/>
      <c r="V207" s="103"/>
      <c r="W207" s="81"/>
      <c r="X207" s="81"/>
      <c r="Y207" s="1"/>
      <c r="Z207" s="1"/>
      <c r="AA207" s="39"/>
      <c r="AB207" s="1"/>
    </row>
    <row r="208" spans="1:28" ht="30" customHeight="1" x14ac:dyDescent="0.3">
      <c r="A208" s="81"/>
      <c r="B208" s="81"/>
      <c r="C208" s="81"/>
      <c r="D208" s="102"/>
      <c r="E208" s="103"/>
      <c r="F208" s="81"/>
      <c r="G208" s="103"/>
      <c r="H208" s="81"/>
      <c r="I208" s="103"/>
      <c r="J208" s="81"/>
      <c r="K208" s="103"/>
      <c r="L208" s="81"/>
      <c r="M208" s="103"/>
      <c r="N208" s="81"/>
      <c r="O208" s="103"/>
      <c r="P208" s="103"/>
      <c r="Q208" s="103"/>
      <c r="R208" s="103"/>
      <c r="S208" s="103"/>
      <c r="T208" s="103"/>
      <c r="U208" s="103"/>
      <c r="V208" s="103"/>
      <c r="W208" s="81"/>
      <c r="X208" s="81"/>
      <c r="Y208" s="1"/>
      <c r="Z208" s="1"/>
      <c r="AA208" s="39"/>
      <c r="AB208" s="1"/>
    </row>
    <row r="209" spans="1:28" ht="30" customHeight="1" x14ac:dyDescent="0.3">
      <c r="A209" s="81"/>
      <c r="B209" s="81"/>
      <c r="C209" s="81"/>
      <c r="D209" s="102"/>
      <c r="E209" s="103"/>
      <c r="F209" s="81"/>
      <c r="G209" s="103"/>
      <c r="H209" s="81"/>
      <c r="I209" s="103"/>
      <c r="J209" s="81"/>
      <c r="K209" s="103"/>
      <c r="L209" s="81"/>
      <c r="M209" s="103"/>
      <c r="N209" s="81"/>
      <c r="O209" s="103"/>
      <c r="P209" s="103"/>
      <c r="Q209" s="103"/>
      <c r="R209" s="103"/>
      <c r="S209" s="103"/>
      <c r="T209" s="103"/>
      <c r="U209" s="103"/>
      <c r="V209" s="103"/>
      <c r="W209" s="81"/>
      <c r="X209" s="81"/>
      <c r="Y209" s="1"/>
      <c r="Z209" s="1"/>
      <c r="AA209" s="39"/>
      <c r="AB209" s="1"/>
    </row>
    <row r="210" spans="1:28" ht="30" customHeight="1" x14ac:dyDescent="0.3">
      <c r="A210" s="81"/>
      <c r="B210" s="81"/>
      <c r="C210" s="81"/>
      <c r="D210" s="102"/>
      <c r="E210" s="103"/>
      <c r="F210" s="81"/>
      <c r="G210" s="103"/>
      <c r="H210" s="81"/>
      <c r="I210" s="103"/>
      <c r="J210" s="81"/>
      <c r="K210" s="103"/>
      <c r="L210" s="81"/>
      <c r="M210" s="103"/>
      <c r="N210" s="81"/>
      <c r="O210" s="103"/>
      <c r="P210" s="103"/>
      <c r="Q210" s="103"/>
      <c r="R210" s="103"/>
      <c r="S210" s="103"/>
      <c r="T210" s="103"/>
      <c r="U210" s="103"/>
      <c r="V210" s="103"/>
      <c r="W210" s="81"/>
      <c r="X210" s="81"/>
      <c r="Y210" s="1"/>
      <c r="Z210" s="1"/>
      <c r="AA210" s="39"/>
      <c r="AB210" s="1"/>
    </row>
    <row r="211" spans="1:28" ht="30" customHeight="1" x14ac:dyDescent="0.3">
      <c r="A211" s="81"/>
      <c r="B211" s="81"/>
      <c r="C211" s="81"/>
      <c r="D211" s="102"/>
      <c r="E211" s="103"/>
      <c r="F211" s="81"/>
      <c r="G211" s="103"/>
      <c r="H211" s="81"/>
      <c r="I211" s="103"/>
      <c r="J211" s="81"/>
      <c r="K211" s="103"/>
      <c r="L211" s="81"/>
      <c r="M211" s="103"/>
      <c r="N211" s="81"/>
      <c r="O211" s="103"/>
      <c r="P211" s="103"/>
      <c r="Q211" s="103"/>
      <c r="R211" s="103"/>
      <c r="S211" s="103"/>
      <c r="T211" s="103"/>
      <c r="U211" s="103"/>
      <c r="V211" s="103"/>
      <c r="W211" s="81"/>
      <c r="X211" s="81"/>
      <c r="Y211" s="1"/>
      <c r="Z211" s="1"/>
      <c r="AA211" s="39"/>
      <c r="AB211" s="1"/>
    </row>
    <row r="212" spans="1:28" ht="30" customHeight="1" x14ac:dyDescent="0.3">
      <c r="A212" s="81"/>
      <c r="B212" s="81"/>
      <c r="C212" s="81"/>
      <c r="D212" s="102"/>
      <c r="E212" s="103"/>
      <c r="F212" s="81"/>
      <c r="G212" s="103"/>
      <c r="H212" s="81"/>
      <c r="I212" s="103"/>
      <c r="J212" s="81"/>
      <c r="K212" s="103"/>
      <c r="L212" s="81"/>
      <c r="M212" s="103"/>
      <c r="N212" s="81"/>
      <c r="O212" s="103"/>
      <c r="P212" s="103"/>
      <c r="Q212" s="103"/>
      <c r="R212" s="103"/>
      <c r="S212" s="103"/>
      <c r="T212" s="103"/>
      <c r="U212" s="103"/>
      <c r="V212" s="103"/>
      <c r="W212" s="81"/>
      <c r="X212" s="81"/>
      <c r="Y212" s="1"/>
      <c r="Z212" s="1"/>
      <c r="AA212" s="39"/>
      <c r="AB212" s="1"/>
    </row>
    <row r="213" spans="1:28" ht="30" customHeight="1" x14ac:dyDescent="0.3">
      <c r="A213" s="81"/>
      <c r="B213" s="81"/>
      <c r="C213" s="81"/>
      <c r="D213" s="102"/>
      <c r="E213" s="103"/>
      <c r="F213" s="81"/>
      <c r="G213" s="103"/>
      <c r="H213" s="81"/>
      <c r="I213" s="103"/>
      <c r="J213" s="81"/>
      <c r="K213" s="103"/>
      <c r="L213" s="81"/>
      <c r="M213" s="103"/>
      <c r="N213" s="81"/>
      <c r="O213" s="103"/>
      <c r="P213" s="103"/>
      <c r="Q213" s="103"/>
      <c r="R213" s="103"/>
      <c r="S213" s="103"/>
      <c r="T213" s="103"/>
      <c r="U213" s="103"/>
      <c r="V213" s="103"/>
      <c r="W213" s="81"/>
      <c r="X213" s="81"/>
      <c r="Y213" s="1"/>
      <c r="Z213" s="1"/>
      <c r="AA213" s="39"/>
      <c r="AB213" s="1"/>
    </row>
    <row r="214" spans="1:28" ht="30" customHeight="1" x14ac:dyDescent="0.3">
      <c r="A214" s="81"/>
      <c r="B214" s="81"/>
      <c r="C214" s="81"/>
      <c r="D214" s="102"/>
      <c r="E214" s="103"/>
      <c r="F214" s="81"/>
      <c r="G214" s="103"/>
      <c r="H214" s="81"/>
      <c r="I214" s="103"/>
      <c r="J214" s="81"/>
      <c r="K214" s="103"/>
      <c r="L214" s="81"/>
      <c r="M214" s="103"/>
      <c r="N214" s="81"/>
      <c r="O214" s="103"/>
      <c r="P214" s="103"/>
      <c r="Q214" s="103"/>
      <c r="R214" s="103"/>
      <c r="S214" s="103"/>
      <c r="T214" s="103"/>
      <c r="U214" s="103"/>
      <c r="V214" s="103"/>
      <c r="W214" s="81"/>
      <c r="X214" s="81"/>
      <c r="Y214" s="1"/>
      <c r="Z214" s="1"/>
      <c r="AA214" s="39"/>
      <c r="AB214" s="1"/>
    </row>
    <row r="215" spans="1:28" ht="30" customHeight="1" x14ac:dyDescent="0.3">
      <c r="A215" s="81"/>
      <c r="B215" s="81"/>
      <c r="C215" s="81"/>
      <c r="D215" s="102"/>
      <c r="E215" s="103"/>
      <c r="F215" s="81"/>
      <c r="G215" s="103"/>
      <c r="H215" s="81"/>
      <c r="I215" s="103"/>
      <c r="J215" s="81"/>
      <c r="K215" s="103"/>
      <c r="L215" s="81"/>
      <c r="M215" s="103"/>
      <c r="N215" s="81"/>
      <c r="O215" s="103"/>
      <c r="P215" s="103"/>
      <c r="Q215" s="103"/>
      <c r="R215" s="103"/>
      <c r="S215" s="103"/>
      <c r="T215" s="103"/>
      <c r="U215" s="103"/>
      <c r="V215" s="103"/>
      <c r="W215" s="81"/>
      <c r="X215" s="81"/>
      <c r="Y215" s="1"/>
      <c r="Z215" s="1"/>
      <c r="AA215" s="39"/>
      <c r="AB215" s="1"/>
    </row>
    <row r="216" spans="1:28" ht="30" customHeight="1" x14ac:dyDescent="0.3">
      <c r="A216" s="81"/>
      <c r="B216" s="81"/>
      <c r="C216" s="81"/>
      <c r="D216" s="102"/>
      <c r="E216" s="103"/>
      <c r="F216" s="81"/>
      <c r="G216" s="103"/>
      <c r="H216" s="81"/>
      <c r="I216" s="103"/>
      <c r="J216" s="81"/>
      <c r="K216" s="103"/>
      <c r="L216" s="81"/>
      <c r="M216" s="103"/>
      <c r="N216" s="81"/>
      <c r="O216" s="103"/>
      <c r="P216" s="103"/>
      <c r="Q216" s="103"/>
      <c r="R216" s="103"/>
      <c r="S216" s="103"/>
      <c r="T216" s="103"/>
      <c r="U216" s="103"/>
      <c r="V216" s="103"/>
      <c r="W216" s="81"/>
      <c r="X216" s="81"/>
      <c r="Y216" s="1"/>
      <c r="Z216" s="1"/>
      <c r="AA216" s="39"/>
      <c r="AB216" s="1"/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65" right="0" top="0.39370078740157483" bottom="0.39370078740157483" header="0" footer="0"/>
  <pageSetup paperSize="9" scale="39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workbookViewId="0"/>
  </sheetViews>
  <sheetFormatPr defaultRowHeight="16.5" x14ac:dyDescent="0.3"/>
  <sheetData>
    <row r="1" spans="1:7" x14ac:dyDescent="0.3">
      <c r="A1" t="s">
        <v>2260</v>
      </c>
    </row>
    <row r="2" spans="1:7" x14ac:dyDescent="0.3">
      <c r="A2" s="1" t="s">
        <v>2261</v>
      </c>
      <c r="B2" t="s">
        <v>2262</v>
      </c>
      <c r="C2" s="1" t="s">
        <v>2263</v>
      </c>
      <c r="D2" t="s">
        <v>68</v>
      </c>
    </row>
    <row r="3" spans="1:7" x14ac:dyDescent="0.3">
      <c r="A3" s="1" t="s">
        <v>2264</v>
      </c>
      <c r="B3" t="s">
        <v>2265</v>
      </c>
    </row>
    <row r="4" spans="1:7" x14ac:dyDescent="0.3">
      <c r="A4" s="1" t="s">
        <v>2266</v>
      </c>
      <c r="B4">
        <v>5</v>
      </c>
    </row>
    <row r="5" spans="1:7" x14ac:dyDescent="0.3">
      <c r="A5" s="1" t="s">
        <v>2267</v>
      </c>
      <c r="B5">
        <v>5</v>
      </c>
    </row>
    <row r="6" spans="1:7" x14ac:dyDescent="0.3">
      <c r="A6" s="1" t="s">
        <v>2268</v>
      </c>
      <c r="B6" t="s">
        <v>2269</v>
      </c>
    </row>
    <row r="7" spans="1:7" x14ac:dyDescent="0.3">
      <c r="A7" s="1" t="s">
        <v>2270</v>
      </c>
      <c r="B7" t="s">
        <v>1926</v>
      </c>
      <c r="C7">
        <v>1</v>
      </c>
    </row>
    <row r="8" spans="1:7" x14ac:dyDescent="0.3">
      <c r="A8" s="1" t="s">
        <v>2271</v>
      </c>
      <c r="B8" t="s">
        <v>1926</v>
      </c>
      <c r="C8">
        <v>2</v>
      </c>
    </row>
    <row r="9" spans="1:7" x14ac:dyDescent="0.3">
      <c r="A9" s="1" t="s">
        <v>2272</v>
      </c>
      <c r="B9" t="s">
        <v>2012</v>
      </c>
      <c r="C9" t="s">
        <v>2014</v>
      </c>
      <c r="D9" t="s">
        <v>2015</v>
      </c>
      <c r="E9" t="s">
        <v>2016</v>
      </c>
      <c r="F9" t="s">
        <v>2017</v>
      </c>
      <c r="G9" t="s">
        <v>2273</v>
      </c>
    </row>
    <row r="10" spans="1:7" x14ac:dyDescent="0.3">
      <c r="A10" s="1" t="s">
        <v>2274</v>
      </c>
      <c r="B10">
        <v>1289</v>
      </c>
      <c r="C10">
        <v>0</v>
      </c>
      <c r="D10">
        <v>0</v>
      </c>
    </row>
    <row r="11" spans="1:7" x14ac:dyDescent="0.3">
      <c r="A11" s="1" t="s">
        <v>2275</v>
      </c>
      <c r="B11" t="s">
        <v>2276</v>
      </c>
      <c r="C11">
        <v>4</v>
      </c>
    </row>
    <row r="12" spans="1:7" x14ac:dyDescent="0.3">
      <c r="A12" s="1" t="s">
        <v>2277</v>
      </c>
      <c r="B12" t="s">
        <v>2276</v>
      </c>
      <c r="C12">
        <v>4</v>
      </c>
    </row>
    <row r="13" spans="1:7" x14ac:dyDescent="0.3">
      <c r="A13" s="1" t="s">
        <v>2278</v>
      </c>
      <c r="B13" t="s">
        <v>2276</v>
      </c>
      <c r="C13">
        <v>3</v>
      </c>
    </row>
    <row r="14" spans="1:7" x14ac:dyDescent="0.3">
      <c r="A14" s="1" t="s">
        <v>2279</v>
      </c>
      <c r="B14" t="s">
        <v>2276</v>
      </c>
      <c r="C14">
        <v>5</v>
      </c>
    </row>
    <row r="15" spans="1:7" x14ac:dyDescent="0.3">
      <c r="A15" s="1" t="s">
        <v>2280</v>
      </c>
      <c r="B15" t="s">
        <v>1722</v>
      </c>
      <c r="C15" t="s">
        <v>2281</v>
      </c>
      <c r="D15" t="s">
        <v>2281</v>
      </c>
      <c r="E15" t="s">
        <v>2281</v>
      </c>
      <c r="F15">
        <v>1</v>
      </c>
    </row>
    <row r="16" spans="1:7" x14ac:dyDescent="0.3">
      <c r="A16" s="1" t="s">
        <v>2282</v>
      </c>
      <c r="B16">
        <v>1.1100000000000001</v>
      </c>
      <c r="C16">
        <v>1.1200000000000001</v>
      </c>
    </row>
    <row r="17" spans="1:13" x14ac:dyDescent="0.3">
      <c r="A17" s="1" t="s">
        <v>2283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2284</v>
      </c>
      <c r="B18">
        <v>1.25</v>
      </c>
      <c r="C18">
        <v>1.071</v>
      </c>
    </row>
    <row r="19" spans="1:13" x14ac:dyDescent="0.3">
      <c r="A19" s="1" t="s">
        <v>2285</v>
      </c>
    </row>
    <row r="20" spans="1:13" x14ac:dyDescent="0.3">
      <c r="A20" s="1" t="s">
        <v>2286</v>
      </c>
      <c r="B20" s="1" t="s">
        <v>1926</v>
      </c>
      <c r="C20">
        <v>1</v>
      </c>
    </row>
    <row r="21" spans="1:13" x14ac:dyDescent="0.3">
      <c r="A21" t="s">
        <v>1918</v>
      </c>
      <c r="B21" t="s">
        <v>2288</v>
      </c>
      <c r="C21" t="s">
        <v>2289</v>
      </c>
    </row>
    <row r="22" spans="1:13" x14ac:dyDescent="0.3">
      <c r="A22">
        <v>1</v>
      </c>
      <c r="B22" s="1" t="s">
        <v>2290</v>
      </c>
      <c r="C22" s="1" t="s">
        <v>2291</v>
      </c>
    </row>
    <row r="23" spans="1:13" x14ac:dyDescent="0.3">
      <c r="A23">
        <v>2</v>
      </c>
      <c r="B23" s="1" t="s">
        <v>2292</v>
      </c>
      <c r="C23" s="1" t="s">
        <v>2293</v>
      </c>
    </row>
    <row r="24" spans="1:13" x14ac:dyDescent="0.3">
      <c r="A24">
        <v>3</v>
      </c>
      <c r="B24" s="1" t="s">
        <v>2294</v>
      </c>
      <c r="C24" s="1" t="s">
        <v>2295</v>
      </c>
    </row>
    <row r="25" spans="1:13" x14ac:dyDescent="0.3">
      <c r="A25">
        <v>4</v>
      </c>
      <c r="B25" s="1" t="s">
        <v>2296</v>
      </c>
      <c r="C25" s="1" t="s">
        <v>2297</v>
      </c>
    </row>
    <row r="26" spans="1:13" x14ac:dyDescent="0.3">
      <c r="A26">
        <v>5</v>
      </c>
      <c r="B26" s="1" t="s">
        <v>2298</v>
      </c>
      <c r="C26" s="1" t="s">
        <v>52</v>
      </c>
    </row>
    <row r="27" spans="1:13" x14ac:dyDescent="0.3">
      <c r="A27">
        <v>6</v>
      </c>
      <c r="B27" s="1" t="s">
        <v>2299</v>
      </c>
      <c r="C27" s="1" t="s">
        <v>52</v>
      </c>
    </row>
    <row r="28" spans="1:13" x14ac:dyDescent="0.3">
      <c r="A28">
        <v>7</v>
      </c>
      <c r="B28" s="1" t="s">
        <v>2300</v>
      </c>
      <c r="C28" s="1" t="s">
        <v>52</v>
      </c>
    </row>
    <row r="29" spans="1:13" x14ac:dyDescent="0.3">
      <c r="A29">
        <v>8</v>
      </c>
      <c r="B29" s="1" t="s">
        <v>2301</v>
      </c>
      <c r="C29" s="1" t="s">
        <v>52</v>
      </c>
    </row>
    <row r="30" spans="1:13" x14ac:dyDescent="0.3">
      <c r="A30">
        <v>9</v>
      </c>
      <c r="B30" s="1" t="s">
        <v>2301</v>
      </c>
      <c r="C30" s="1" t="s">
        <v>52</v>
      </c>
    </row>
    <row r="43" spans="1:2" x14ac:dyDescent="0.3">
      <c r="A43" t="s">
        <v>2287</v>
      </c>
      <c r="B43">
        <v>4123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이름이 지정된 범위</vt:lpstr>
      </vt:variant>
      <vt:variant>
        <vt:i4>19</vt:i4>
      </vt:variant>
    </vt:vector>
  </HeadingPairs>
  <TitlesOfParts>
    <vt:vector size="30" baseType="lpstr">
      <vt:lpstr>갑지</vt:lpstr>
      <vt:lpstr>원가계산서</vt:lpstr>
      <vt:lpstr>공종별집계표</vt:lpstr>
      <vt:lpstr>공종별내역서</vt:lpstr>
      <vt:lpstr>고재처리비</vt:lpstr>
      <vt:lpstr>일위대가목록</vt:lpstr>
      <vt:lpstr>일위대가</vt:lpstr>
      <vt:lpstr>중기단가목록</vt:lpstr>
      <vt:lpstr>중기단가산출서</vt:lpstr>
      <vt:lpstr>단가대비표</vt:lpstr>
      <vt:lpstr> 공사설정 </vt:lpstr>
      <vt:lpstr>갑지!Print_Area</vt:lpstr>
      <vt:lpstr>고재처리비!Print_Area</vt:lpstr>
      <vt:lpstr>공종별내역서!Print_Area</vt:lpstr>
      <vt:lpstr>공종별집계표!Print_Area</vt:lpstr>
      <vt:lpstr>단가대비표!Print_Area</vt:lpstr>
      <vt:lpstr>원가계산서!Print_Area</vt:lpstr>
      <vt:lpstr>일위대가!Print_Area</vt:lpstr>
      <vt:lpstr>일위대가목록!Print_Area</vt:lpstr>
      <vt:lpstr>중기단가목록!Print_Area</vt:lpstr>
      <vt:lpstr>중기단가산출서!Print_Area</vt:lpstr>
      <vt:lpstr>고재처리비!Print_Titles</vt:lpstr>
      <vt:lpstr>공종별내역서!Print_Titles</vt:lpstr>
      <vt:lpstr>공종별집계표!Print_Titles</vt:lpstr>
      <vt:lpstr>단가대비표!Print_Titles</vt:lpstr>
      <vt:lpstr>원가계산서!Print_Titles</vt:lpstr>
      <vt:lpstr>일위대가!Print_Titles</vt:lpstr>
      <vt:lpstr>일위대가목록!Print_Titles</vt:lpstr>
      <vt:lpstr>중기단가목록!Print_Titles</vt:lpstr>
      <vt:lpstr>중기단가산출서!Print_Titles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 대양</dc:creator>
  <cp:lastModifiedBy>Owner</cp:lastModifiedBy>
  <cp:lastPrinted>2026-10-06T00:35:26Z</cp:lastPrinted>
  <dcterms:created xsi:type="dcterms:W3CDTF">2026-03-12T01:46:32Z</dcterms:created>
  <dcterms:modified xsi:type="dcterms:W3CDTF">2026-10-06T01:04:24Z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U4IiwibG9nVGltZSI6IjIwMjYtMTAtMDVUMjM6NTk6MTFaIiwicElEIjoxLCJwcm9jZXNzSWQiOjEzODQ4LCJwcm9jZXNzTmFtZSI6IkVYQ0VMLkVYRSIsInRyYWNlSWQiOiJDMzU3NUMwN0NEQjE0QjgzOTBGMzUwRUUwOTVBNDdFMyIsInVzZXJDb2RlIjoiSzA3NTAxMTEifSwibm9kZTIiOnsiZHNkIjoiMDEwMDAwMDAwMDAwMjU1OCIsImxvZ1RpbWUiOiIyMDI2LTEwLTA1VDIzOjU5OjExWiIsInBJRCI6MSwicHJvY2Vzc0lkIjoxMzg0OCwicHJvY2Vzc05hbWUiOiJFWENFTC5FWEUiLCJ0cmFjZUlkIjoiQzM1NzVDMDdDREIxNEI4MzkwRjM1MEVFMDk1QTQ3RTMiLCJ1c2VyQ29kZSI6IkswNzUwMTExIn0sIm5vZGUzIjp7ImRzZCI6IjAwMDAwMDAwMDAwMDAwMDAiLCJsb2dUaW1lIjoiMjAyNi0xMC0wNlQwMDozMjowMVoiLCJwSUQiOjIwNDgsInByb2Nlc3NJZCI6MTM4NDgsInByb2Nlc3NOYW1lIjoiRVhDRUwuRVhFIiwidHJhY2VJZCI6IkNDNzZGQkVGRkNGMjQ5QTM5RkZCRTU3MzgzQzY4MUJFIiwidXNlckNvZGUiOiJLMDc1MDExMSJ9LCJub2RlNCI6eyJkc2QiOiIwMTAwMDAwMDAwMDAyNTU4IiwibG9nVGltZSI6IjIwMjYtMTAtMDZUMDE6MDQ6MjNaIiwicElEIjoxLCJwcm9jZXNzSWQiOjEzODQ4LCJwcm9jZXNzTmFtZSI6IkVYQ0VMLkVYRSIsInRyYWNlSWQiOiIzRUQxNzEzQzg1QjQ0Q0FGQkVBMENGRDYzQUNCMjUxNyIsInVzZXJDb2RlIjoiSzA3NTAxMTEifSwibm9kZTUiOnsiZHNkIjoiMDAwMDAwMDAwMDAwMDAwMCIsImxvZ1RpbWUiOiIyMDI2LTEwLTA2VDAxOjA2OjUxWiIsInBJRCI6MjA0OCwicHJvY2Vzc0lkIjoxMzg0OCwicHJvY2Vzc05hbWUiOiJFWENFTC5FWEUiLCJ0cmFjZUlkIjoiMjU3Q0FBOUQ4NkVDNEIwNUJDQTk4Mjc3MTE1NjYwREEiLCJ1c2VyQ29kZSI6IkswNzUwMTExIn0sIm5vZGVDb3VudCI6NCwicm9vdFRyYWNlSWQiOiJDMzU3NUMwN0NEQjE0QjgzOTBGMzUwRUUwOTVBNDdFMyJ9</vt:lpwstr>
  </property>
</Properties>
</file>