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료\전기관련자료\!!!2026년 공사\31. 박물관 2층 학생상담센터 설계\2차 도면 및 내역서\1.전기\1.설계예산서\1.내역서\"/>
    </mc:Choice>
  </mc:AlternateContent>
  <xr:revisionPtr revIDLastSave="0" documentId="13_ncr:1_{B72132EC-049F-4171-951A-B5CAB7DE447D}" xr6:coauthVersionLast="47" xr6:coauthVersionMax="47" xr10:uidLastSave="{00000000-0000-0000-0000-000000000000}"/>
  <bookViews>
    <workbookView xWindow="-120" yWindow="-120" windowWidth="29040" windowHeight="15720" tabRatio="755" firstSheet="1" activeTab="1" xr2:uid="{92180A72-24B8-487E-BE19-63EFB3E6C47C}"/>
  </bookViews>
  <sheets>
    <sheet name="표지 " sheetId="10" r:id="rId1"/>
    <sheet name="예산서표지" sheetId="11" r:id="rId2"/>
    <sheet name="설계서용지 " sheetId="12" r:id="rId3"/>
    <sheet name="원가계산 " sheetId="13" r:id="rId4"/>
    <sheet name="내역표지" sheetId="14" r:id="rId5"/>
    <sheet name="공종별집계표" sheetId="9" r:id="rId6"/>
    <sheet name="공종별내역서" sheetId="8" r:id="rId7"/>
    <sheet name="관급표지" sheetId="15" r:id="rId8"/>
    <sheet name="관급집계" sheetId="21" r:id="rId9"/>
    <sheet name="관급내역" sheetId="22" r:id="rId10"/>
    <sheet name="일위표지" sheetId="16" r:id="rId11"/>
    <sheet name="일위대가목록" sheetId="7" r:id="rId12"/>
    <sheet name="일위대가" sheetId="6" r:id="rId13"/>
    <sheet name="단가표지" sheetId="17" r:id="rId14"/>
    <sheet name="단가대비표" sheetId="5" r:id="rId15"/>
    <sheet name="견적서표지(별도첨부) " sheetId="18" r:id="rId16"/>
    <sheet name="수량표지(별도첨부)" sheetId="19" r:id="rId17"/>
    <sheet name="공량표지" sheetId="20" r:id="rId18"/>
    <sheet name="공량산출근거서" sheetId="4" r:id="rId19"/>
    <sheet name="Sheet1" sheetId="1" r:id="rId20"/>
    <sheet name="공량설정" sheetId="3" r:id="rId21"/>
    <sheet name=" 공사설정 " sheetId="2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IntlFixup" hidden="1">TRUE</definedName>
    <definedName name="__xlfn.BAHTTEXT" hidden="1">#NAME?</definedName>
    <definedName name="_Fill" localSheetId="15" hidden="1">#REF!</definedName>
    <definedName name="_Fill" hidden="1">#REF!</definedName>
    <definedName name="_xlnm._FilterDatabase" localSheetId="15" hidden="1">#REF!</definedName>
    <definedName name="_xlnm._FilterDatabase" hidden="1">#REF!</definedName>
    <definedName name="_Key1" localSheetId="15" hidden="1">'[1]방송(체육관)'!#REF!</definedName>
    <definedName name="_Key1" hidden="1">'[1]방송(체육관)'!#REF!</definedName>
    <definedName name="_Key2" localSheetId="15" hidden="1">'[1]방송(체육관)'!#REF!</definedName>
    <definedName name="_Key2" hidden="1">'[1]방송(체육관)'!#REF!</definedName>
    <definedName name="_Order1" hidden="1">255</definedName>
    <definedName name="_Order2" hidden="1">255</definedName>
    <definedName name="_Parse_Out" localSheetId="15" hidden="1">[2]갑지!#REF!</definedName>
    <definedName name="_Parse_Out" hidden="1">[2]갑지!#REF!</definedName>
    <definedName name="_Regression_Int" hidden="1">1</definedName>
    <definedName name="_Regression_Out" localSheetId="15" hidden="1">#REF!</definedName>
    <definedName name="_Regression_Out" hidden="1">#REF!</definedName>
    <definedName name="_Regression_X" localSheetId="15" hidden="1">#REF!</definedName>
    <definedName name="_Regression_X" hidden="1">#REF!</definedName>
    <definedName name="_Regression_Y" localSheetId="15" hidden="1">#REF!</definedName>
    <definedName name="_Regression_Y" hidden="1">#REF!</definedName>
    <definedName name="_Sort" localSheetId="15" hidden="1">'[1]방송(체육관)'!#REF!</definedName>
    <definedName name="_Sort" hidden="1">'[1]방송(체육관)'!#REF!</definedName>
    <definedName name="AAAAAA" localSheetId="15" hidden="1">[3]날개벽수량표!#REF!</definedName>
    <definedName name="AAAAAA" hidden="1">[3]날개벽수량표!#REF!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localSheetId="15" hidden="1">#REF!</definedName>
    <definedName name="ak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5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localSheetId="15" hidden="1">#REF!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15" hidden="1">[4]날개벽수량표!#REF!</definedName>
    <definedName name="dhd" hidden="1">[4]날개벽수량표!#REF!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localSheetId="15" hidden="1">#REF!</definedName>
    <definedName name="DKSG" hidden="1">#REF!</definedName>
    <definedName name="DKSGMLWJD" localSheetId="15" hidden="1">#REF!</definedName>
    <definedName name="DKSGMLWJD" hidden="1">#REF!</definedName>
    <definedName name="Dp" localSheetId="15" hidden="1">#REF!</definedName>
    <definedName name="Dp" hidden="1">#REF!</definedName>
    <definedName name="dsgfggg" localSheetId="15" hidden="1">#REF!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localSheetId="15" hidden="1">#REF!</definedName>
    <definedName name="ED" hidden="1">#REF!</definedName>
    <definedName name="ee" hidden="1">{#N/A,#N/A,FALSE,"단가표지"}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{#N/A,#N/A,FALSE,"운반시간"}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 localSheetId="15" hidden="1">#REF!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15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15" hidden="1">[5]차액보증!#REF!</definedName>
    <definedName name="gfgdfg" hidden="1">[5]차액보증!#REF!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MLWD" localSheetId="15" hidden="1">#REF!</definedName>
    <definedName name="GMLWD" hidden="1">#REF!</definedName>
    <definedName name="grew" localSheetId="15" hidden="1">#REF!</definedName>
    <definedName name="grew" hidden="1">#REF!</definedName>
    <definedName name="han" localSheetId="15" hidden="1">#REF!</definedName>
    <definedName name="han" hidden="1">#REF!</definedName>
    <definedName name="hardwar" localSheetId="15" hidden="1">[6]Sheet3!#REF!</definedName>
    <definedName name="hardwar" hidden="1">[6]Sheet3!#REF!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G3" hidden="1">{#N/A,#N/A,FALSE,"QUOT_960527"}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MJ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localSheetId="15" hidden="1">[7]날개벽수량표!#REF!</definedName>
    <definedName name="kkkkk" hidden="1">[7]날개벽수량표!#REF!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kk" localSheetId="15" hidden="1">[8]날개벽수량표!#REF!</definedName>
    <definedName name="klkkk" hidden="1">[8]날개벽수량표!#REF!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C산출" hidden="1">{#N/A,#N/A,FALSE,"사업총괄";#N/A,#N/A,FALSE,"장비사업";#N/A,#N/A,FALSE,"철구사업";#N/A,#N/A,FALSE,"준설사업"}</definedName>
    <definedName name="letter" hidden="1">{#N/A,#N/A,FALSE,"QUOT_960527"}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oo" localSheetId="15" hidden="1">'[9]6PILE  (돌출)'!#REF!</definedName>
    <definedName name="ooo" hidden="1">'[9]6PILE  (돌출)'!#REF!</definedName>
    <definedName name="OP" localSheetId="15" hidden="1">#REF!</definedName>
    <definedName name="OP" hidden="1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18">공량산출근거서!$A$1:$P$89</definedName>
    <definedName name="_xlnm.Print_Area" localSheetId="6">공종별내역서!$A$1:$M$188</definedName>
    <definedName name="_xlnm.Print_Area" localSheetId="5">공종별집계표!$A$1:$M$27</definedName>
    <definedName name="_xlnm.Print_Area" localSheetId="9">관급내역!$A$1:$M$27</definedName>
    <definedName name="_xlnm.Print_Area" localSheetId="8">관급집계!$A$1:$M$27</definedName>
    <definedName name="_xlnm.Print_Area" localSheetId="14">단가대비표!$A$1:$X$68</definedName>
    <definedName name="_xlnm.Print_Area" localSheetId="2">'설계서용지 '!$A$1:$O$34</definedName>
    <definedName name="_xlnm.Print_Area" localSheetId="3">'원가계산 '!$B$1:$H$31</definedName>
    <definedName name="_xlnm.Print_Area" localSheetId="12">일위대가!$A$1:$M$44</definedName>
    <definedName name="_xlnm.Print_Area" localSheetId="11">일위대가목록!$A$1:$M$10</definedName>
    <definedName name="_xlnm.Print_Area" localSheetId="0">'표지 '!$A$1:$L$39</definedName>
    <definedName name="_xlnm.Print_Titles" localSheetId="18">공량산출근거서!$1:$3</definedName>
    <definedName name="_xlnm.Print_Titles" localSheetId="6">공종별내역서!$1:$4</definedName>
    <definedName name="_xlnm.Print_Titles" localSheetId="5">공종별집계표!$1:$4</definedName>
    <definedName name="_xlnm.Print_Titles" localSheetId="9">관급내역!$1:$4</definedName>
    <definedName name="_xlnm.Print_Titles" localSheetId="8">관급집계!$1:$4</definedName>
    <definedName name="_xlnm.Print_Titles" localSheetId="14">단가대비표!$1:$4</definedName>
    <definedName name="_xlnm.Print_Titles" localSheetId="12">일위대가!$1:$4</definedName>
    <definedName name="_xlnm.Print_Titles" localSheetId="11">일위대가목록!$1:$3</definedName>
    <definedName name="QA" localSheetId="15" hidden="1">#REF!</definedName>
    <definedName name="QA" hidden="1">#REF!</definedName>
    <definedName name="qor" hidden="1">[10]실행철강하도!$A$1:$A$4</definedName>
    <definedName name="QQQQQQQQQQQQQQ" localSheetId="15" hidden="1">[11]날개벽수량표!#REF!</definedName>
    <definedName name="QQQQQQQQQQQQQQ" hidden="1">[11]날개벽수량표!#REF!</definedName>
    <definedName name="qw" hidden="1">{#N/A,#N/A,FALSE,"단가표지"}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 localSheetId="15" hidden="1">#REF!</definedName>
    <definedName name="SDF" hidden="1">#REF!</definedName>
    <definedName name="sdg" localSheetId="15" hidden="1">#REF!</definedName>
    <definedName name="sdg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lver_adj" localSheetId="15" hidden="1">#REF!,#REF!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15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SSSS" localSheetId="15" hidden="1">[3]날개벽수량표!#REF!</definedName>
    <definedName name="SSSSS" hidden="1">[3]날개벽수량표!#REF!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localSheetId="15" hidden="1">#REF!</definedName>
    <definedName name="SWS" hidden="1">#REF!</definedName>
    <definedName name="TN" localSheetId="15" hidden="1">#REF!</definedName>
    <definedName name="TN" hidden="1">#REF!</definedName>
    <definedName name="tr" localSheetId="15" hidden="1">#REF!</definedName>
    <definedName name="tr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hidden="1">{#N/A,#N/A,FALSE,"명세표"}</definedName>
    <definedName name="wrn.건설기계사업소._.상반기보고." hidden="1">{#N/A,#N/A,FALSE,"사업총괄";#N/A,#N/A,FALSE,"장비사업";#N/A,#N/A,FALSE,"철구사업";#N/A,#N/A,FALSE,"준설사업"}</definedName>
    <definedName name="wrn.견적서." hidden="1">{#N/A,#N/A,FALSE,"QUOT_960527"}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localSheetId="15" hidden="1">#REF!</definedName>
    <definedName name="xx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[12]실행철강하도!$A$1:$A$4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" localSheetId="15" hidden="1">[13]날개벽수량표!#REF!</definedName>
    <definedName name="ZZZZ" hidden="1">[13]날개벽수량표!#REF!</definedName>
    <definedName name="ㄱ" hidden="1">{#N/A,#N/A,FALSE,"QUOT_960527"}</definedName>
    <definedName name="ㄱ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ㅈㅎ" localSheetId="15" hidden="1">#REF!</definedName>
    <definedName name="ㄱㅈㅎ" hidden="1">#REF!</definedName>
    <definedName name="가설건물면적산정" hidden="1">{#N/A,#N/A,FALSE,"사업총괄";#N/A,#N/A,FALSE,"장비사업";#N/A,#N/A,FALSE,"철구사업";#N/A,#N/A,FALSE,"준설사업"}</definedName>
    <definedName name="갑지" hidden="1">{#N/A,#N/A,FALSE,"사업총괄";#N/A,#N/A,FALSE,"장비사업";#N/A,#N/A,FALSE,"철구사업";#N/A,#N/A,FALSE,"준설사업"}</definedName>
    <definedName name="건축원가" hidden="1">[14]전기!$B$4:$B$163</definedName>
    <definedName name="결표지" hidden="1">{#N/A,#N/A,FALSE,"표지"}</definedName>
    <definedName name="계전2" localSheetId="15" hidden="1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원등기초" hidden="1">{#N/A,#N/A,FALSE,"골재소요량";#N/A,#N/A,FALSE,"골재소요량"}</definedName>
    <definedName name="공통가설" localSheetId="15" hidden="1">#REF!</definedName>
    <definedName name="공통가설" hidden="1">#REF!</definedName>
    <definedName name="구산갑지" localSheetId="15" hidden="1">#REF!</definedName>
    <definedName name="구산갑지" hidden="1">#REF!</definedName>
    <definedName name="구조" localSheetId="15" hidden="1">[13]날개벽수량표!#REF!</definedName>
    <definedName name="구조" hidden="1">[13]날개벽수량표!#REF!</definedName>
    <definedName name="김" localSheetId="15" hidden="1">[15]대비!#REF!</definedName>
    <definedName name="김" hidden="1">[15]대비!#REF!</definedName>
    <definedName name="김김김" hidden="1">{#N/A,#N/A,FALSE,"속도"}</definedName>
    <definedName name="김영훈" hidden="1">{#N/A,#N/A,FALSE,"변경관리예산";#N/A,#N/A,FALSE,"변경장비예산";#N/A,#N/A,FALSE,"변경준설예산";#N/A,#N/A,FALSE,"변경철구예산"}</definedName>
    <definedName name="깨기" localSheetId="15" hidden="1">[13]날개벽수량표!#REF!</definedName>
    <definedName name="깨기" hidden="1">[13]날개벽수량표!#REF!</definedName>
    <definedName name="ㄴㄱㄹ" localSheetId="15" hidden="1">#REF!</definedName>
    <definedName name="ㄴㄱㄹ" hidden="1">#REF!</definedName>
    <definedName name="ㄴㄹ" localSheetId="15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localSheetId="15" hidden="1">#REF!</definedName>
    <definedName name="ㄴㅀ" hidden="1">#REF!</definedName>
    <definedName name="ㄴㅁ" localSheetId="15" hidden="1">#REF!</definedName>
    <definedName name="ㄴㅁ" hidden="1">#REF!</definedName>
    <definedName name="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ㅇㅎㄹ호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15" hidden="1">[6]Sheet3!#REF!</definedName>
    <definedName name="남남" hidden="1">[6]Sheet3!#REF!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셔ㅛㅑㅕ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근거" localSheetId="15" hidden="1">'[16]토량1-1'!#REF!</definedName>
    <definedName name="단가산출근거" hidden="1">'[16]토량1-1'!#REF!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5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15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localSheetId="15" hidden="1">[17]덕전리!#REF!</definedName>
    <definedName name="ㅁㄴ" hidden="1">[17]덕전리!#REF!</definedName>
    <definedName name="ㅁㄴㅇㄻㄴㅇㄻㄴㄹ" hidden="1">{#N/A,#N/A,FALSE,"명세표"}</definedName>
    <definedName name="ㅁㄴ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localSheetId="15" hidden="1">#REF!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매입세액" hidden="1">{#N/A,#N/A,FALSE,"예상손익";#N/A,#N/A,FALSE,"관리분석";#N/A,#N/A,FALSE,"장비분석";#N/A,#N/A,FALSE,"준설분석";#N/A,#N/A,FALSE,"철구분석"}</definedName>
    <definedName name="몰라" hidden="1">{#N/A,#N/A,FALSE,"명세표"}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hidden="1">{#N/A,#N/A,FALSE,"표지"}</definedName>
    <definedName name="배" localSheetId="15" hidden="1">[18]날개벽수량표!#REF!</definedName>
    <definedName name="배" hidden="1">[18]날개벽수량표!#REF!</definedName>
    <definedName name="배수" localSheetId="15" hidden="1">[4]날개벽수량표!#REF!</definedName>
    <definedName name="배수" hidden="1">[4]날개벽수량표!#REF!</definedName>
    <definedName name="배수토공" localSheetId="15" hidden="1">[19]덕전리!#REF!</definedName>
    <definedName name="배수토공" hidden="1">[19]덕전리!#REF!</definedName>
    <definedName name="뱌" localSheetId="15" hidden="1">[4]날개벽수량표!#REF!</definedName>
    <definedName name="뱌" hidden="1">[4]날개벽수량표!#REF!</definedName>
    <definedName name="변경원가" localSheetId="15" hidden="1">#REF!</definedName>
    <definedName name="변경원가" hidden="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localSheetId="15" hidden="1">#REF!</definedName>
    <definedName name="부" hidden="1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전지" localSheetId="15" hidden="1">#REF!</definedName>
    <definedName name="부전지" hidden="1">#REF!</definedName>
    <definedName name="분석변경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ㅆㅆㅆ" hidden="1">{#N/A,#N/A,FALSE,"표지"}</definedName>
    <definedName name="설변사유" hidden="1">{#N/A,#N/A,TRUE,"1";#N/A,#N/A,TRUE,"2";#N/A,#N/A,TRUE,"3";#N/A,#N/A,TRUE,"4";#N/A,#N/A,TRUE,"5";#N/A,#N/A,TRUE,"6";#N/A,#N/A,TRUE,"7"}</definedName>
    <definedName name="수리계산서1" localSheetId="15" hidden="1">[20]덕전리!#REF!</definedName>
    <definedName name="수리계산서1" hidden="1">[20]덕전리!#REF!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트" hidden="1">{#N/A,#N/A,FALSE,"QUOT_960527"}</definedName>
    <definedName name="시트10" hidden="1">{#N/A,#N/A,FALSE,"QUOT_960527"}</definedName>
    <definedName name="시트11" hidden="1">{#N/A,#N/A,FALSE,"QUOT_960527"}</definedName>
    <definedName name="시트13" hidden="1">{#N/A,#N/A,FALSE,"QUOT_960527"}</definedName>
    <definedName name="ㅇㄴㅁ" hidden="1">[21]실행철강하도!$A$1:$A$4</definedName>
    <definedName name="ㅇㄹ" localSheetId="15" hidden="1">#REF!</definedName>
    <definedName name="ㅇㄹ" hidden="1">#REF!</definedName>
    <definedName name="ㅇㄹㄹ" localSheetId="15" hidden="1">#REF!</definedName>
    <definedName name="ㅇㄹㄹ" hidden="1">#REF!</definedName>
    <definedName name="ㅇㄹㅀ" localSheetId="15" hidden="1">#REF!</definedName>
    <definedName name="ㅇㄹㅀ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앙아" hidden="1">{#N/A,#N/A,FALSE,"전력간선"}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거날개벽" localSheetId="15" hidden="1">[22]덕전리!#REF!</definedName>
    <definedName name="암거날개벽" hidden="1">[22]덕전리!#REF!</definedName>
    <definedName name="어ㅏㅇ" localSheetId="15" hidden="1">[11]날개벽수량표!#REF!</definedName>
    <definedName name="어ㅏㅇ" hidden="1">[11]날개벽수량표!#REF!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15" hidden="1">#REF!</definedName>
    <definedName name="언" hidden="1">#REF!</definedName>
    <definedName name="업체" localSheetId="15" hidden="1">#REF!</definedName>
    <definedName name="업체" hidden="1">#REF!</definedName>
    <definedName name="예" localSheetId="15" hidden="1">[3]날개벽수량표!#REF!</definedName>
    <definedName name="예" hidden="1">[3]날개벽수량표!#REF!</definedName>
    <definedName name="예정공정표4월분" hidden="1">{#N/A,#N/A,TRUE,"1";#N/A,#N/A,TRUE,"2";#N/A,#N/A,TRUE,"3";#N/A,#N/A,TRUE,"4";#N/A,#N/A,TRUE,"5";#N/A,#N/A,TRUE,"6";#N/A,#N/A,TRUE,"7"}</definedName>
    <definedName name="오" hidden="1">[10]실행철강하도!$A$1:$A$4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벽단위" localSheetId="15" hidden="1">[23]날개벽수량표!#REF!</definedName>
    <definedName name="옹벽단위" hidden="1">[23]날개벽수량표!#REF!</definedName>
    <definedName name="옹ㅇ벽" localSheetId="15" hidden="1">[23]날개벽수량표!#REF!</definedName>
    <definedName name="옹ㅇ벽" hidden="1">[23]날개벽수량표!#REF!</definedName>
    <definedName name="우오수공" hidden="1">{#N/A,#N/A,FALSE,"기안지";#N/A,#N/A,FALSE,"통신지"}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[24]실행철강하도!$A$1:$A$4</definedName>
    <definedName name="유지관리비" localSheetId="15" hidden="1">#REF!</definedName>
    <definedName name="유지관리비" hidden="1">#REF!</definedName>
    <definedName name="이름표" hidden="1">{#N/A,#N/A,FALSE,"단가표지"}</definedName>
    <definedName name="이릉" localSheetId="15" hidden="1">#REF!</definedName>
    <definedName name="이릉" hidden="1">#REF!</definedName>
    <definedName name="이정호1" hidden="1">{#N/A,#N/A,FALSE,"QUOT_960527"}</definedName>
    <definedName name="이정호2" hidden="1">{#N/A,#N/A,FALSE,"QUOT_960527"}</definedName>
    <definedName name="이종훈" hidden="1">[14]전기!$A$4:$A$163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5" hidden="1">#REF!</definedName>
    <definedName name="일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hidden="1">{#N/A,#N/A,FALSE,"명세표"}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토공" localSheetId="15" hidden="1">[25]날개벽수량표!#REF!</definedName>
    <definedName name="집수정토공" hidden="1">[25]날개벽수량표!#REF!</definedName>
    <definedName name="철강" localSheetId="15" hidden="1">#REF!</definedName>
    <definedName name="철강" hidden="1">#REF!</definedName>
    <definedName name="ㅋ" hidden="1">{#N/A,#N/A,FALSE,"QUOT_960527"}</definedName>
    <definedName name="ㅋㅋㅋ" hidden="1">{#N/A,#N/A,FALSE,"단가표지"}</definedName>
    <definedName name="토" localSheetId="15" hidden="1">[26]덕전리!#REF!</definedName>
    <definedName name="토" hidden="1">[26]덕전리!#REF!</definedName>
    <definedName name="토공량" hidden="1">{#N/A,#N/A,FALSE,"기안지";#N/A,#N/A,FALSE,"통신지"}</definedName>
    <definedName name="토목설계" hidden="1">{#N/A,#N/A,FALSE,"골재소요량";#N/A,#N/A,FALSE,"골재소요량"}</definedName>
    <definedName name="토적표" localSheetId="15" hidden="1">#REF!</definedName>
    <definedName name="토적표" hidden="1">#REF!</definedName>
    <definedName name="토적표01" localSheetId="15" hidden="1">#REF!</definedName>
    <definedName name="토적표01" hidden="1">#REF!</definedName>
    <definedName name="투찰원가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팔" localSheetId="15" hidden="1">#REF!</definedName>
    <definedName name="팔" hidden="1">#REF!</definedName>
    <definedName name="폐기공" localSheetId="15" hidden="1">[13]날개벽수량표!#REF!</definedName>
    <definedName name="폐기공" hidden="1">[13]날개벽수량표!#REF!</definedName>
    <definedName name="표지2" hidden="1">{#N/A,#N/A,FALSE,"단가표지"}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" localSheetId="15" hidden="1">#REF!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localSheetId="15" hidden="1">[4]날개벽수량표!#REF!</definedName>
    <definedName name="하하" hidden="1">[4]날개벽수량표!#REF!</definedName>
    <definedName name="하하하" hidden="1">{#N/A,#N/A,FALSE,"단가표지"}</definedName>
    <definedName name="한" localSheetId="15" hidden="1">#REF!</definedName>
    <definedName name="한" hidden="1">#REF!</definedName>
    <definedName name="현장" localSheetId="15" hidden="1">#REF!</definedName>
    <definedName name="현장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hidden="1">{#N/A,#N/A,FALSE,"기안지";#N/A,#N/A,FALSE,"통신지"}</definedName>
    <definedName name="흄관단위수량" localSheetId="15" hidden="1">[3]날개벽수량표!#REF!</definedName>
    <definedName name="흄관단위수량" hidden="1">[3]날개벽수량표!#REF!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[27]실행철강하도!$A$1:$A$4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15" hidden="1">#REF!</definedName>
    <definedName name="ㅔㅐ" hidden="1">#REF!</definedName>
    <definedName name="ㅔㅔ" localSheetId="15" hidden="1">[28]집계표!#REF!</definedName>
    <definedName name="ㅔㅔ" hidden="1">[28]집계표!#REF!</definedName>
    <definedName name="ㅕㅑ" localSheetId="15" hidden="1">#REF!</definedName>
    <definedName name="ㅕㅑ" hidden="1">#REF!</definedName>
    <definedName name="ㅕㅑㅐㅔ" localSheetId="15" hidden="1">#REF!</definedName>
    <definedName name="ㅕㅑㅐㅔ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5" hidden="1">[8]날개벽수량표!#REF!</definedName>
    <definedName name="ㅛㅛㅛ" hidden="1">[8]날개벽수량표!#REF!</definedName>
    <definedName name="ㅜㅡ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3" i="13" l="1"/>
  <c r="J27" i="22"/>
  <c r="H27" i="22"/>
  <c r="A12" i="20"/>
  <c r="A3" i="20"/>
  <c r="A12" i="19"/>
  <c r="A3" i="19"/>
  <c r="A12" i="18"/>
  <c r="A3" i="18"/>
  <c r="A12" i="17"/>
  <c r="A3" i="17"/>
  <c r="A12" i="16"/>
  <c r="A3" i="16"/>
  <c r="A12" i="15"/>
  <c r="A3" i="15"/>
  <c r="A12" i="14"/>
  <c r="A3" i="14"/>
  <c r="G26" i="13"/>
  <c r="G25" i="13"/>
  <c r="G24" i="13"/>
  <c r="G21" i="13"/>
  <c r="G20" i="13"/>
  <c r="G19" i="13"/>
  <c r="G18" i="13"/>
  <c r="G17" i="13"/>
  <c r="G16" i="13"/>
  <c r="G15" i="13"/>
  <c r="G14" i="13"/>
  <c r="G13" i="13"/>
  <c r="G12" i="13"/>
  <c r="G9" i="13"/>
  <c r="A15" i="12"/>
  <c r="D2" i="13" s="1"/>
  <c r="A12" i="11"/>
  <c r="A3" i="11"/>
  <c r="V88" i="4"/>
  <c r="V87" i="4"/>
  <c r="V86" i="4"/>
  <c r="V81" i="4"/>
  <c r="V80" i="4"/>
  <c r="V79" i="4"/>
  <c r="V78" i="4"/>
  <c r="V77" i="4"/>
  <c r="V76" i="4"/>
  <c r="V75" i="4"/>
  <c r="V74" i="4"/>
  <c r="V73" i="4"/>
  <c r="W72" i="4"/>
  <c r="F83" i="4" s="1"/>
  <c r="D179" i="8" s="1"/>
  <c r="V71" i="4"/>
  <c r="Y65" i="4"/>
  <c r="F67" i="4" s="1"/>
  <c r="D143" i="8" s="1"/>
  <c r="X64" i="4"/>
  <c r="F66" i="4" s="1"/>
  <c r="D142" i="8" s="1"/>
  <c r="V63" i="4"/>
  <c r="V62" i="4"/>
  <c r="V61" i="4"/>
  <c r="V60" i="4"/>
  <c r="V59" i="4"/>
  <c r="V58" i="4"/>
  <c r="V57" i="4"/>
  <c r="V56" i="4"/>
  <c r="V55" i="4"/>
  <c r="V54" i="4"/>
  <c r="W53" i="4"/>
  <c r="F69" i="4" s="1"/>
  <c r="D145" i="8" s="1"/>
  <c r="V52" i="4"/>
  <c r="V51" i="4"/>
  <c r="V47" i="4"/>
  <c r="V46" i="4"/>
  <c r="V45" i="4"/>
  <c r="W44" i="4"/>
  <c r="F49" i="4" s="1"/>
  <c r="D108" i="8" s="1"/>
  <c r="V43" i="4"/>
  <c r="F48" i="4" s="1"/>
  <c r="D107" i="8" s="1"/>
  <c r="V40" i="4"/>
  <c r="V39" i="4"/>
  <c r="V38" i="4"/>
  <c r="V37" i="4"/>
  <c r="V36" i="4"/>
  <c r="V35" i="4"/>
  <c r="V31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W15" i="4"/>
  <c r="F33" i="4" s="1"/>
  <c r="D55" i="8" s="1"/>
  <c r="V14" i="4"/>
  <c r="V13" i="4"/>
  <c r="V9" i="4"/>
  <c r="V8" i="4"/>
  <c r="V7" i="4"/>
  <c r="W6" i="4"/>
  <c r="F11" i="4" s="1"/>
  <c r="D16" i="8" s="1"/>
  <c r="V5" i="4"/>
  <c r="F10" i="4" s="1"/>
  <c r="D15" i="8" s="1"/>
  <c r="V5" i="5"/>
  <c r="F68" i="4" l="1"/>
  <c r="D144" i="8" s="1"/>
  <c r="F82" i="4"/>
  <c r="D178" i="8" s="1"/>
  <c r="F41" i="4"/>
  <c r="D86" i="8" s="1"/>
  <c r="F32" i="4"/>
  <c r="D54" i="8" s="1"/>
  <c r="H27" i="21" l="1"/>
  <c r="F27" i="22"/>
  <c r="J27" i="21"/>
  <c r="L27" i="22"/>
  <c r="F27" i="21" l="1"/>
  <c r="L27" i="21" l="1"/>
  <c r="E4" i="13"/>
  <c r="K6" i="13" l="1"/>
  <c r="F31" i="12"/>
  <c r="F27" i="9"/>
  <c r="K3" i="13"/>
  <c r="E7" i="13"/>
  <c r="J27" i="9" l="1"/>
  <c r="E11" i="13"/>
  <c r="K5" i="13" s="1"/>
  <c r="H27" i="9" l="1"/>
  <c r="E8" i="13"/>
  <c r="L27" i="9"/>
  <c r="E18" i="13" l="1"/>
  <c r="K4" i="13"/>
  <c r="E9" i="13"/>
  <c r="E10" i="13" s="1"/>
  <c r="E14" i="13"/>
  <c r="E16" i="13" s="1"/>
  <c r="E15" i="13"/>
  <c r="E17" i="13"/>
  <c r="E21" i="13" l="1"/>
  <c r="E20" i="13"/>
  <c r="E13" i="13"/>
  <c r="E12" i="13"/>
  <c r="E19" i="13"/>
  <c r="K8" i="13"/>
  <c r="M3" i="13"/>
  <c r="N15" i="13"/>
  <c r="N14" i="13"/>
  <c r="E22" i="13" l="1"/>
  <c r="M2" i="13"/>
  <c r="K10" i="13"/>
  <c r="E23" i="13" l="1"/>
  <c r="E24" i="13" s="1"/>
  <c r="M4" i="13"/>
  <c r="M5" i="13" l="1"/>
  <c r="F30" i="12" l="1"/>
  <c r="F33" i="12" s="1"/>
  <c r="I27" i="12" s="1"/>
  <c r="D27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솔문-4</author>
  </authors>
  <commentList>
    <comment ref="J6" authorId="0" shapeId="0" xr:uid="{59B97A07-B127-49FF-B94A-C62BF6CD7C48}">
      <text>
        <r>
          <rPr>
            <b/>
            <sz val="9"/>
            <color indexed="81"/>
            <rFont val="돋움"/>
            <family val="3"/>
            <charset val="129"/>
          </rPr>
          <t>조명기구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분전반만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실질적인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도급자관급이다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재료비는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재공하지만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도급자가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재공해야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때문이다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<sst xmlns="http://schemas.openxmlformats.org/spreadsheetml/2006/main" count="2291" uniqueCount="683">
  <si>
    <t>공 종 별 집 계 표</t>
  </si>
  <si>
    <t>[ 통합대학 학생상담센터 환경개선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</si>
  <si>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</si>
  <si>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</si>
  <si>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</si>
  <si>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</si>
  <si>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</si>
  <si>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</si>
  <si>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</si>
  <si>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</si>
  <si>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</si>
  <si>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</si>
  <si>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</si>
  <si>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</si>
  <si>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</si>
  <si>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</si>
  <si>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</si>
  <si>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</si>
  <si>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</si>
  <si>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</si>
  <si>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</si>
  <si>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</si>
  <si>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</si>
  <si>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</si>
  <si>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</si>
  <si>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</si>
  <si>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</si>
  <si>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</si>
  <si>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</si>
  <si>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</si>
  <si>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</si>
  <si>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</si>
  <si>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</si>
  <si>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</si>
  <si>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</si>
  <si>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</si>
  <si>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</si>
  <si>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</si>
  <si>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</si>
  <si>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</si>
  <si>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</si>
  <si>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</si>
  <si>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</si>
  <si>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</si>
  <si>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</si>
  <si>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</si>
  <si>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</si>
  <si>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</si>
  <si>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</si>
  <si>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</si>
  <si>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</si>
  <si>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</si>
  <si>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통합대학 학생상담센터 환경개선 전기공사</t>
  </si>
  <si>
    <t/>
  </si>
  <si>
    <t>0101  전력간선설비 공사</t>
  </si>
  <si>
    <t>0101</t>
  </si>
  <si>
    <t>1종금속제가요전선관</t>
  </si>
  <si>
    <t>1종금속제가요전선관, 비닐피복, 36mm, 방수</t>
  </si>
  <si>
    <t>M</t>
  </si>
  <si>
    <t>5E7BE50403467C45FE50C2774A507137080282</t>
  </si>
  <si>
    <t>F</t>
  </si>
  <si>
    <t>T</t>
  </si>
  <si>
    <t>01015E7BE50403467C45FE50C2774A507137080282</t>
  </si>
  <si>
    <t>전선관부속품비</t>
  </si>
  <si>
    <t>전선관의 15%</t>
  </si>
  <si>
    <t>식</t>
  </si>
  <si>
    <t>1종금속제가요전선관, 박스커넥터-비닐, 36mm, 방수</t>
  </si>
  <si>
    <t>개</t>
  </si>
  <si>
    <t>5E7BE50403467C45FE50C2774A5071370804BC</t>
  </si>
  <si>
    <t>600V폴리에틸렌케이블</t>
  </si>
  <si>
    <t>600V폴리에틸렌케이블, 0.6/1kv, F-CV, 4C*6㎟</t>
  </si>
  <si>
    <t>5E69757AD54EA9420E5601374CA999BEB4DA48</t>
  </si>
  <si>
    <t>01015E69757AD54EA9420E5601374CA999BEB4DA48</t>
  </si>
  <si>
    <t>접지용비닐절연전선</t>
  </si>
  <si>
    <t>접지용비닐절연전선, F-GV, 6㎟</t>
  </si>
  <si>
    <t>5E69757AD54EA9416452E51739249461B28791</t>
  </si>
  <si>
    <t>01015E69757AD54EA9416452E51739249461B28791</t>
  </si>
  <si>
    <t>잡재료비</t>
  </si>
  <si>
    <t>배관배선의 2%</t>
  </si>
  <si>
    <t>분전함(차단기함)</t>
  </si>
  <si>
    <t>옥내노출 W300xH400xD150</t>
  </si>
  <si>
    <t>면</t>
  </si>
  <si>
    <t>5E7BE5040245E2400A537DA7B1D776A6594C3D</t>
  </si>
  <si>
    <t>01015E7BE5040245E2400A537DA7B1D776A6594C3D</t>
  </si>
  <si>
    <t>분전함(L-2-B)</t>
  </si>
  <si>
    <t>옥내매입 W600xH700xD150</t>
  </si>
  <si>
    <t>5E7BE5040245E2400A537DA7B1D776A6594C3F</t>
  </si>
  <si>
    <t>01015E7BE5040245E2400A537DA7B1D776A6594C3F</t>
  </si>
  <si>
    <t>배관용 구멍뚫기(코어드릴)-Con,c</t>
  </si>
  <si>
    <t>두께 15cm 이하 ∮50mm, 벽</t>
  </si>
  <si>
    <t>개소</t>
  </si>
  <si>
    <t>59146586FD4765414E54487780FEAE</t>
  </si>
  <si>
    <t>내선전공</t>
  </si>
  <si>
    <t>일반공사 직종</t>
  </si>
  <si>
    <t>인</t>
  </si>
  <si>
    <t>598635199A42794534559DA778F43333758904</t>
  </si>
  <si>
    <t>0101598635199A42794534559DA778F43333758904</t>
  </si>
  <si>
    <t>저압케이블전공</t>
  </si>
  <si>
    <t>598635199A42794534559DA778F43333758909</t>
  </si>
  <si>
    <t>0101598635199A42794534559DA778F43333758909</t>
  </si>
  <si>
    <t>공구손료</t>
  </si>
  <si>
    <t>인력품의 3%</t>
  </si>
  <si>
    <t>[ 합           계 ]</t>
  </si>
  <si>
    <t>TOTAL</t>
  </si>
  <si>
    <t>0102  전등설비 공사</t>
  </si>
  <si>
    <t>0102</t>
  </si>
  <si>
    <t>1종금속제가요전선관, 비닐피복, 16mm, 방수</t>
  </si>
  <si>
    <t>5E7BE50403467C45FE50C2774A507137080285</t>
  </si>
  <si>
    <t>01025E7BE50403467C45FE50C2774A507137080285</t>
  </si>
  <si>
    <t>1종금속제가요전선관, 비닐피복, 22mm, 방수</t>
  </si>
  <si>
    <t>5E7BE50403467C45FE50C2774A507137080284</t>
  </si>
  <si>
    <t>01025E7BE50403467C45FE50C2774A507137080284</t>
  </si>
  <si>
    <t>1종금속제가요전선관, 박스커넥터-비닐, 16mm, 방수</t>
  </si>
  <si>
    <t>5E7BE50403467C45FE50C2774A5071370804B3</t>
  </si>
  <si>
    <t>1종금속제가요전선관, 박스커넥터-비닐, 22mm, 방수</t>
  </si>
  <si>
    <t>5E7BE50403467C45FE50C2774A5071370804B2</t>
  </si>
  <si>
    <t>600V폴리에틸렌케이블, 0.6/1kv, F-CV, 3C*2.5㎟</t>
  </si>
  <si>
    <t>5E69757AD54EA9420E5601374CA999BEB4DC7B</t>
  </si>
  <si>
    <t>01025E69757AD54EA9420E5601374CA999BEB4DC7B</t>
  </si>
  <si>
    <t>저독성난연케이블</t>
  </si>
  <si>
    <t>HFIX, 1.78㎜(2.5㎟)</t>
  </si>
  <si>
    <t>5E69757AD54EA9420E5601374E5C88F4A598A4</t>
  </si>
  <si>
    <t>01025E69757AD54EA9420E5601374E5C88F4A598A4</t>
  </si>
  <si>
    <t>아웃렛박스</t>
  </si>
  <si>
    <t>아웃렛박스, 중형4각, 54mm</t>
  </si>
  <si>
    <t>5E7BE5040245E2400A53C5B7E4463DA505003F</t>
  </si>
  <si>
    <t>01025E7BE5040245E2400A53C5B7E4463DA505003F</t>
  </si>
  <si>
    <t>아웃렛박스, 커버, 4각, 평</t>
  </si>
  <si>
    <t>5E7BE5040245E2400A53C5871029FCE962B59C</t>
  </si>
  <si>
    <t>스위치박스</t>
  </si>
  <si>
    <t>스위치박스, 1개용, 54mm</t>
  </si>
  <si>
    <t>5E7BE5040245E2400A5325678949E404703C67</t>
  </si>
  <si>
    <t>01025E7BE5040245E2400A5325678949E404703C67</t>
  </si>
  <si>
    <t>와이드스위치</t>
  </si>
  <si>
    <t>단로, 15A 250V,  1구</t>
  </si>
  <si>
    <t>5E7BE50402456E44E85D14E7F791250CDBD443</t>
  </si>
  <si>
    <t>01025E7BE50402456E44E85D14E7F791250CDBD443</t>
  </si>
  <si>
    <t>단로, 15A 250V,  2구</t>
  </si>
  <si>
    <t>5E7BE50402456E44E85D14E7F791250CDBD44C</t>
  </si>
  <si>
    <t>01025E7BE50402456E44E85D14E7F791250CDBD44C</t>
  </si>
  <si>
    <t>단로, 15A 250V,  3구</t>
  </si>
  <si>
    <t>5E7BE50402456E44E85D14E7F791250CDBD44D</t>
  </si>
  <si>
    <t>01025E7BE50402456E44E85D14E7F791250CDBD44D</t>
  </si>
  <si>
    <t>단로, 15A 250V,  4구</t>
  </si>
  <si>
    <t>5E7BE50402456E44E85D14E7F681D3D46F032D</t>
  </si>
  <si>
    <t>01025E7BE50402456E44E85D14E7F681D3D46F032D</t>
  </si>
  <si>
    <t>단로1구 + 삼로1구, 15A 250V</t>
  </si>
  <si>
    <t>5E7BE50402456E44E85D14E7F681D3D46F0320</t>
  </si>
  <si>
    <t>01025E7BE50402456E44E85D14E7F681D3D46F0320</t>
  </si>
  <si>
    <t>등기구 "A" TYPE</t>
  </si>
  <si>
    <t>LED 40W 매입등 300*1200 M바</t>
  </si>
  <si>
    <t>SET</t>
  </si>
  <si>
    <t>5E7BE504014B96438850A677B5AAA21013049F</t>
  </si>
  <si>
    <t>01025E7BE504014B96438850A677B5AAA21013049F</t>
  </si>
  <si>
    <t>등기구 "B" TYPE</t>
  </si>
  <si>
    <t>LED 10W 다운라이트</t>
  </si>
  <si>
    <t>5E7BE504014B96438850A677B5AAA210130494</t>
  </si>
  <si>
    <t>01025E7BE504014B96438850A677B5AAA210130494</t>
  </si>
  <si>
    <t>등기구 "C" TYPE</t>
  </si>
  <si>
    <t>LED 30W 다운라이트</t>
  </si>
  <si>
    <t>5E7BE504014B96438850A677B5AAA2101303F5</t>
  </si>
  <si>
    <t>01025E7BE504014B96438850A677B5AAA2101303F5</t>
  </si>
  <si>
    <t>등기구 "1" TYPE</t>
  </si>
  <si>
    <t>LED 40W 라인등</t>
  </si>
  <si>
    <t>5E7BE504014B96438850A677B5AAA2101303FE</t>
  </si>
  <si>
    <t>01025E7BE504014B96438850A677B5AAA2101303FE</t>
  </si>
  <si>
    <t>등기구 "2" TYPE</t>
  </si>
  <si>
    <t>LED 12W T5</t>
  </si>
  <si>
    <t>5E7BE504014B96438850A677B5AAA2101302EC</t>
  </si>
  <si>
    <t>01025E7BE504014B96438850A677B5AAA2101302EC</t>
  </si>
  <si>
    <t>등기구 "3" TYPE</t>
  </si>
  <si>
    <t>LED 20W T5</t>
  </si>
  <si>
    <t>5E7BE504014B96438850A677B5AAA2101302E7</t>
  </si>
  <si>
    <t>01025E7BE504014B96438850A677B5AAA2101302E7</t>
  </si>
  <si>
    <t>등기구 "4" TYPE</t>
  </si>
  <si>
    <t>LED 50W 플랙시블튜브,5M,SMPS 포함</t>
  </si>
  <si>
    <t>5E7BE504014B96438850A677B5AAA2101301CB</t>
  </si>
  <si>
    <t>01025E7BE504014B96438850A677B5AAA2101301CB</t>
  </si>
  <si>
    <t>비상조명등</t>
  </si>
  <si>
    <t>LED 6W, 60분</t>
  </si>
  <si>
    <t>5E7BE504014B96438850A677B5AAA2101301C0</t>
  </si>
  <si>
    <t>01025E7BE504014B96438850A677B5AAA2101301C0</t>
  </si>
  <si>
    <t>두께 15cm 이하 ∮100mm, 벽</t>
  </si>
  <si>
    <t>59146586FD4765414E54487780F806</t>
  </si>
  <si>
    <t>0102598635199A42794534559DA778F43333758904</t>
  </si>
  <si>
    <t>0102598635199A42794534559DA778F43333758909</t>
  </si>
  <si>
    <t>0103  전열설비 공사</t>
  </si>
  <si>
    <t>0103</t>
  </si>
  <si>
    <t>01035E7BE50403467C45FE50C2774A507137080285</t>
  </si>
  <si>
    <t>HFIX, 2.25㎜(4㎟)</t>
  </si>
  <si>
    <t>5E69757AD54EA9420E5601374E5C88F4A598AB</t>
  </si>
  <si>
    <t>01035E69757AD54EA9420E5601374E5C88F4A598AB</t>
  </si>
  <si>
    <t>01035E7BE5040245E2400A53C5B7E4463DA505003F</t>
  </si>
  <si>
    <t>01035E7BE5040245E2400A5325678949E404703C67</t>
  </si>
  <si>
    <t>콘센트</t>
  </si>
  <si>
    <t>콘센트, 2구, 15A, 250V, 매입형, 접지</t>
  </si>
  <si>
    <t>5E7BE5040245E247B9524EE752CE03F33CF528</t>
  </si>
  <si>
    <t>01035E7BE5040245E247B9524EE752CE03F33CF528</t>
  </si>
  <si>
    <t>시스템 박스</t>
  </si>
  <si>
    <t>전선관용(매입), 전열 2구</t>
  </si>
  <si>
    <t>5E7BE5040245E2400B5DAA57A729734F9F82E1</t>
  </si>
  <si>
    <t>01035E7BE5040245E2400B5DAA57A729734F9F82E1</t>
  </si>
  <si>
    <t>배관용홈파기</t>
  </si>
  <si>
    <t>바닥 22C</t>
  </si>
  <si>
    <t>59146586FD4765437B5BB0375BB4DC</t>
  </si>
  <si>
    <t>0103598635199A42794534559DA778F43333758904</t>
  </si>
  <si>
    <t>0104  냉.난방설비 공사</t>
  </si>
  <si>
    <t>0104</t>
  </si>
  <si>
    <t>01045E7BE50403467C45FE50C2774A507137080285</t>
  </si>
  <si>
    <t>01045E69757AD54EA9420E5601374CA999BEB4DC7B</t>
  </si>
  <si>
    <t>01045E69757AD54EA9420E5601374E5C88F4A598A4</t>
  </si>
  <si>
    <t>01045E7BE5040245E2400A53C5B7E4463DA505003F</t>
  </si>
  <si>
    <t>01045E7BE5040245E2400A5325678949E404703C67</t>
  </si>
  <si>
    <t>0104598635199A42794534559DA778F43333758904</t>
  </si>
  <si>
    <t>0104598635199A42794534559DA778F43333758909</t>
  </si>
  <si>
    <t>0105  기타설비 공사</t>
  </si>
  <si>
    <t>0105</t>
  </si>
  <si>
    <t>01055E7BE50403467C45FE50C2774A507137080285</t>
  </si>
  <si>
    <t>1종금속제가요전선관, 비닐피복, 28mm, 방수</t>
  </si>
  <si>
    <t>5E7BE50403467C45FE50C2774A507137080283</t>
  </si>
  <si>
    <t>01055E7BE50403467C45FE50C2774A507137080283</t>
  </si>
  <si>
    <t>1종금속제가요전선관, 박스커넥터-비닐, 28mm, 방수</t>
  </si>
  <si>
    <t>5E7BE50403467C45FE50C2774A5071370804BD</t>
  </si>
  <si>
    <t>내화전선</t>
  </si>
  <si>
    <t>내화전선, 0.6/1kv, F-FR-8, 4C*2.5㎟</t>
  </si>
  <si>
    <t>5E69757AD54EA942085C028770367B6B27956C</t>
  </si>
  <si>
    <t>01055E69757AD54EA942085C028770367B6B27956C</t>
  </si>
  <si>
    <t>HFIX, 1.38㎜(1.5㎟)</t>
  </si>
  <si>
    <t>5E69757AD54EA9420E5601374E5C88F4A598A5</t>
  </si>
  <si>
    <t>01055E69757AD54EA9420E5601374E5C88F4A598A5</t>
  </si>
  <si>
    <t>01055E69757AD54EA9420E5601374E5C88F4A598A4</t>
  </si>
  <si>
    <t>01055E7BE5040245E2400A53C5B7E4463DA505003F</t>
  </si>
  <si>
    <t>풀박스</t>
  </si>
  <si>
    <t>풀박스, 100*100*100mm</t>
  </si>
  <si>
    <t>5E7BE5040245E2400A537D8783DCFA256F8CC0</t>
  </si>
  <si>
    <t>01055E7BE5040245E2400A537D8783DCFA256F8CC0</t>
  </si>
  <si>
    <t>차동식감지기</t>
  </si>
  <si>
    <t>열감지기, 차동식스포트형</t>
  </si>
  <si>
    <t>5E00E571A046A144AF5D27B7AF9C2343FA3E7E</t>
  </si>
  <si>
    <t>01055E00E571A046A144AF5D27B7AF9C2343FA3E7E</t>
  </si>
  <si>
    <t>연기감지기</t>
  </si>
  <si>
    <t>연기감지기, 광전식 2종-비축적</t>
  </si>
  <si>
    <t>5E00E571A046A144AF5D27B7AF9C2343FA3D56</t>
  </si>
  <si>
    <t>01055E00E571A046A144AF5D27B7AF9C2343FA3D56</t>
  </si>
  <si>
    <t>유도등</t>
  </si>
  <si>
    <t>유도등, 소형(단면), 60분용, 피난구유도등, 고휘도, LED</t>
  </si>
  <si>
    <t>5E7BE504014B9641C05083F7670253274DD152</t>
  </si>
  <si>
    <t>01055E7BE504014B9641C05083F7670253274DD152</t>
  </si>
  <si>
    <t>유도등, 대형(단면), 60분용, 피난구유도등, 고휘도, LED</t>
  </si>
  <si>
    <t>5E7BE504014B9641C05083F7670253274DD278</t>
  </si>
  <si>
    <t>01055E7BE504014B9641C05083F7670253274DD278</t>
  </si>
  <si>
    <t>유도등, 거실통로유도등, 고휘도, LED, 천장양면</t>
  </si>
  <si>
    <t>5E7BE504014B9641C05083F7670253274DD27D</t>
  </si>
  <si>
    <t>01055E7BE504014B9641C05083F7670253274DD27D</t>
  </si>
  <si>
    <t>화재경보장치</t>
  </si>
  <si>
    <t>수동발신기, 시각경보기, 15cd</t>
  </si>
  <si>
    <t>5E00E571A046A144AF5D6D679EB9D2456364C9</t>
  </si>
  <si>
    <t>01055E00E571A046A144AF5D6D679EB9D2456364C9</t>
  </si>
  <si>
    <t>자동폐쇄장치</t>
  </si>
  <si>
    <t>5E2355D9314B324C6C56E40753120A6F0925FB</t>
  </si>
  <si>
    <t>01055E2355D9314B324C6C56E40753120A6F0925FB</t>
  </si>
  <si>
    <t>순위조절기</t>
  </si>
  <si>
    <t>5E2355D9314B324C6C56E40753120A6F0924EB</t>
  </si>
  <si>
    <t>보통인부</t>
  </si>
  <si>
    <t>598635199A42794534559DA778F43333758E81</t>
  </si>
  <si>
    <t>0105598635199A42794534559DA778F43333758E81</t>
  </si>
  <si>
    <t>창호공</t>
  </si>
  <si>
    <t>598635199A42794534559DA778F43333758CD1</t>
  </si>
  <si>
    <t>0105598635199A42794534559DA778F43333758CD1</t>
  </si>
  <si>
    <t>0105598635199A42794534559DA778F43333758904</t>
  </si>
  <si>
    <t>0105598635199A42794534559DA778F43333758909</t>
  </si>
  <si>
    <t>0106  철거 공사</t>
  </si>
  <si>
    <t>0106</t>
  </si>
  <si>
    <t>비닐전열전선 (철거)</t>
  </si>
  <si>
    <t>HIV 2.5㎟</t>
  </si>
  <si>
    <t>5E69757AD54EA9416452E537E75D13F92E481A</t>
  </si>
  <si>
    <t>01065E69757AD54EA9416452E537E75D13F92E481A</t>
  </si>
  <si>
    <t>F-CV 케이블 (철거)</t>
  </si>
  <si>
    <t>F-CV 3C 2.5㎟</t>
  </si>
  <si>
    <t>5E69757AD54EA9420E5601179E33D07B636D76</t>
  </si>
  <si>
    <t>01065E69757AD54EA9420E5601179E33D07B636D76</t>
  </si>
  <si>
    <t>등기구 (철거)</t>
  </si>
  <si>
    <t>LED 40W 매입등</t>
  </si>
  <si>
    <t>5E7BE504014B96438850A677B5AAA217475833</t>
  </si>
  <si>
    <t>01065E7BE504014B96438850A677B5AAA217475833</t>
  </si>
  <si>
    <t>LED 10W 비상다운라이트</t>
  </si>
  <si>
    <t>5E7BE504014B96438850A677B5AAA217475836</t>
  </si>
  <si>
    <t>01065E7BE504014B96438850A677B5AAA217475836</t>
  </si>
  <si>
    <t>1로스위치 (철거)</t>
  </si>
  <si>
    <t>15A 250V 1,2,3,4구</t>
  </si>
  <si>
    <t>5E7BE50402456E44E85D14C7C99491BF06538B</t>
  </si>
  <si>
    <t>01065E7BE50402456E44E85D14C7C99491BF06538B</t>
  </si>
  <si>
    <t>1로+3로 스위치 (철거)</t>
  </si>
  <si>
    <t>단로1구+삼로1구</t>
  </si>
  <si>
    <t>5E7BE50402456E44E85D14C7C99491BF06538A</t>
  </si>
  <si>
    <t>01065E7BE50402456E44E85D14C7C99491BF06538A</t>
  </si>
  <si>
    <t>접지콘센트 (철거)</t>
  </si>
  <si>
    <t>15A 250V 2구</t>
  </si>
  <si>
    <t>5E7BE5040245E247B9524EC7A453C1534414D1</t>
  </si>
  <si>
    <t>01065E7BE5040245E247B9524EC7A453C1534414D1</t>
  </si>
  <si>
    <t>감지기 (철거)</t>
  </si>
  <si>
    <t>차동식</t>
  </si>
  <si>
    <t>5E00E571A046A144AF5D2797E109D54C4132D4</t>
  </si>
  <si>
    <t>01065E00E571A046A144AF5D2797E109D54C4132D4</t>
  </si>
  <si>
    <t>연기식</t>
  </si>
  <si>
    <t>5E00E571A046A144AF5D2797E109D54C4132D0</t>
  </si>
  <si>
    <t>01065E00E571A046A144AF5D2797E109D54C4132D0</t>
  </si>
  <si>
    <t>유도등 (철거)</t>
  </si>
  <si>
    <t>5E00E571A046A144AF5D2797E109D54C4132DD</t>
  </si>
  <si>
    <t>01065E00E571A046A144AF5D2797E109D54C4132DD</t>
  </si>
  <si>
    <t>시각경보기 (철거)</t>
  </si>
  <si>
    <t>5E00E571A046A144AF5D2797E109D54C4133FF</t>
  </si>
  <si>
    <t>01065E00E571A046A144AF5D2797E109D54C4133FF</t>
  </si>
  <si>
    <t>0106598635199A42794534559DA778F43333758904</t>
  </si>
  <si>
    <t>0106598635199A42794534559DA778F43333758909</t>
  </si>
  <si>
    <t>0107  관급자재비</t>
  </si>
  <si>
    <t>0107</t>
  </si>
  <si>
    <t>010701  LED 조명기구 구매</t>
  </si>
  <si>
    <t>010701</t>
  </si>
  <si>
    <t>관급자재비</t>
    <phoneticPr fontId="1" type="noConversion"/>
  </si>
  <si>
    <t>24790063</t>
  </si>
  <si>
    <t>0107015E7BE504014B96438850A677B5AAA21013049F</t>
  </si>
  <si>
    <t>25904928</t>
  </si>
  <si>
    <t>0107015E7BE504014B96438850A677B5AAA210130494</t>
  </si>
  <si>
    <t>25904933</t>
  </si>
  <si>
    <t>0107015E7BE504014B96438850A677B5AAA2101303F5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</si>
  <si>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</si>
  <si>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</si>
  <si>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</si>
  <si>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</si>
  <si>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</si>
  <si>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</si>
  <si>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</si>
  <si>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</si>
  <si>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</si>
  <si>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</si>
  <si>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</si>
  <si>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</si>
  <si>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 위 대 가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</si>
  <si>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</si>
  <si>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</si>
  <si>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</si>
  <si>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</si>
  <si>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</si>
  <si>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</si>
  <si>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</si>
  <si>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</si>
  <si>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</si>
  <si>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코아드릴  15.24cm  HR  공통 8-3(5901)   ( 호표 1 )</t>
  </si>
  <si>
    <t>5E4E3577D8434B45045FCDC77D8C95630A13E76C</t>
  </si>
  <si>
    <t>코아드릴</t>
  </si>
  <si>
    <t>15.24cm</t>
  </si>
  <si>
    <t>HR</t>
  </si>
  <si>
    <t>A</t>
  </si>
  <si>
    <t>코어드릴</t>
  </si>
  <si>
    <t>대</t>
  </si>
  <si>
    <t>천원</t>
  </si>
  <si>
    <t>5E4E3577D8434B45045FCDC77D8C95630A13E7</t>
  </si>
  <si>
    <t xml:space="preserve"> [ 합          계 ]</t>
  </si>
  <si>
    <t>모르타르 배합(배합품 포함)  배합용적비 1:3, 시멘트, 모래 별도  M3  건축 9-1-1   ( 호표 2 )</t>
  </si>
  <si>
    <t>595D957CB04FA6487952C8D7153B2A</t>
  </si>
  <si>
    <t>모르타르 배합(배합품 포함)</t>
  </si>
  <si>
    <t>배합용적비 1:3, 시멘트, 모래 별도</t>
  </si>
  <si>
    <t>M3</t>
  </si>
  <si>
    <t>시멘트</t>
  </si>
  <si>
    <t>시멘트(별도)</t>
  </si>
  <si>
    <t>kg</t>
  </si>
  <si>
    <t>별도</t>
  </si>
  <si>
    <t>5E7B75D46B4CFF4230587B8706785D820A9BBA</t>
  </si>
  <si>
    <t>모래</t>
  </si>
  <si>
    <t>(별도)</t>
  </si>
  <si>
    <t>5E58B5897844444AAB5071D72720F1C7502021</t>
  </si>
  <si>
    <t>모르타르 바름  3.6m 이하, 1회(T=24mm 이하 기준)  M2  건축 9-1-2   ( 호표 3 )</t>
  </si>
  <si>
    <t>595D957CB04FB04FE353CCF7C1AAAA</t>
  </si>
  <si>
    <t>모르타르 바름</t>
  </si>
  <si>
    <t>3.6m 이하, 1회(T=24mm 이하 기준)</t>
  </si>
  <si>
    <t>M2</t>
  </si>
  <si>
    <t>미장공</t>
  </si>
  <si>
    <t>598635199A42794534559DA778F43333758CD2</t>
  </si>
  <si>
    <t>인력품의 2%</t>
  </si>
  <si>
    <t>모르타르 바름  내벽, 9mm(초벌), 3.6m 이하  M2  건축 9-1-2   ( 호표 4 )</t>
  </si>
  <si>
    <t>595D957CB04FB04D365A8EE7B192E3</t>
  </si>
  <si>
    <t>내벽, 9mm(초벌), 3.6m 이하</t>
  </si>
  <si>
    <t>배관용홈파기  바닥 22C  M  전기 5-29   ( 호표 5 )</t>
  </si>
  <si>
    <t>배관용 구멍뚫기(코어드릴)-Con,c  두께 15cm 이하 ∮50mm, 벽  개소  전기 5-29-2.나   ( 호표 6 )</t>
  </si>
  <si>
    <t>착암공</t>
  </si>
  <si>
    <t>598635199A42794534559DA778F43333758FAC</t>
  </si>
  <si>
    <t>배관용 구멍뚫기(코어드릴)-Con,c  두께 15cm 이하 ∮100mm, 벽  개소  전기 5-29-2.나   ( 호표 7 )</t>
  </si>
  <si>
    <t>단 가 대 비 표</t>
  </si>
  <si>
    <t>규격</t>
  </si>
  <si>
    <t>조달청가격</t>
  </si>
  <si>
    <t>PAGE</t>
  </si>
  <si>
    <t>물가자료</t>
  </si>
  <si>
    <t>물가정보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</si>
  <si>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</si>
  <si>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</si>
  <si>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</si>
  <si>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</si>
  <si>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</si>
  <si>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</si>
  <si>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</si>
  <si>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</si>
  <si>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</si>
  <si>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</si>
  <si>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</si>
  <si>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</si>
  <si>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</si>
  <si>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</si>
  <si>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</si>
  <si>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</si>
  <si>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</si>
  <si>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</si>
  <si>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</si>
  <si>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2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</si>
  <si>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</si>
  <si>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</si>
  <si>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</si>
  <si>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</si>
  <si>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</si>
  <si>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</si>
  <si>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</si>
  <si>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</si>
  <si>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</si>
  <si>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</si>
  <si>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</si>
  <si>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</si>
  <si>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</si>
  <si>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</si>
  <si>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</si>
  <si>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</si>
  <si>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</si>
  <si>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</si>
  <si>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</si>
  <si>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</si>
  <si>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</si>
  <si>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</si>
  <si>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</si>
  <si>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</si>
  <si>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</si>
  <si>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</si>
  <si>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</si>
  <si>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</si>
  <si>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</si>
  <si>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</si>
  <si>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</si>
  <si>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</si>
  <si>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</si>
  <si>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</si>
  <si>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</si>
  <si>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</si>
  <si>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</si>
  <si>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</si>
  <si>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</si>
  <si>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</si>
  <si>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</si>
  <si>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</si>
  <si>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</si>
  <si>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</si>
  <si>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</si>
  <si>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노임 1</t>
  </si>
  <si>
    <t>B</t>
  </si>
  <si>
    <t>노임 2</t>
  </si>
  <si>
    <t>노임 3</t>
  </si>
  <si>
    <t>노임 4</t>
  </si>
  <si>
    <t>노임 5</t>
  </si>
  <si>
    <t>노임 6</t>
  </si>
  <si>
    <t>공종명</t>
  </si>
  <si>
    <t>적용율(%)</t>
  </si>
  <si>
    <t>소수점이하자릿수</t>
  </si>
  <si>
    <t xml:space="preserve">      내선전공</t>
  </si>
  <si>
    <t xml:space="preserve">      저압케이블전공</t>
  </si>
  <si>
    <t xml:space="preserve">      보통인부</t>
  </si>
  <si>
    <t xml:space="preserve">      창호공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</si>
  <si>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</si>
  <si>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</si>
  <si>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</si>
  <si>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</si>
  <si>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</si>
  <si>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</si>
  <si>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</si>
  <si>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</si>
  <si>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</si>
  <si>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</si>
  <si>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</si>
  <si>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01 전력간선설비 공사</t>
  </si>
  <si>
    <t>전기 5-1.11</t>
  </si>
  <si>
    <t>전기 5-13</t>
  </si>
  <si>
    <t>전기 3-38.11</t>
  </si>
  <si>
    <t>전기 5-4</t>
  </si>
  <si>
    <t>02 전등설비 공사</t>
  </si>
  <si>
    <t>전기 5-1.</t>
  </si>
  <si>
    <t>전기 5-10</t>
  </si>
  <si>
    <t>전기 5-3.6</t>
  </si>
  <si>
    <t>전기 5-23-2</t>
  </si>
  <si>
    <t>전기 5-25-3.8</t>
  </si>
  <si>
    <t>전기 5-26-5</t>
  </si>
  <si>
    <t>전기 10-3-4</t>
  </si>
  <si>
    <t>03 전열설비 공사</t>
  </si>
  <si>
    <t>전기 5-23-1</t>
  </si>
  <si>
    <t>전기 5-5</t>
  </si>
  <si>
    <t>04 냉.난방설비 공사</t>
  </si>
  <si>
    <t>05 기타설비 공사</t>
  </si>
  <si>
    <t>전기 10-2-1</t>
  </si>
  <si>
    <t>전기 10-3-1</t>
  </si>
  <si>
    <t>전기 10-2-12</t>
  </si>
  <si>
    <t>건축 10-2-1</t>
  </si>
  <si>
    <t>06 철거 공사</t>
  </si>
  <si>
    <t>전기 5-10.6</t>
  </si>
  <si>
    <t>전기 5-13.10</t>
  </si>
  <si>
    <t>전기 5-25-3.7.8</t>
  </si>
  <si>
    <t>전기 5-23-2.3</t>
  </si>
  <si>
    <t>전기 5-23-1.4</t>
  </si>
  <si>
    <t>전기 5-30.6</t>
  </si>
  <si>
    <t>전기 10-3-1.2</t>
  </si>
  <si>
    <t>전기 10-2-14.3</t>
  </si>
  <si>
    <t>07 관급자재비</t>
  </si>
  <si>
    <t>07 관급자재비 - 01 LED 조명기구 구매</t>
  </si>
  <si>
    <t>010701598635199A42794534559DA778F43333758904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</si>
  <si>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</si>
  <si>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</si>
  <si>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</si>
  <si>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</si>
  <si>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</si>
  <si>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</si>
  <si>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</si>
  <si>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</si>
  <si>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</si>
  <si>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</si>
  <si>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</si>
  <si>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</si>
  <si>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</si>
  <si>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</si>
  <si>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</si>
  <si>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</si>
  <si>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</si>
  <si>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</si>
  <si>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</si>
  <si>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</si>
  <si>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</si>
  <si>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</si>
  <si>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</si>
  <si>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</si>
  <si>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</si>
  <si>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</si>
  <si>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</si>
  <si>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</si>
  <si>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</si>
  <si>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</si>
  <si>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</si>
  <si>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</si>
  <si>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</si>
  <si>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</si>
  <si>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</si>
  <si>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</si>
  <si>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</si>
  <si>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</si>
  <si>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</si>
  <si>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</si>
  <si>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</si>
  <si>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</si>
  <si>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</si>
  <si>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</si>
  <si>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</si>
  <si>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</si>
  <si>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</si>
  <si>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</si>
  <si>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</si>
  <si>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</si>
  <si>
    <t>통합대학 학생상담센터 환경개선 전기공사</t>
    <phoneticPr fontId="10" type="noConversion"/>
  </si>
  <si>
    <t>목        차</t>
  </si>
  <si>
    <t>설계예산서</t>
    <phoneticPr fontId="14" type="noConversion"/>
  </si>
  <si>
    <t>내역서</t>
    <phoneticPr fontId="14" type="noConversion"/>
  </si>
  <si>
    <t>관급자재내역서</t>
    <phoneticPr fontId="14" type="noConversion"/>
  </si>
  <si>
    <t>일위대가표</t>
    <phoneticPr fontId="14" type="noConversion"/>
  </si>
  <si>
    <t>단가대비표</t>
    <phoneticPr fontId="14" type="noConversion"/>
  </si>
  <si>
    <t>견적서</t>
    <phoneticPr fontId="14" type="noConversion"/>
  </si>
  <si>
    <t>수 량 산 출 서</t>
    <phoneticPr fontId="14" type="noConversion"/>
  </si>
  <si>
    <t>공량산출서</t>
    <phoneticPr fontId="14" type="noConversion"/>
  </si>
  <si>
    <t>설 계 예 산 서</t>
    <phoneticPr fontId="14" type="noConversion"/>
  </si>
  <si>
    <t xml:space="preserve">     설 계 서 용 지 ( 갑 지 )</t>
    <phoneticPr fontId="14" type="noConversion"/>
  </si>
  <si>
    <t>과 장</t>
    <phoneticPr fontId="14" type="noConversion"/>
  </si>
  <si>
    <t>담 당</t>
    <phoneticPr fontId="14" type="noConversion"/>
  </si>
  <si>
    <t>검산자</t>
    <phoneticPr fontId="14" type="noConversion"/>
  </si>
  <si>
    <t>설계자</t>
    <phoneticPr fontId="14" type="noConversion"/>
  </si>
  <si>
    <t>2026  년        월    일    설계</t>
    <phoneticPr fontId="14" type="noConversion"/>
  </si>
  <si>
    <t xml:space="preserve"> 2026 년</t>
    <phoneticPr fontId="14" type="noConversion"/>
  </si>
  <si>
    <t xml:space="preserve">         공사 개요 :  </t>
    <phoneticPr fontId="14" type="noConversion"/>
  </si>
  <si>
    <t>1.</t>
    <phoneticPr fontId="14" type="noConversion"/>
  </si>
  <si>
    <t>전력간선 설비 공사</t>
  </si>
  <si>
    <t>2.</t>
  </si>
  <si>
    <t>전등설비 공사</t>
  </si>
  <si>
    <t>3.</t>
  </si>
  <si>
    <t>전열설비 공사</t>
    <phoneticPr fontId="1" type="noConversion"/>
  </si>
  <si>
    <t>4.</t>
  </si>
  <si>
    <t>냉.난방설비 공사</t>
  </si>
  <si>
    <t>5.</t>
    <phoneticPr fontId="1" type="noConversion"/>
  </si>
  <si>
    <t>기타설비 공사</t>
    <phoneticPr fontId="1" type="noConversion"/>
  </si>
  <si>
    <t>6.</t>
    <phoneticPr fontId="1" type="noConversion"/>
  </si>
  <si>
    <t>철거 공사</t>
    <phoneticPr fontId="1" type="noConversion"/>
  </si>
  <si>
    <t xml:space="preserve">       총 공사비 :  </t>
    <phoneticPr fontId="14" type="noConversion"/>
  </si>
  <si>
    <t xml:space="preserve"> </t>
    <phoneticPr fontId="14" type="noConversion"/>
  </si>
  <si>
    <t xml:space="preserve">                      내  역</t>
    <phoneticPr fontId="14" type="noConversion"/>
  </si>
  <si>
    <t>내 역</t>
    <phoneticPr fontId="1" type="noConversion"/>
  </si>
  <si>
    <t xml:space="preserve">도급예정액   </t>
    <phoneticPr fontId="14" type="noConversion"/>
  </si>
  <si>
    <t>관급자재대</t>
    <phoneticPr fontId="14" type="noConversion"/>
  </si>
  <si>
    <t>계</t>
    <phoneticPr fontId="14" type="noConversion"/>
  </si>
  <si>
    <t>공  사  원  가  계  산  서</t>
    <phoneticPr fontId="14" type="noConversion"/>
  </si>
  <si>
    <t xml:space="preserve"> 공사명 : </t>
    <phoneticPr fontId="14" type="noConversion"/>
  </si>
  <si>
    <t>전체공사비</t>
    <phoneticPr fontId="25" type="noConversion"/>
  </si>
  <si>
    <t>금    액</t>
    <phoneticPr fontId="14" type="noConversion"/>
  </si>
  <si>
    <t>간접노무비,기타경비 요율근거(직접비)</t>
    <phoneticPr fontId="14" type="noConversion"/>
  </si>
  <si>
    <t>비             목</t>
    <phoneticPr fontId="14" type="noConversion"/>
  </si>
  <si>
    <t>금       액</t>
    <phoneticPr fontId="14" type="noConversion"/>
  </si>
  <si>
    <t>구   성   비</t>
    <phoneticPr fontId="14" type="noConversion"/>
  </si>
  <si>
    <t>비      고</t>
    <phoneticPr fontId="14" type="noConversion"/>
  </si>
  <si>
    <t>재 료 비</t>
    <phoneticPr fontId="25" type="noConversion"/>
  </si>
  <si>
    <t>안전관리비 요율근거금액(재(도관급포함)+직노)</t>
    <phoneticPr fontId="27" type="noConversion"/>
  </si>
  <si>
    <t>순 공 사 원 가</t>
    <phoneticPr fontId="14" type="noConversion"/>
  </si>
  <si>
    <t>재료비</t>
    <phoneticPr fontId="14" type="noConversion"/>
  </si>
  <si>
    <t>직 접 재 료 비</t>
    <phoneticPr fontId="14" type="noConversion"/>
  </si>
  <si>
    <t>노 무 비</t>
    <phoneticPr fontId="25" type="noConversion"/>
  </si>
  <si>
    <t>일반관리비,이윤근거금액(추정가격)</t>
    <phoneticPr fontId="14" type="noConversion"/>
  </si>
  <si>
    <t>간 접 재 료 비</t>
    <phoneticPr fontId="14" type="noConversion"/>
  </si>
  <si>
    <t>경비</t>
    <phoneticPr fontId="25" type="noConversion"/>
  </si>
  <si>
    <t>고용보험료,퇴직공제부금비 요율근거(추정금액)</t>
    <phoneticPr fontId="14" type="noConversion"/>
  </si>
  <si>
    <t>작업실,부산물등(△)</t>
    <phoneticPr fontId="14" type="noConversion"/>
  </si>
  <si>
    <t>도급자관급자재</t>
    <phoneticPr fontId="25" type="noConversion"/>
  </si>
  <si>
    <t>▶추정가격 = 부가가치세와 관급재료(시가환산액) 제외</t>
    <phoneticPr fontId="14" type="noConversion"/>
  </si>
  <si>
    <t>소          계</t>
    <phoneticPr fontId="14" type="noConversion"/>
  </si>
  <si>
    <t>관급자관급자재</t>
    <phoneticPr fontId="25" type="noConversion"/>
  </si>
  <si>
    <t>▶추정금액 = 추정가격+도급자관급(시가환산액)+부가세</t>
    <phoneticPr fontId="14" type="noConversion"/>
  </si>
  <si>
    <t>노무비</t>
    <phoneticPr fontId="14" type="noConversion"/>
  </si>
  <si>
    <t>직 접 노 무 비</t>
    <phoneticPr fontId="14" type="noConversion"/>
  </si>
  <si>
    <t>직접비 총계</t>
    <phoneticPr fontId="25" type="noConversion"/>
  </si>
  <si>
    <t>▶공사금액 = 도급금액+도급자관급금액</t>
    <phoneticPr fontId="14" type="noConversion"/>
  </si>
  <si>
    <t>간 접 노 무 비</t>
    <phoneticPr fontId="14" type="noConversion"/>
  </si>
  <si>
    <t>직접노무비의</t>
    <phoneticPr fontId="14" type="noConversion"/>
  </si>
  <si>
    <t>관급비 총계</t>
    <phoneticPr fontId="25" type="noConversion"/>
  </si>
  <si>
    <t>합    계</t>
    <phoneticPr fontId="25" type="noConversion"/>
  </si>
  <si>
    <t>경    비</t>
    <phoneticPr fontId="14" type="noConversion"/>
  </si>
  <si>
    <t>기  계  경  비</t>
    <phoneticPr fontId="14" type="noConversion"/>
  </si>
  <si>
    <r>
      <t xml:space="preserve"> </t>
    </r>
    <r>
      <rPr>
        <sz val="12"/>
        <rFont val="굴림체"/>
        <family val="3"/>
        <charset val="129"/>
      </rPr>
      <t>[산업안전보건관리비]</t>
    </r>
    <r>
      <rPr>
        <sz val="12"/>
        <color indexed="10"/>
        <rFont val="굴림체"/>
        <family val="3"/>
        <charset val="129"/>
      </rPr>
      <t>(관급자관급 금액은 산업안전관리비와는 해당사항이없음)</t>
    </r>
    <phoneticPr fontId="14" type="noConversion"/>
  </si>
  <si>
    <t>산 재 보 험 료</t>
    <phoneticPr fontId="14" type="noConversion"/>
  </si>
  <si>
    <t>노무비의</t>
    <phoneticPr fontId="14" type="noConversion"/>
  </si>
  <si>
    <t>- 도급자관급자재가 없는 경우: (재료비+직접노무비)×적용율</t>
    <phoneticPr fontId="14" type="noConversion"/>
  </si>
  <si>
    <t>고 용 보 험 료</t>
    <phoneticPr fontId="14" type="noConversion"/>
  </si>
  <si>
    <t>- 도급자관급자재가 있는 경우: 아래“a”와“b”비교하여 적은 금액적용</t>
    <phoneticPr fontId="14" type="noConversion"/>
  </si>
  <si>
    <t>건 강 보 험 료</t>
    <phoneticPr fontId="14" type="noConversion"/>
  </si>
  <si>
    <t xml:space="preserve">  a. (재료비+직접노무비)×적용율×1.2</t>
    <phoneticPr fontId="14" type="noConversion"/>
  </si>
  <si>
    <t>연 금 보 험 료</t>
    <phoneticPr fontId="14" type="noConversion"/>
  </si>
  <si>
    <t xml:space="preserve">  b. (재료비+직접노무비+도급자관급자재금액)×적용율</t>
    <phoneticPr fontId="14" type="noConversion"/>
  </si>
  <si>
    <t>노인장기요양보험료</t>
    <phoneticPr fontId="14" type="noConversion"/>
  </si>
  <si>
    <t>(건강보험료)의</t>
    <phoneticPr fontId="14" type="noConversion"/>
  </si>
  <si>
    <t>산업안전보건관리비</t>
    <phoneticPr fontId="14" type="noConversion"/>
  </si>
  <si>
    <t>(직접재료비+직노)의</t>
    <phoneticPr fontId="14" type="noConversion"/>
  </si>
  <si>
    <t>퇴직공제부금비</t>
    <phoneticPr fontId="14" type="noConversion"/>
  </si>
  <si>
    <t>(직노)의</t>
    <phoneticPr fontId="14" type="noConversion"/>
  </si>
  <si>
    <t>기  타  경  비</t>
    <phoneticPr fontId="14" type="noConversion"/>
  </si>
  <si>
    <t>(재료비+노무비)의</t>
    <phoneticPr fontId="14" type="noConversion"/>
  </si>
  <si>
    <t>석  면  분  담  금</t>
    <phoneticPr fontId="14" type="noConversion"/>
  </si>
  <si>
    <t>임 금 채 권 부 담 금</t>
    <phoneticPr fontId="14" type="noConversion"/>
  </si>
  <si>
    <t>합   계</t>
    <phoneticPr fontId="14" type="noConversion"/>
  </si>
  <si>
    <t>일반관리비</t>
    <phoneticPr fontId="14" type="noConversion"/>
  </si>
  <si>
    <t>합계의</t>
    <phoneticPr fontId="14" type="noConversion"/>
  </si>
  <si>
    <t>이윤</t>
    <phoneticPr fontId="14" type="noConversion"/>
  </si>
  <si>
    <t>(노무비+경비+일반관리비)의</t>
    <phoneticPr fontId="14" type="noConversion"/>
  </si>
  <si>
    <t>전기공사손해배상공제</t>
    <phoneticPr fontId="14" type="noConversion"/>
  </si>
  <si>
    <t>(합계+일반관리비+이윤)의</t>
    <phoneticPr fontId="14" type="noConversion"/>
  </si>
  <si>
    <t>총원가</t>
    <phoneticPr fontId="14" type="noConversion"/>
  </si>
  <si>
    <t>부가가치세</t>
    <phoneticPr fontId="14" type="noConversion"/>
  </si>
  <si>
    <t>총원가의</t>
    <phoneticPr fontId="14" type="noConversion"/>
  </si>
  <si>
    <t>도급예정액</t>
    <phoneticPr fontId="14" type="noConversion"/>
  </si>
  <si>
    <t>도급자관급자재</t>
    <phoneticPr fontId="14" type="noConversion"/>
  </si>
  <si>
    <t>총공사비</t>
    <phoneticPr fontId="14" type="noConversion"/>
  </si>
  <si>
    <t>내  역  서</t>
    <phoneticPr fontId="14" type="noConversion"/>
  </si>
  <si>
    <t>관 급 자 재 내 역 서</t>
    <phoneticPr fontId="14" type="noConversion"/>
  </si>
  <si>
    <t>일 위 대 가 표</t>
    <phoneticPr fontId="14" type="noConversion"/>
  </si>
  <si>
    <t>단 가 대 비 표</t>
    <phoneticPr fontId="14" type="noConversion"/>
  </si>
  <si>
    <t>견  적  서</t>
    <phoneticPr fontId="14" type="noConversion"/>
  </si>
  <si>
    <t>공 량 산 출 서</t>
    <phoneticPr fontId="14" type="noConversion"/>
  </si>
  <si>
    <t>관 급 자 재 내 역 서</t>
    <phoneticPr fontId="1" type="noConversion"/>
  </si>
  <si>
    <t>관 급 자 재 집 계 표</t>
    <phoneticPr fontId="1" type="noConversion"/>
  </si>
  <si>
    <t>관급미포 1.2배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</si>
</sst>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@\ \ \ &quot;1식.&quot;"/>
    <numFmt numFmtId="181" formatCode="#,##0_ "/>
    <numFmt numFmtId="182" formatCode="\(&quot;₩&quot;\ #,##0\)\ &quot;원&quot;;[Red]\-&quot;₩&quot;#,##0"/>
    <numFmt numFmtId="183" formatCode="&quot;₩&quot;\ #,##0\ &quot;원&quot;;[Red]#,##0.000"/>
    <numFmt numFmtId="184" formatCode="#,##0_);[Red]\(#,##0\)"/>
    <numFmt numFmtId="185" formatCode="_ * #,##0_ ;_ * \-#,##0_ ;_ * &quot;-&quot;_ ;_ @_ "/>
    <numFmt numFmtId="186" formatCode="0.000%"/>
    <numFmt numFmtId="187" formatCode="&quot;단수조정 : ▲&quot;\ 000"/>
    <numFmt numFmtId="188" formatCode="0.00000%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b/>
      <sz val="26"/>
      <name val="굴림"/>
      <family val="3"/>
      <charset val="129"/>
    </font>
    <font>
      <b/>
      <sz val="30"/>
      <name val="굴림"/>
      <family val="3"/>
      <charset val="129"/>
    </font>
    <font>
      <sz val="8"/>
      <name val="맑은 고딕"/>
      <family val="3"/>
      <charset val="129"/>
    </font>
    <font>
      <b/>
      <sz val="24"/>
      <name val="굴림"/>
      <family val="3"/>
      <charset val="129"/>
    </font>
    <font>
      <b/>
      <sz val="18"/>
      <name val="굴림"/>
      <family val="3"/>
      <charset val="129"/>
    </font>
    <font>
      <b/>
      <sz val="3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8"/>
      <name val="굴림"/>
      <family val="3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sz val="24"/>
      <name val="굴림"/>
      <family val="3"/>
      <charset val="129"/>
    </font>
    <font>
      <sz val="34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b/>
      <u/>
      <sz val="20"/>
      <name val="굴림체"/>
      <family val="3"/>
      <charset val="129"/>
    </font>
    <font>
      <b/>
      <sz val="10"/>
      <name val="새굴림"/>
      <family val="1"/>
      <charset val="129"/>
    </font>
    <font>
      <sz val="12"/>
      <color indexed="8"/>
      <name val="굴림"/>
      <family val="3"/>
      <charset val="129"/>
    </font>
    <font>
      <sz val="11"/>
      <name val="옛체"/>
      <family val="1"/>
      <charset val="129"/>
    </font>
    <font>
      <sz val="12"/>
      <color indexed="8"/>
      <name val="돋움"/>
      <family val="3"/>
      <charset val="129"/>
    </font>
    <font>
      <sz val="12"/>
      <color indexed="13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2"/>
      <color indexed="10"/>
      <name val="굴림체"/>
      <family val="3"/>
      <charset val="129"/>
    </font>
    <font>
      <b/>
      <sz val="12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/>
      <top/>
      <bottom/>
      <diagonal/>
    </border>
    <border>
      <left/>
      <right/>
      <top style="thin">
        <color indexed="62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/>
    <xf numFmtId="0" fontId="3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22" fillId="0" borderId="0"/>
    <xf numFmtId="0" fontId="23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185" fontId="22" fillId="0" borderId="0" applyFont="0" applyFill="0" applyBorder="0" applyAlignment="0" applyProtection="0"/>
    <xf numFmtId="0" fontId="5" fillId="0" borderId="0">
      <alignment vertical="center"/>
    </xf>
    <xf numFmtId="9" fontId="3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</cellStyleXfs>
  <cellXfs count="23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4" xfId="0" quotePrefix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0" fillId="0" borderId="9" xfId="0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wrapText="1" shrinkToFit="1"/>
    </xf>
    <xf numFmtId="0" fontId="11" fillId="0" borderId="0" xfId="1" applyFont="1" applyAlignment="1">
      <alignment horizontal="center" vertical="center" wrapText="1" shrinkToFit="1"/>
    </xf>
    <xf numFmtId="0" fontId="9" fillId="0" borderId="0" xfId="1" applyFont="1" applyAlignment="1">
      <alignment horizontal="centerContinuous" vertical="center"/>
    </xf>
    <xf numFmtId="0" fontId="12" fillId="0" borderId="0" xfId="1" applyFont="1" applyAlignment="1">
      <alignment horizontal="centerContinuous" vertical="center"/>
    </xf>
    <xf numFmtId="0" fontId="3" fillId="0" borderId="0" xfId="2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Continuous" vertical="center"/>
    </xf>
    <xf numFmtId="0" fontId="15" fillId="0" borderId="0" xfId="1" applyFont="1"/>
    <xf numFmtId="0" fontId="15" fillId="0" borderId="0" xfId="1" applyFont="1" applyAlignment="1">
      <alignment vertical="center"/>
    </xf>
    <xf numFmtId="0" fontId="15" fillId="0" borderId="0" xfId="3" applyFont="1"/>
    <xf numFmtId="0" fontId="13" fillId="0" borderId="0" xfId="3" applyFont="1"/>
    <xf numFmtId="0" fontId="15" fillId="0" borderId="13" xfId="3" applyFont="1" applyBorder="1"/>
    <xf numFmtId="0" fontId="15" fillId="0" borderId="11" xfId="3" applyFont="1" applyBorder="1"/>
    <xf numFmtId="0" fontId="15" fillId="0" borderId="12" xfId="3" applyFont="1" applyBorder="1"/>
    <xf numFmtId="0" fontId="18" fillId="0" borderId="0" xfId="3" applyFont="1" applyAlignment="1">
      <alignment horizontal="left" vertical="center"/>
    </xf>
    <xf numFmtId="0" fontId="15" fillId="0" borderId="14" xfId="3" applyFont="1" applyBorder="1"/>
    <xf numFmtId="0" fontId="20" fillId="0" borderId="13" xfId="3" applyFont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20" fillId="0" borderId="14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/>
    </xf>
    <xf numFmtId="0" fontId="17" fillId="0" borderId="0" xfId="3" applyFont="1" applyAlignment="1">
      <alignment horizontal="right"/>
    </xf>
    <xf numFmtId="0" fontId="15" fillId="0" borderId="0" xfId="3" quotePrefix="1" applyFont="1" applyAlignment="1">
      <alignment horizontal="right"/>
    </xf>
    <xf numFmtId="180" fontId="15" fillId="0" borderId="0" xfId="3" quotePrefix="1" applyNumberFormat="1" applyFont="1" applyAlignment="1">
      <alignment horizontal="left"/>
    </xf>
    <xf numFmtId="0" fontId="6" fillId="0" borderId="0" xfId="3" applyFont="1" applyAlignment="1">
      <alignment horizontal="center"/>
    </xf>
    <xf numFmtId="0" fontId="18" fillId="0" borderId="0" xfId="3" applyFont="1" applyAlignment="1">
      <alignment horizontal="left"/>
    </xf>
    <xf numFmtId="0" fontId="15" fillId="0" borderId="0" xfId="3" applyFont="1" applyAlignment="1">
      <alignment horizontal="left"/>
    </xf>
    <xf numFmtId="0" fontId="15" fillId="0" borderId="0" xfId="3" applyFont="1" applyAlignment="1">
      <alignment horizontal="right"/>
    </xf>
    <xf numFmtId="181" fontId="17" fillId="0" borderId="13" xfId="3" applyNumberFormat="1" applyFont="1" applyBorder="1" applyAlignment="1">
      <alignment horizontal="left"/>
    </xf>
    <xf numFmtId="181" fontId="17" fillId="0" borderId="0" xfId="3" applyNumberFormat="1" applyFont="1" applyAlignment="1">
      <alignment horizontal="left"/>
    </xf>
    <xf numFmtId="0" fontId="21" fillId="0" borderId="0" xfId="3" applyFont="1" applyAlignment="1">
      <alignment horizontal="right"/>
    </xf>
    <xf numFmtId="0" fontId="21" fillId="0" borderId="0" xfId="3" applyFont="1" applyAlignment="1">
      <alignment horizontal="left"/>
    </xf>
    <xf numFmtId="0" fontId="7" fillId="0" borderId="0" xfId="3" applyFont="1" applyAlignment="1">
      <alignment horizontal="right" vertical="center"/>
    </xf>
    <xf numFmtId="0" fontId="15" fillId="0" borderId="0" xfId="3" applyFont="1" applyAlignment="1">
      <alignment horizontal="center" vertical="center"/>
    </xf>
    <xf numFmtId="183" fontId="15" fillId="0" borderId="0" xfId="3" applyNumberFormat="1" applyFont="1" applyAlignment="1">
      <alignment vertical="center"/>
    </xf>
    <xf numFmtId="181" fontId="17" fillId="0" borderId="15" xfId="3" applyNumberFormat="1" applyFont="1" applyBorder="1" applyAlignment="1">
      <alignment horizontal="left"/>
    </xf>
    <xf numFmtId="181" fontId="17" fillId="0" borderId="16" xfId="3" applyNumberFormat="1" applyFont="1" applyBorder="1" applyAlignment="1">
      <alignment horizontal="left"/>
    </xf>
    <xf numFmtId="181" fontId="17" fillId="0" borderId="16" xfId="3" applyNumberFormat="1" applyFont="1" applyBorder="1" applyAlignment="1">
      <alignment horizontal="centerContinuous"/>
    </xf>
    <xf numFmtId="183" fontId="15" fillId="0" borderId="16" xfId="3" applyNumberFormat="1" applyFont="1" applyBorder="1" applyAlignment="1">
      <alignment horizontal="left" vertical="center"/>
    </xf>
    <xf numFmtId="0" fontId="6" fillId="0" borderId="16" xfId="3" applyFont="1" applyBorder="1" applyAlignment="1">
      <alignment horizontal="center"/>
    </xf>
    <xf numFmtId="0" fontId="15" fillId="0" borderId="17" xfId="3" applyFont="1" applyBorder="1"/>
    <xf numFmtId="0" fontId="23" fillId="0" borderId="0" xfId="6" applyFont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3" fillId="0" borderId="0" xfId="7" applyAlignment="1">
      <alignment horizontal="center" vertical="center"/>
    </xf>
    <xf numFmtId="0" fontId="22" fillId="0" borderId="0" xfId="6" applyAlignment="1">
      <alignment horizontal="center" vertical="center"/>
    </xf>
    <xf numFmtId="0" fontId="23" fillId="0" borderId="16" xfId="6" applyFont="1" applyBorder="1" applyAlignment="1">
      <alignment vertical="center"/>
    </xf>
    <xf numFmtId="0" fontId="23" fillId="2" borderId="18" xfId="7" applyFill="1" applyBorder="1" applyAlignment="1">
      <alignment horizontal="center" vertical="center"/>
    </xf>
    <xf numFmtId="0" fontId="23" fillId="2" borderId="19" xfId="7" applyFill="1" applyBorder="1" applyAlignment="1">
      <alignment horizontal="center" vertical="center"/>
    </xf>
    <xf numFmtId="184" fontId="26" fillId="0" borderId="18" xfId="8" applyNumberFormat="1" applyFont="1" applyBorder="1" applyAlignment="1">
      <alignment vertical="center"/>
    </xf>
    <xf numFmtId="0" fontId="26" fillId="0" borderId="18" xfId="8" applyFont="1" applyBorder="1" applyAlignment="1">
      <alignment vertical="center"/>
    </xf>
    <xf numFmtId="0" fontId="26" fillId="0" borderId="0" xfId="8" applyFont="1" applyAlignment="1">
      <alignment vertical="center"/>
    </xf>
    <xf numFmtId="0" fontId="23" fillId="0" borderId="22" xfId="6" applyFont="1" applyBorder="1" applyAlignment="1">
      <alignment horizontal="center" vertical="center"/>
    </xf>
    <xf numFmtId="0" fontId="23" fillId="0" borderId="24" xfId="6" applyFont="1" applyBorder="1" applyAlignment="1">
      <alignment horizontal="center" vertical="center"/>
    </xf>
    <xf numFmtId="0" fontId="23" fillId="0" borderId="18" xfId="7" applyBorder="1" applyAlignment="1">
      <alignment horizontal="center" vertical="center"/>
    </xf>
    <xf numFmtId="41" fontId="23" fillId="0" borderId="18" xfId="9" applyFont="1" applyBorder="1" applyAlignment="1">
      <alignment horizontal="right" vertical="center"/>
    </xf>
    <xf numFmtId="41" fontId="23" fillId="0" borderId="19" xfId="9" applyFont="1" applyBorder="1" applyAlignment="1">
      <alignment horizontal="right" vertical="center"/>
    </xf>
    <xf numFmtId="0" fontId="17" fillId="0" borderId="18" xfId="10" applyFont="1" applyBorder="1" applyAlignment="1">
      <alignment vertical="center"/>
    </xf>
    <xf numFmtId="0" fontId="23" fillId="0" borderId="0" xfId="6" quotePrefix="1" applyFont="1" applyAlignment="1">
      <alignment horizontal="center" vertical="center"/>
    </xf>
    <xf numFmtId="0" fontId="23" fillId="0" borderId="27" xfId="6" applyFont="1" applyBorder="1" applyAlignment="1">
      <alignment horizontal="distributed" vertical="center"/>
    </xf>
    <xf numFmtId="185" fontId="23" fillId="0" borderId="28" xfId="11" applyFont="1" applyBorder="1" applyAlignment="1">
      <alignment horizontal="center" vertical="center"/>
    </xf>
    <xf numFmtId="0" fontId="23" fillId="0" borderId="29" xfId="6" applyFont="1" applyBorder="1" applyAlignment="1">
      <alignment horizontal="right" vertical="center"/>
    </xf>
    <xf numFmtId="0" fontId="23" fillId="0" borderId="30" xfId="6" applyFont="1" applyBorder="1" applyAlignment="1">
      <alignment horizontal="center" vertical="center"/>
    </xf>
    <xf numFmtId="0" fontId="23" fillId="0" borderId="31" xfId="6" applyFont="1" applyBorder="1" applyAlignment="1">
      <alignment horizontal="center" vertical="center"/>
    </xf>
    <xf numFmtId="0" fontId="23" fillId="0" borderId="33" xfId="6" applyFont="1" applyBorder="1" applyAlignment="1">
      <alignment horizontal="distributed" vertical="center"/>
    </xf>
    <xf numFmtId="185" fontId="23" fillId="0" borderId="34" xfId="11" applyFont="1" applyBorder="1" applyAlignment="1">
      <alignment horizontal="center" vertical="center"/>
    </xf>
    <xf numFmtId="0" fontId="23" fillId="0" borderId="35" xfId="6" applyFont="1" applyBorder="1" applyAlignment="1">
      <alignment horizontal="right" vertical="center"/>
    </xf>
    <xf numFmtId="0" fontId="23" fillId="0" borderId="36" xfId="6" applyFont="1" applyBorder="1" applyAlignment="1">
      <alignment horizontal="center" vertical="center"/>
    </xf>
    <xf numFmtId="0" fontId="23" fillId="0" borderId="37" xfId="6" applyFont="1" applyBorder="1" applyAlignment="1">
      <alignment horizontal="center" vertical="center"/>
    </xf>
    <xf numFmtId="184" fontId="26" fillId="0" borderId="18" xfId="12" applyNumberFormat="1" applyFont="1" applyBorder="1">
      <alignment vertical="center"/>
    </xf>
    <xf numFmtId="41" fontId="23" fillId="0" borderId="40" xfId="9" applyFont="1" applyBorder="1" applyAlignment="1">
      <alignment horizontal="right" vertical="center"/>
    </xf>
    <xf numFmtId="181" fontId="29" fillId="0" borderId="0" xfId="7" applyNumberFormat="1" applyFont="1" applyAlignment="1">
      <alignment horizontal="center" vertical="center"/>
    </xf>
    <xf numFmtId="0" fontId="23" fillId="0" borderId="15" xfId="6" applyFont="1" applyBorder="1" applyAlignment="1">
      <alignment horizontal="distributed" vertical="center"/>
    </xf>
    <xf numFmtId="185" fontId="23" fillId="0" borderId="42" xfId="11" applyFont="1" applyBorder="1" applyAlignment="1">
      <alignment horizontal="center" vertical="center"/>
    </xf>
    <xf numFmtId="0" fontId="23" fillId="0" borderId="43" xfId="6" applyFont="1" applyBorder="1" applyAlignment="1">
      <alignment horizontal="right" vertical="center"/>
    </xf>
    <xf numFmtId="0" fontId="23" fillId="0" borderId="44" xfId="6" applyFont="1" applyBorder="1" applyAlignment="1">
      <alignment horizontal="center" vertical="center"/>
    </xf>
    <xf numFmtId="0" fontId="23" fillId="0" borderId="45" xfId="6" applyFont="1" applyBorder="1" applyAlignment="1">
      <alignment horizontal="center" vertical="center"/>
    </xf>
    <xf numFmtId="181" fontId="23" fillId="0" borderId="40" xfId="7" applyNumberFormat="1" applyBorder="1" applyAlignment="1">
      <alignment horizontal="right" vertical="center"/>
    </xf>
    <xf numFmtId="186" fontId="31" fillId="0" borderId="46" xfId="13" applyNumberFormat="1" applyFont="1" applyFill="1" applyBorder="1" applyAlignment="1" applyProtection="1">
      <alignment vertical="center"/>
      <protection locked="0"/>
    </xf>
    <xf numFmtId="0" fontId="23" fillId="0" borderId="47" xfId="6" applyFont="1" applyBorder="1" applyAlignment="1">
      <alignment horizontal="distributed" vertical="center"/>
    </xf>
    <xf numFmtId="185" fontId="23" fillId="0" borderId="48" xfId="11" applyFont="1" applyBorder="1" applyAlignment="1">
      <alignment horizontal="center" vertical="center"/>
    </xf>
    <xf numFmtId="0" fontId="23" fillId="0" borderId="49" xfId="6" applyFont="1" applyBorder="1" applyAlignment="1">
      <alignment horizontal="right" vertical="center"/>
    </xf>
    <xf numFmtId="0" fontId="23" fillId="0" borderId="50" xfId="6" applyFont="1" applyBorder="1" applyAlignment="1">
      <alignment horizontal="center" vertical="center"/>
    </xf>
    <xf numFmtId="0" fontId="23" fillId="0" borderId="51" xfId="6" applyFont="1" applyBorder="1" applyAlignment="1">
      <alignment horizontal="center" vertical="center"/>
    </xf>
    <xf numFmtId="181" fontId="23" fillId="0" borderId="18" xfId="7" applyNumberFormat="1" applyBorder="1" applyAlignment="1">
      <alignment horizontal="right" vertical="center"/>
    </xf>
    <xf numFmtId="181" fontId="23" fillId="0" borderId="0" xfId="7" applyNumberFormat="1" applyAlignment="1">
      <alignment horizontal="right" vertical="center"/>
    </xf>
    <xf numFmtId="185" fontId="23" fillId="0" borderId="52" xfId="11" applyFont="1" applyBorder="1" applyAlignment="1">
      <alignment horizontal="center" vertical="center"/>
    </xf>
    <xf numFmtId="10" fontId="23" fillId="0" borderId="36" xfId="6" applyNumberFormat="1" applyFont="1" applyBorder="1" applyAlignment="1">
      <alignment horizontal="center" vertical="center"/>
    </xf>
    <xf numFmtId="41" fontId="23" fillId="0" borderId="0" xfId="9" applyFont="1" applyBorder="1" applyAlignment="1">
      <alignment horizontal="right" vertical="center"/>
    </xf>
    <xf numFmtId="41" fontId="23" fillId="0" borderId="0" xfId="9" applyFont="1" applyAlignment="1">
      <alignment horizontal="center" vertical="center"/>
    </xf>
    <xf numFmtId="181" fontId="23" fillId="0" borderId="0" xfId="7" applyNumberFormat="1" applyAlignment="1">
      <alignment horizontal="center" vertical="center"/>
    </xf>
    <xf numFmtId="41" fontId="29" fillId="0" borderId="0" xfId="9" applyFont="1" applyAlignment="1">
      <alignment horizontal="center" vertical="center"/>
    </xf>
    <xf numFmtId="0" fontId="29" fillId="0" borderId="0" xfId="7" quotePrefix="1" applyFont="1" applyAlignment="1">
      <alignment horizontal="left" vertical="center"/>
    </xf>
    <xf numFmtId="0" fontId="29" fillId="0" borderId="0" xfId="7" applyFont="1" applyAlignment="1">
      <alignment horizontal="center" vertical="center"/>
    </xf>
    <xf numFmtId="42" fontId="23" fillId="0" borderId="0" xfId="14" applyFont="1" applyAlignment="1">
      <alignment horizontal="left" vertical="center"/>
    </xf>
    <xf numFmtId="0" fontId="29" fillId="0" borderId="0" xfId="7" applyFont="1" applyAlignment="1">
      <alignment horizontal="left" vertical="center"/>
    </xf>
    <xf numFmtId="0" fontId="23" fillId="0" borderId="36" xfId="6" applyFont="1" applyBorder="1" applyAlignment="1">
      <alignment horizontal="right" vertical="center"/>
    </xf>
    <xf numFmtId="0" fontId="23" fillId="0" borderId="0" xfId="7" quotePrefix="1" applyAlignment="1">
      <alignment horizontal="left" vertical="center"/>
    </xf>
    <xf numFmtId="0" fontId="23" fillId="0" borderId="0" xfId="7" applyAlignment="1">
      <alignment horizontal="left" vertical="center"/>
    </xf>
    <xf numFmtId="42" fontId="29" fillId="0" borderId="0" xfId="14" applyFont="1" applyAlignment="1">
      <alignment horizontal="left" vertical="center"/>
    </xf>
    <xf numFmtId="0" fontId="23" fillId="0" borderId="0" xfId="6" applyFont="1" applyAlignment="1">
      <alignment horizontal="left" vertical="center" shrinkToFit="1"/>
    </xf>
    <xf numFmtId="0" fontId="29" fillId="0" borderId="0" xfId="7" quotePrefix="1" applyFont="1" applyAlignment="1">
      <alignment horizontal="center" vertical="center"/>
    </xf>
    <xf numFmtId="42" fontId="32" fillId="0" borderId="0" xfId="14" applyFont="1" applyAlignment="1">
      <alignment horizontal="center" vertical="center"/>
    </xf>
    <xf numFmtId="186" fontId="23" fillId="0" borderId="36" xfId="6" applyNumberFormat="1" applyFont="1" applyBorder="1" applyAlignment="1">
      <alignment horizontal="center" vertical="center"/>
    </xf>
    <xf numFmtId="0" fontId="23" fillId="0" borderId="53" xfId="6" applyFont="1" applyBorder="1" applyAlignment="1">
      <alignment horizontal="center" vertical="center"/>
    </xf>
    <xf numFmtId="0" fontId="23" fillId="0" borderId="55" xfId="6" applyFont="1" applyBorder="1" applyAlignment="1">
      <alignment horizontal="distributed" vertical="center"/>
    </xf>
    <xf numFmtId="185" fontId="23" fillId="0" borderId="56" xfId="11" applyFont="1" applyBorder="1" applyAlignment="1">
      <alignment horizontal="center" vertical="center"/>
    </xf>
    <xf numFmtId="0" fontId="23" fillId="0" borderId="57" xfId="6" applyFont="1" applyBorder="1" applyAlignment="1">
      <alignment horizontal="right" vertical="center"/>
    </xf>
    <xf numFmtId="0" fontId="23" fillId="0" borderId="57" xfId="6" applyFont="1" applyBorder="1" applyAlignment="1">
      <alignment horizontal="center" vertical="center"/>
    </xf>
    <xf numFmtId="0" fontId="23" fillId="0" borderId="58" xfId="6" applyFont="1" applyBorder="1" applyAlignment="1">
      <alignment horizontal="center" vertical="center"/>
    </xf>
    <xf numFmtId="0" fontId="23" fillId="0" borderId="50" xfId="6" applyFont="1" applyBorder="1" applyAlignment="1">
      <alignment horizontal="right" vertical="center"/>
    </xf>
    <xf numFmtId="187" fontId="23" fillId="0" borderId="37" xfId="6" applyNumberFormat="1" applyFont="1" applyBorder="1" applyAlignment="1">
      <alignment horizontal="center" vertical="center"/>
    </xf>
    <xf numFmtId="187" fontId="23" fillId="0" borderId="0" xfId="6" applyNumberFormat="1" applyFont="1" applyAlignment="1">
      <alignment horizontal="center" vertical="center"/>
    </xf>
    <xf numFmtId="188" fontId="31" fillId="0" borderId="46" xfId="15" applyNumberFormat="1" applyFont="1" applyFill="1" applyBorder="1" applyAlignment="1" applyProtection="1">
      <alignment vertical="center"/>
      <protection locked="0"/>
    </xf>
    <xf numFmtId="188" fontId="23" fillId="0" borderId="36" xfId="6" applyNumberFormat="1" applyFont="1" applyBorder="1" applyAlignment="1">
      <alignment horizontal="center" vertical="center"/>
    </xf>
    <xf numFmtId="185" fontId="33" fillId="0" borderId="34" xfId="11" applyFont="1" applyBorder="1" applyAlignment="1">
      <alignment horizontal="center" vertical="center"/>
    </xf>
    <xf numFmtId="185" fontId="33" fillId="0" borderId="59" xfId="11" applyFont="1" applyBorder="1" applyAlignment="1">
      <alignment horizontal="center" vertical="center"/>
    </xf>
    <xf numFmtId="0" fontId="23" fillId="0" borderId="60" xfId="6" applyFont="1" applyBorder="1" applyAlignment="1">
      <alignment horizontal="right" vertical="center"/>
    </xf>
    <xf numFmtId="10" fontId="23" fillId="0" borderId="60" xfId="6" applyNumberFormat="1" applyFont="1" applyBorder="1" applyAlignment="1">
      <alignment horizontal="center" vertical="center"/>
    </xf>
    <xf numFmtId="185" fontId="33" fillId="0" borderId="56" xfId="11" applyFont="1" applyBorder="1" applyAlignment="1">
      <alignment horizontal="center" vertical="center"/>
    </xf>
    <xf numFmtId="0" fontId="22" fillId="0" borderId="57" xfId="6" applyBorder="1" applyAlignment="1">
      <alignment horizontal="center" vertical="center"/>
    </xf>
    <xf numFmtId="0" fontId="22" fillId="0" borderId="58" xfId="6" applyBorder="1" applyAlignment="1">
      <alignment horizontal="left" vertical="center"/>
    </xf>
    <xf numFmtId="0" fontId="22" fillId="0" borderId="0" xfId="6" applyAlignment="1">
      <alignment horizontal="left" vertical="center"/>
    </xf>
    <xf numFmtId="185" fontId="23" fillId="0" borderId="0" xfId="6" applyNumberFormat="1" applyFont="1" applyAlignment="1">
      <alignment horizontal="center" vertical="center"/>
    </xf>
    <xf numFmtId="0" fontId="33" fillId="0" borderId="0" xfId="7" applyFont="1" applyAlignment="1">
      <alignment horizontal="center" vertical="center"/>
    </xf>
    <xf numFmtId="0" fontId="33" fillId="0" borderId="0" xfId="7" applyFont="1" applyAlignment="1">
      <alignment horizontal="left" vertical="center"/>
    </xf>
    <xf numFmtId="185" fontId="23" fillId="0" borderId="36" xfId="11" applyFont="1" applyBorder="1" applyAlignment="1">
      <alignment horizontal="center" vertical="center"/>
    </xf>
    <xf numFmtId="10" fontId="23" fillId="0" borderId="62" xfId="6" applyNumberFormat="1" applyFont="1" applyBorder="1" applyAlignment="1">
      <alignment horizontal="center" vertical="center"/>
    </xf>
    <xf numFmtId="185" fontId="22" fillId="0" borderId="0" xfId="6" applyNumberFormat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23" fillId="0" borderId="37" xfId="6" applyFont="1" applyBorder="1" applyAlignment="1">
      <alignment horizontal="center" vertical="center" shrinkToFit="1"/>
    </xf>
    <xf numFmtId="0" fontId="13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 shrinkToFit="1"/>
    </xf>
    <xf numFmtId="0" fontId="11" fillId="0" borderId="0" xfId="1" applyFont="1" applyAlignment="1">
      <alignment horizontal="center" vertical="center" wrapText="1" shrinkToFit="1"/>
    </xf>
    <xf numFmtId="0" fontId="6" fillId="0" borderId="0" xfId="1" applyFont="1" applyAlignment="1">
      <alignment horizontal="center" vertical="center"/>
    </xf>
    <xf numFmtId="0" fontId="11" fillId="0" borderId="0" xfId="1" applyFont="1" applyAlignment="1">
      <alignment horizontal="distributed" vertical="center"/>
    </xf>
    <xf numFmtId="0" fontId="16" fillId="0" borderId="0" xfId="3" applyFont="1" applyAlignment="1">
      <alignment horizontal="center" vertical="center"/>
    </xf>
    <xf numFmtId="0" fontId="15" fillId="0" borderId="9" xfId="4" applyFont="1" applyBorder="1" applyAlignment="1">
      <alignment horizontal="center" vertical="center" textRotation="255"/>
    </xf>
    <xf numFmtId="0" fontId="15" fillId="0" borderId="9" xfId="4" applyFont="1" applyBorder="1" applyAlignment="1">
      <alignment horizontal="center"/>
    </xf>
    <xf numFmtId="0" fontId="17" fillId="0" borderId="10" xfId="3" applyFont="1" applyBorder="1" applyAlignment="1">
      <alignment horizontal="center" vertical="center" shrinkToFit="1"/>
    </xf>
    <xf numFmtId="0" fontId="17" fillId="0" borderId="11" xfId="3" applyFont="1" applyBorder="1" applyAlignment="1">
      <alignment horizontal="center" vertical="center" shrinkToFit="1"/>
    </xf>
    <xf numFmtId="0" fontId="17" fillId="0" borderId="12" xfId="3" applyFont="1" applyBorder="1" applyAlignment="1">
      <alignment horizontal="center" vertical="center" shrinkToFit="1"/>
    </xf>
    <xf numFmtId="0" fontId="17" fillId="0" borderId="13" xfId="3" applyFont="1" applyBorder="1" applyAlignment="1">
      <alignment horizontal="center" vertical="center" shrinkToFit="1"/>
    </xf>
    <xf numFmtId="0" fontId="17" fillId="0" borderId="0" xfId="3" applyFont="1" applyAlignment="1">
      <alignment horizontal="center" vertical="center" shrinkToFit="1"/>
    </xf>
    <xf numFmtId="0" fontId="17" fillId="0" borderId="14" xfId="3" applyFont="1" applyBorder="1" applyAlignment="1">
      <alignment horizontal="center" vertical="center" shrinkToFit="1"/>
    </xf>
    <xf numFmtId="0" fontId="17" fillId="0" borderId="15" xfId="3" applyFont="1" applyBorder="1" applyAlignment="1">
      <alignment horizontal="center" vertical="center" shrinkToFit="1"/>
    </xf>
    <xf numFmtId="0" fontId="17" fillId="0" borderId="16" xfId="3" applyFont="1" applyBorder="1" applyAlignment="1">
      <alignment horizontal="center" vertical="center" shrinkToFit="1"/>
    </xf>
    <xf numFmtId="0" fontId="17" fillId="0" borderId="17" xfId="3" applyFont="1" applyBorder="1" applyAlignment="1">
      <alignment horizontal="center" vertical="center" shrinkToFit="1"/>
    </xf>
    <xf numFmtId="183" fontId="15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distributed" vertical="center" indent="1"/>
    </xf>
    <xf numFmtId="183" fontId="7" fillId="0" borderId="0" xfId="3" applyNumberFormat="1" applyFont="1" applyAlignment="1">
      <alignment horizontal="left" vertical="center" indent="1"/>
    </xf>
    <xf numFmtId="0" fontId="18" fillId="0" borderId="0" xfId="3" applyFont="1" applyAlignment="1">
      <alignment horizontal="left" vertical="center"/>
    </xf>
    <xf numFmtId="0" fontId="19" fillId="0" borderId="13" xfId="3" applyFont="1" applyBorder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182" fontId="21" fillId="0" borderId="0" xfId="3" applyNumberFormat="1" applyFont="1" applyAlignment="1">
      <alignment horizontal="center"/>
    </xf>
    <xf numFmtId="183" fontId="7" fillId="0" borderId="0" xfId="5" applyNumberFormat="1" applyFont="1" applyBorder="1" applyAlignment="1">
      <alignment horizontal="left" vertical="center" indent="1"/>
    </xf>
    <xf numFmtId="0" fontId="15" fillId="0" borderId="0" xfId="3" applyFont="1" applyAlignment="1">
      <alignment horizontal="distributed" vertical="center" indent="1"/>
    </xf>
    <xf numFmtId="181" fontId="21" fillId="0" borderId="0" xfId="3" applyNumberFormat="1" applyFont="1" applyAlignment="1">
      <alignment horizontal="center"/>
    </xf>
    <xf numFmtId="0" fontId="15" fillId="0" borderId="0" xfId="3" applyFont="1" applyAlignment="1">
      <alignment horizontal="center" vertical="center"/>
    </xf>
    <xf numFmtId="0" fontId="17" fillId="0" borderId="38" xfId="10" applyFont="1" applyBorder="1" applyAlignment="1">
      <alignment vertical="center"/>
    </xf>
    <xf numFmtId="0" fontId="17" fillId="0" borderId="39" xfId="10" applyFont="1" applyBorder="1" applyAlignment="1">
      <alignment vertical="center"/>
    </xf>
    <xf numFmtId="181" fontId="23" fillId="0" borderId="41" xfId="7" applyNumberFormat="1" applyBorder="1" applyAlignment="1">
      <alignment vertical="center"/>
    </xf>
    <xf numFmtId="0" fontId="28" fillId="0" borderId="41" xfId="8" applyFont="1" applyBorder="1" applyAlignment="1">
      <alignment vertical="center"/>
    </xf>
    <xf numFmtId="181" fontId="23" fillId="0" borderId="0" xfId="7" applyNumberFormat="1" applyAlignment="1">
      <alignment vertical="center"/>
    </xf>
    <xf numFmtId="0" fontId="28" fillId="0" borderId="0" xfId="8" applyFont="1" applyAlignment="1">
      <alignment vertical="center"/>
    </xf>
    <xf numFmtId="0" fontId="23" fillId="0" borderId="10" xfId="6" applyFont="1" applyBorder="1" applyAlignment="1">
      <alignment horizontal="center" vertical="center" textRotation="255"/>
    </xf>
    <xf numFmtId="0" fontId="23" fillId="0" borderId="13" xfId="6" applyFont="1" applyBorder="1" applyAlignment="1">
      <alignment horizontal="center" vertical="center" textRotation="255"/>
    </xf>
    <xf numFmtId="0" fontId="23" fillId="0" borderId="15" xfId="6" applyFont="1" applyBorder="1" applyAlignment="1">
      <alignment horizontal="center" vertical="center" textRotation="255"/>
    </xf>
    <xf numFmtId="0" fontId="24" fillId="0" borderId="0" xfId="6" applyFont="1" applyAlignment="1">
      <alignment horizontal="center" vertical="center"/>
    </xf>
    <xf numFmtId="0" fontId="23" fillId="0" borderId="20" xfId="6" applyFont="1" applyBorder="1" applyAlignment="1">
      <alignment horizontal="center" vertical="center"/>
    </xf>
    <xf numFmtId="0" fontId="23" fillId="0" borderId="21" xfId="6" applyFont="1" applyBorder="1" applyAlignment="1">
      <alignment horizontal="center" vertical="center"/>
    </xf>
    <xf numFmtId="0" fontId="23" fillId="0" borderId="23" xfId="6" applyFont="1" applyBorder="1" applyAlignment="1">
      <alignment horizontal="center" vertical="center"/>
    </xf>
    <xf numFmtId="0" fontId="23" fillId="0" borderId="25" xfId="6" applyFont="1" applyBorder="1" applyAlignment="1">
      <alignment horizontal="center" vertical="center" textRotation="255"/>
    </xf>
    <xf numFmtId="0" fontId="23" fillId="0" borderId="32" xfId="6" applyFont="1" applyBorder="1" applyAlignment="1">
      <alignment horizontal="center" vertical="center" textRotation="255"/>
    </xf>
    <xf numFmtId="0" fontId="23" fillId="0" borderId="54" xfId="6" applyFont="1" applyBorder="1" applyAlignment="1">
      <alignment horizontal="center" vertical="center" textRotation="255"/>
    </xf>
    <xf numFmtId="0" fontId="23" fillId="0" borderId="26" xfId="6" applyFont="1" applyBorder="1" applyAlignment="1">
      <alignment horizontal="center" vertical="center" textRotation="255"/>
    </xf>
    <xf numFmtId="0" fontId="23" fillId="0" borderId="34" xfId="6" applyFont="1" applyBorder="1" applyAlignment="1">
      <alignment horizontal="distributed" vertical="center"/>
    </xf>
    <xf numFmtId="0" fontId="23" fillId="0" borderId="36" xfId="6" applyFont="1" applyBorder="1" applyAlignment="1">
      <alignment horizontal="distributed" vertical="center"/>
    </xf>
    <xf numFmtId="0" fontId="23" fillId="0" borderId="35" xfId="6" applyFont="1" applyBorder="1" applyAlignment="1">
      <alignment horizontal="distributed" vertical="center"/>
    </xf>
    <xf numFmtId="0" fontId="33" fillId="0" borderId="34" xfId="6" applyFont="1" applyBorder="1" applyAlignment="1">
      <alignment horizontal="distributed" vertical="center"/>
    </xf>
    <xf numFmtId="0" fontId="33" fillId="0" borderId="36" xfId="6" applyFont="1" applyBorder="1" applyAlignment="1">
      <alignment horizontal="distributed" vertical="center"/>
    </xf>
    <xf numFmtId="0" fontId="33" fillId="0" borderId="35" xfId="6" applyFont="1" applyBorder="1" applyAlignment="1">
      <alignment horizontal="distributed" vertical="center"/>
    </xf>
    <xf numFmtId="0" fontId="33" fillId="0" borderId="56" xfId="6" applyFont="1" applyBorder="1" applyAlignment="1">
      <alignment horizontal="distributed" vertical="center"/>
    </xf>
    <xf numFmtId="0" fontId="33" fillId="0" borderId="57" xfId="6" applyFont="1" applyBorder="1" applyAlignment="1">
      <alignment horizontal="distributed" vertical="center"/>
    </xf>
    <xf numFmtId="0" fontId="33" fillId="0" borderId="61" xfId="6" applyFont="1" applyBorder="1" applyAlignment="1">
      <alignment horizontal="distributed" vertical="center"/>
    </xf>
    <xf numFmtId="0" fontId="23" fillId="0" borderId="48" xfId="6" applyFont="1" applyBorder="1" applyAlignment="1">
      <alignment horizontal="distributed" vertical="center"/>
    </xf>
    <xf numFmtId="0" fontId="23" fillId="0" borderId="50" xfId="6" applyFont="1" applyBorder="1" applyAlignment="1">
      <alignment horizontal="distributed" vertical="center"/>
    </xf>
    <xf numFmtId="0" fontId="23" fillId="0" borderId="49" xfId="6" applyFont="1" applyBorder="1" applyAlignment="1">
      <alignment horizontal="distributed"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9" xfId="0" quotePrefix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6">
    <cellStyle name="백분율 3 2" xfId="13" xr:uid="{BF3B8F39-553A-450A-99DA-E280E99BC1E2}"/>
    <cellStyle name="백분율 3 2 2" xfId="15" xr:uid="{2D4CBB6C-99E1-4343-A596-07A1660E193C}"/>
    <cellStyle name="쉼표 [0] 2" xfId="9" xr:uid="{C241A41F-35CF-4A33-9677-56C8C1FFE1E0}"/>
    <cellStyle name="쉼표 [0]_공사원가(전기)" xfId="5" xr:uid="{A3C69B49-C316-4E0E-AE8A-3B8F20208925}"/>
    <cellStyle name="쉼표 [0]_원가계산서" xfId="11" xr:uid="{3AAC7EEA-4E98-4731-8BAE-7B9B01AE620D}"/>
    <cellStyle name="통화 [0] 2" xfId="14" xr:uid="{98CBCCC3-6FA2-4780-ACF9-8F5B5B2BF4C5}"/>
    <cellStyle name="표준" xfId="0" builtinId="0"/>
    <cellStyle name="표준 2" xfId="2" xr:uid="{E40CDC4A-F9F7-46AC-BAD7-E97A139438C3}"/>
    <cellStyle name="표준 2 2" xfId="8" xr:uid="{DB2B3477-375E-4869-BD41-6852F783A471}"/>
    <cellStyle name="표준 2 2 2" xfId="12" xr:uid="{38606A8D-6534-4E9B-A25C-D897254660EC}"/>
    <cellStyle name="표준_KBS" xfId="7" xr:uid="{1FF7ABEA-D6E9-4DD2-9513-CC6F3BD7CB83}"/>
    <cellStyle name="표준_계림고등" xfId="3" xr:uid="{F565637D-2B27-4D18-9C7A-FAE9D5D0A236}"/>
    <cellStyle name="표준_원가계산서" xfId="6" xr:uid="{93DD2A1C-954E-41F9-A5A6-93E68E0D1295}"/>
    <cellStyle name="표준_자탐공사" xfId="1" xr:uid="{AD85FA69-495B-454E-B80F-19A3B1729DF5}"/>
    <cellStyle name="표준_전기1" xfId="4" xr:uid="{4844927A-8BBA-4C73-950B-0721E6F89999}"/>
    <cellStyle name="표준_한국국제협력단원가계산(2005.11.21최종)" xfId="10" xr:uid="{7CBAB623-2860-4AD4-B9D2-FB35A1A03C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9" Type="http://schemas.openxmlformats.org/officeDocument/2006/relationships/externalLink" Target="externalLinks/externalLink17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28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7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externalLink" Target="externalLinks/externalLink10.xml"/><Relationship Id="rId37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23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9.xml"/><Relationship Id="rId44" Type="http://schemas.openxmlformats.org/officeDocument/2006/relationships/externalLink" Target="externalLinks/externalLink22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30" Type="http://schemas.openxmlformats.org/officeDocument/2006/relationships/externalLink" Target="externalLinks/externalLink8.xml"/><Relationship Id="rId35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26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33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24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9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externalLink" Target="externalLinks/externalLink6.xml"/><Relationship Id="rId36" Type="http://schemas.openxmlformats.org/officeDocument/2006/relationships/externalLink" Target="externalLinks/externalLink14.xml"/><Relationship Id="rId49" Type="http://schemas.openxmlformats.org/officeDocument/2006/relationships/externalLink" Target="externalLinks/externalLink2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56F3F1A-0860-4E60-BD22-4897A96B0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976A68D-C8A5-4FE9-8F86-D79431E41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7312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CB81A24-2440-4004-B7B1-A5FD34A9A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8141EA7-FC94-43BA-9403-6D20A63B1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BDC2AA-6868-4518-BE4D-A0A30C697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F1D52C-8290-4415-B3B2-5821A1369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AE8600-7DF5-4551-A2A0-CA291B2C3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FCA452E-E796-493F-B432-4915FF2B8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304799</xdr:colOff>
      <xdr:row>14</xdr:row>
      <xdr:rowOff>140175</xdr:rowOff>
    </xdr:from>
    <xdr:to>
      <xdr:col>8</xdr:col>
      <xdr:colOff>390524</xdr:colOff>
      <xdr:row>16</xdr:row>
      <xdr:rowOff>114298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EF22D36-E846-427F-9CD6-FF72AD9A4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4845525"/>
          <a:ext cx="3514725" cy="583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8169;/2013/&#50857;&#50669;&#48324;/&#51032;&#49457;&#44552;&#49457;&#46020;&#47196;&#54869;&#51109;&#44277;&#49324;/&#44552;&#49457;&#46020;&#47196;%20&#54869;&#51109;%20&#51204;&#44592;&#44277;&#49324;%20&#49444;&#44228;&#49436;(0924)/1.%20&#45236;&#50669;&#49436;/office/&#45236;&#50669;/&#47928;&#54868;&#50696;&#49696;&#54924;&#44288;/&#45225;&#54408;/&#48152;&#49569;&#50668;&#51473;&#52404;&#50977;&#44288;&#51613;&#52629;&#44277;&#49324;(&#48169;&#49569;&#54252;&#546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037\data\data\2-&#49892;&#54665;\&#44148;&#52629;\2-&#51228;&#51452;&#50672;&#46041;2&#52264;&#48376;&#49892;&#54665;\&#51228;&#51452;&#50672;&#46041;2(&#44032;&#49892;&#5466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97\R-SUWONJ\REP\P7-5-31\LX-C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SOFFICE\Excel\DATA1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&#47448;&#51064;&#49689;-2003-3\My%20Documents\2002&#45380;&#46020;\&#51228;&#51312;2002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20\&#46041;&#50577;&#44592;&#49696;&#45800;%20(Dye-p20)\2005&#45380;%20&#49444;&#44228;&#48169;\&#50857;&#50669;&#48324;&#47784;&#51020;\19.&#44228;&#47548;&#51473;&#50808;2&#44368;%20&#45257;&#45212;&#48169;%20&#48143;%20&#44592;&#53440;&#49884;&#49444;&#44060;&#49440;%20&#51204;&#44592;&#49444;&#44228;&#50857;&#50669;\&#52572;&#51333;&#45225;&#54408;(2005.07.07)\&#45236;&#50669;\&#46020;&#44553;&#45236;&#50669;\&#44204;&#51201;\&#44368;&#50977;&#52397;\1221\&#54868;&#51652;\&#45236;&#50669;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J20826\B&#49892;&#54665;\HLOTUS\9801J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592;&#44228;&#44221;&#487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4868;&#47749;&#44256;&#46321;&#54617;&#44368;\&#45236;&#50669;&#49436;\&#45824;&#44396;&#51649;&#50629;&#51204;&#47928;&#54617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&#53456;&#51652;&#45840;\&#53664;&#52384;&#51032;&#4728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5&#45380;%20&#51089;&#50629;&#51652;&#54665;&#51473;\&#51077;&#52272;%20&#48143;%20&#49688;&#51032;\2015.11\&#50864;&#54200;&#51665;&#51473;&#44397;-&#49440;&#50612;&#45824;&#44036;&#46020;&#47196;%20&#44032;&#47196;&#46321;,%20&#44368;&#53685;&#49888;&#54840;&#49444;&#48708;%20&#49892;&#49884;&#49444;&#44228;&#50857;&#50669;\151118\2.&#44277;&#49324;&#50896;&#44032;\&#50864;&#54200;&#51665;&#51473;&#44397;-&#49440;&#50612;&#45824;&#44036;&#46020;&#47196;%20&#44032;&#47196;&#46321;&#44368;&#53685;&#49888;&#54840;&#49444;&#48708;%20&#49444;&#52824;&#44277;&#49324;&#50896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&#44277;&#50976;&#48169;\&#49444;&#44228;&#54016;&#26032;&#44277;&#50976;\(&#51216;&#52492;&#44256;)&#52384;&#44144;&#49328;&#526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\&#53664;&#47785;&#51068;&#509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51473;&#49457;&#49688;&#5120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1999&#44204;&#51201;\&#50808;&#48512;&#44204;&#51201;\&#50504;&#49328;&#47928;&#54868;&#44288;\PROJECT\DAEGU\LSH\&#54980;&#457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652;&#44508;\Data%20(D)\&#44404;&#54252;&#52380;\&#49688;&#47049;&#49688;&#51221;(6&#50900;25&#51068;)\&#50696;&#49328;&#49436;0525-&#49340;&#5050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12;&#51648;&#46020;&#54872;&#44221;&#45824;&#51473;&#44264;&#54532;&#51109;\&#45432;&#51012;\&#49444;&#44228;&#45236;&#50669;&#49436;&#48143;&#49688;&#47049;&#49328;&#52636;&#49436;\&#49688;&#47049;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mtong\c\&#54861;&#49457;&#51456;\KHS\&#54617;&#44368;&#48324;\&#47564;&#45909;&#44256;\&#53685;&#49888;&#45236;&#50669;&#49436;(&#52488;.&#51473;.&#44256;.99.11)&#48376;&#52397;&#5085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3444;&#48169;&#51473;\&#53444;&#48169;&#5147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47928;&#50577;&#51204;&#4968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9444;&#44228;data\&#50669;&#44257;&#44732;&#50844;&#47196;\final\&#45236;&#50669;&#49436;\&#50669;&#44257;(&#51204;&#44592;&#45236;&#50669;&#49436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1089;&#50629;&#49892;\&#52649;&#48513;&#49440;(&#52572;&#51333;)\&#48156;&#51452;&#49436;&#51089;&#50629;&#50756;&#47308;\&#45236;&#50669;&#49436;\&#44148;&#48376;&#50857;\&#44060;&#49548;&#48324;&#47749;&#49464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unzipped\1&#44277;&#44396;&#44277;&#45236;&#50669;\&#51204;&#44592;&#44228;&#51109;\&#54032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G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날개벽수량표"/>
      <sheetName val="LX-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날개벽수량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3BL공동구 수량"/>
      <sheetName val="980226 패션MESA빌딩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total내역"/>
      <sheetName val="내역"/>
      <sheetName val="물가대비표"/>
      <sheetName val="공량"/>
      <sheetName val="견적"/>
      <sheetName val="Sheet3"/>
      <sheetName val="산수배수"/>
      <sheetName val="코드표"/>
      <sheetName val="설계서을"/>
      <sheetName val="물가시세"/>
      <sheetName val="노임단가"/>
      <sheetName val="재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정부노임단가"/>
      <sheetName val="날개벽수량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#REF"/>
      <sheetName val="전체"/>
      <sheetName val="수량산출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집계표"/>
      <sheetName val="예산내역서"/>
      <sheetName val="설계예산서"/>
      <sheetName val="표지"/>
      <sheetName val="노임단가"/>
      <sheetName val="내역"/>
      <sheetName val="표지 (2)"/>
      <sheetName val="단가산출1"/>
      <sheetName val="단가산출2"/>
      <sheetName val="단가산출"/>
      <sheetName val="건축내역서"/>
      <sheetName val="설비내역서"/>
      <sheetName val="전기내역서"/>
      <sheetName val="일위대가"/>
      <sheetName val="내역서"/>
      <sheetName val="제품표준규격"/>
      <sheetName val="사용자정의"/>
      <sheetName val="6PILE  (돌출)"/>
      <sheetName val="#REF"/>
      <sheetName val="내역서 (2)"/>
      <sheetName val="관급자재"/>
      <sheetName val="현장관리비"/>
      <sheetName val="Y-WORK"/>
      <sheetName val="할증"/>
      <sheetName val="FACTOR"/>
      <sheetName val="신우"/>
      <sheetName val="실행간접비용"/>
      <sheetName val="Macro"/>
      <sheetName val="Taux"/>
      <sheetName val="AP1"/>
      <sheetName val="견적서"/>
      <sheetName val="단1"/>
      <sheetName val="업체견적"/>
      <sheetName val="견적을"/>
      <sheetName val="확약서"/>
      <sheetName val="COA-17"/>
      <sheetName val="C-18"/>
      <sheetName val="산출내역서집계표"/>
      <sheetName val="96수출"/>
      <sheetName val="기본일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단가표"/>
      <sheetName val="총집계표"/>
      <sheetName val="개요"/>
      <sheetName val="WOC96-412-4"/>
      <sheetName val="집계"/>
      <sheetName val="직노"/>
      <sheetName val="내역서2안"/>
      <sheetName val="실행내역"/>
      <sheetName val="분석"/>
      <sheetName val="단가"/>
      <sheetName val="수량산출"/>
      <sheetName val="소방"/>
      <sheetName val="plan&amp;section of foundat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foxz"/>
      <sheetName val="갑지 (8)"/>
      <sheetName val="산출내역서집계표"/>
      <sheetName val="원가계산"/>
      <sheetName val="Sheet1"/>
      <sheetName val="원가계산서(최초)"/>
      <sheetName val="원가계산 (2)"/>
      <sheetName val="공사비집계"/>
      <sheetName val="건축"/>
      <sheetName val="설비"/>
      <sheetName val="토목"/>
      <sheetName val="가스"/>
      <sheetName val="정화조"/>
      <sheetName val="조경"/>
      <sheetName val="소화"/>
      <sheetName val="실행철강하도"/>
      <sheetName val="단가"/>
      <sheetName val="자재단가"/>
      <sheetName val="예산조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  <sheetName val="날개벽수량표"/>
      <sheetName val="원가서"/>
      <sheetName val="덕전리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 (2)"/>
      <sheetName val="표지 "/>
      <sheetName val="설계서용지 "/>
      <sheetName val="원가계산"/>
      <sheetName val="한전불입"/>
      <sheetName val="정보센터연동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VXXXXX"/>
      <sheetName val="Sheet1"/>
      <sheetName val="날개벽수량표"/>
      <sheetName val="일위대가"/>
      <sheetName val="BID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기"/>
      <sheetName val="계수시트"/>
      <sheetName val="원가계산서"/>
      <sheetName val="단가목록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대비"/>
      <sheetName val="날개벽수량표"/>
      <sheetName val="9811"/>
    </sheetNames>
    <sheetDataSet>
      <sheetData sheetId="0"/>
      <sheetData sheetId="1">
        <row r="11">
          <cell r="AH11">
            <v>480</v>
          </cell>
        </row>
      </sheetData>
      <sheetData sheetId="2"/>
      <sheetData sheetId="3">
        <row r="34">
          <cell r="BU34">
            <v>1807.94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물가대비표"/>
      <sheetName val="증감대비"/>
      <sheetName val="설계명세"/>
      <sheetName val="관급자재"/>
      <sheetName val="단가 및 재료비"/>
      <sheetName val="중기사용료산출근거"/>
      <sheetName val="WORK"/>
      <sheetName val="Y-WORK"/>
      <sheetName val="총괄집계표"/>
      <sheetName val="내역"/>
      <sheetName val="밀양내역"/>
      <sheetName val="소포내역 (2)"/>
      <sheetName val="단가비교표"/>
      <sheetName val="48단가"/>
      <sheetName val="Mc1"/>
      <sheetName val="공통단가"/>
      <sheetName val="운반비"/>
      <sheetName val="설계서을"/>
      <sheetName val="토목"/>
      <sheetName val="조경일람"/>
      <sheetName val="준검 내역서"/>
      <sheetName val="gyun"/>
      <sheetName val="단가"/>
      <sheetName val="일위목록"/>
      <sheetName val="단가대비"/>
      <sheetName val="요율"/>
      <sheetName val="산수배수"/>
      <sheetName val="수량집계"/>
      <sheetName val="노무비"/>
      <sheetName val="재료비"/>
      <sheetName val="9509"/>
      <sheetName val="Sheet5"/>
      <sheetName val="토량1-1"/>
      <sheetName val="단위량당중기사용료"/>
      <sheetName val="건축내역"/>
      <sheetName val="대로근거"/>
      <sheetName val="중로근거"/>
      <sheetName val="예산명세서"/>
      <sheetName val="설계명세서"/>
      <sheetName val="자료입력"/>
      <sheetName val="수목표준대가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1단계총괄내역서"/>
      <sheetName val="노무비 "/>
      <sheetName val="공종구간"/>
      <sheetName val="단가대비표"/>
      <sheetName val="일위_파일"/>
      <sheetName val="49단가"/>
      <sheetName val="단가산출서"/>
      <sheetName val="일 위 대 가 표"/>
      <sheetName val="9811"/>
      <sheetName val="첨부1"/>
      <sheetName val="신공항A-9(원가수정)"/>
      <sheetName val="단  가  대  비  표"/>
      <sheetName val="일  위  대  가  목  록"/>
      <sheetName val="조명율표"/>
      <sheetName val="일위대가표"/>
      <sheetName val="2F 회의실견적(5_14 일대)"/>
      <sheetName val="개소별수량산출"/>
      <sheetName val="수량산출"/>
      <sheetName val="주요자재집계표"/>
      <sheetName val="입찰"/>
      <sheetName val="현경"/>
      <sheetName val="Cost bd-&quot;A&quot;"/>
      <sheetName val="설비"/>
      <sheetName val="변압기 및 발전기 용량"/>
      <sheetName val="조건표"/>
      <sheetName val="#REF"/>
      <sheetName val="내역서"/>
      <sheetName val="냉천부속동"/>
      <sheetName val="기자재비"/>
      <sheetName val="EQ-R1"/>
      <sheetName val="단 box"/>
      <sheetName val="DATE"/>
      <sheetName val="하부철근수량"/>
      <sheetName val="단"/>
      <sheetName val="급탕순환펌프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수량산출서 (2)"/>
      <sheetName val="단가 "/>
      <sheetName val="총괄내역단가"/>
      <sheetName val="조명시설"/>
      <sheetName val="정산노무"/>
      <sheetName val="정산재료"/>
      <sheetName val="Sheet1"/>
      <sheetName val="물가단가"/>
      <sheetName val="기계경비"/>
      <sheetName val="5.단가대비표"/>
      <sheetName val="토사(PE)"/>
      <sheetName val="비탈면보호공수량산출"/>
      <sheetName val="단가조정"/>
      <sheetName val="가로등제어반 설치공사(수량)"/>
      <sheetName val="copy"/>
      <sheetName val="06 일위대가목록"/>
      <sheetName val="출력X"/>
      <sheetName val="우각부보강"/>
      <sheetName val="일용노무비지급명세서(7)"/>
      <sheetName val="단가순번"/>
      <sheetName val="쌍송교"/>
      <sheetName val="부대내역"/>
      <sheetName val="일위대가목록"/>
      <sheetName val="96노임기준"/>
      <sheetName val="ABUT수량-A1"/>
      <sheetName val="연부97-1"/>
      <sheetName val="갑지1"/>
      <sheetName val="기계경비(시간당)"/>
      <sheetName val="램머"/>
      <sheetName val="6차2회변경내역서"/>
      <sheetName val="Sheet1 (2)"/>
      <sheetName val="CON'C"/>
      <sheetName val="내역표지"/>
      <sheetName val="노임 (신규)"/>
      <sheetName val="일위대가(4층원격)"/>
      <sheetName val="열린교실"/>
      <sheetName val="2000년1차"/>
      <sheetName val="제직재"/>
      <sheetName val="메인"/>
      <sheetName val="자재단가표"/>
      <sheetName val="기단"/>
      <sheetName val="남대문빌딩"/>
      <sheetName val="단가(전기)"/>
      <sheetName val="구간공종"/>
      <sheetName val="관리,공감"/>
      <sheetName val="공조기"/>
      <sheetName val="공조기휀"/>
      <sheetName val="AHU집계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계경비일람"/>
      <sheetName val="교대시점"/>
      <sheetName val="부하계산서"/>
      <sheetName val="설계예산2"/>
      <sheetName val="일위"/>
      <sheetName val="단가조사서"/>
      <sheetName val="이토변실(A3-LINE)"/>
      <sheetName val="Noname 1"/>
      <sheetName val="실행철강하도"/>
      <sheetName val="실행내역"/>
      <sheetName val="손익분석"/>
      <sheetName val="Macro(차단기)"/>
      <sheetName val="노무단가"/>
      <sheetName val="단가표"/>
      <sheetName val="코드표"/>
      <sheetName val="공종목록표"/>
      <sheetName val="토적계산서"/>
      <sheetName val="가시설(TYPE-A)"/>
      <sheetName val="1-1평균터파기고(1)"/>
      <sheetName val="단위수량"/>
      <sheetName val="표준차도부연장집계-ASP"/>
      <sheetName val="보도포장연장조서-표준차도부"/>
      <sheetName val="표준차도부연장조서-ASP"/>
      <sheetName val="별표 "/>
      <sheetName val="인건비"/>
      <sheetName val="1.취수장"/>
      <sheetName val="내역-진입도로"/>
      <sheetName val="전산망"/>
      <sheetName val="토공수량산출"/>
      <sheetName val="굴화내역"/>
      <sheetName val="일위총괄표"/>
      <sheetName val="집계표"/>
      <sheetName val="설비내역서"/>
      <sheetName val="건축내역서"/>
      <sheetName val="전기내역서"/>
      <sheetName val="200"/>
      <sheetName val="직노"/>
      <sheetName val="설계예산서"/>
      <sheetName val="물가시세표"/>
      <sheetName val="BQ(실행)"/>
      <sheetName val="2.냉난방설비공사"/>
      <sheetName val="MOTOR"/>
      <sheetName val="수목데이타 "/>
      <sheetName val="인건비(VOICE)"/>
      <sheetName val="Sheet2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덕전리"/>
      <sheetName val="코드표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안 기계공사원가계산서"/>
      <sheetName val="기계공사집계표"/>
      <sheetName val="배관자재비"/>
      <sheetName val="배관설치비"/>
      <sheetName val="기기설치비"/>
      <sheetName val="기기자재비"/>
      <sheetName val="일위대가목록"/>
      <sheetName val="일위대가표"/>
      <sheetName val="단가비교표"/>
      <sheetName val="견적대비표"/>
      <sheetName val="노임단가"/>
      <sheetName val="기기리스트"/>
      <sheetName val="수량산출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F8">
            <v>60590</v>
          </cell>
        </row>
      </sheetData>
      <sheetData sheetId="12"/>
      <sheetData sheetId="13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그린집계"/>
      <sheetName val="그린수량"/>
      <sheetName val="그린면적"/>
      <sheetName val="티집계"/>
      <sheetName val="티수량"/>
      <sheetName val="방카집계"/>
      <sheetName val="방카수량"/>
      <sheetName val="방카면적"/>
      <sheetName val="연못집계"/>
      <sheetName val="연못수량"/>
      <sheetName val="연못방수쉬트"/>
      <sheetName val="포장집계"/>
      <sheetName val="포장수량"/>
      <sheetName val="포장위치"/>
      <sheetName val="스프링클러"/>
      <sheetName val="상수도"/>
      <sheetName val="가설사무소"/>
      <sheetName val="교통안전"/>
      <sheetName val="생태통로"/>
      <sheetName val="옹벽"/>
      <sheetName val="Sheet9"/>
      <sheetName val="Sheet10"/>
      <sheetName val="토공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물가대비표"/>
      <sheetName val="8.수량산출 (2)"/>
      <sheetName val="을지"/>
      <sheetName val="덕전리"/>
      <sheetName val="단가산출"/>
      <sheetName val="페이징 배관배선"/>
      <sheetName val="건축"/>
      <sheetName val="주요재료비(원본)"/>
      <sheetName val="통신내역서(초.중.고.99.11)본청용"/>
      <sheetName val="갑지"/>
      <sheetName val="개소별수량산출"/>
      <sheetName val="철거산출근거"/>
      <sheetName val="수량산출서"/>
      <sheetName val="일위(설)"/>
      <sheetName val="DATE"/>
      <sheetName val="전기산출기초"/>
      <sheetName val="빗물받이(910-510-410)"/>
      <sheetName val="사업총괄"/>
      <sheetName val="인건-측정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실행철강하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  <sheetName val="일반공사"/>
    </sheetNames>
    <sheetDataSet>
      <sheetData sheetId="0"/>
      <sheetData sheetId="1">
        <row r="11">
          <cell r="AL11">
            <v>0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원가,내역,관급,한전,일위"/>
      <sheetName val="일위대가(가설)"/>
      <sheetName val="개요"/>
      <sheetName val="Sheet1"/>
      <sheetName val="직재"/>
      <sheetName val="EP0618"/>
      <sheetName val="노임단가"/>
      <sheetName val="부하계산서"/>
      <sheetName val="산출내역서집계표"/>
      <sheetName val="수량산출"/>
      <sheetName val="자재단가"/>
      <sheetName val="여과지동"/>
      <sheetName val="기초자료"/>
      <sheetName val="일위(설)"/>
      <sheetName val="터널조도"/>
      <sheetName val="본관동"/>
      <sheetName val="후관동"/>
      <sheetName val="총괄내역서"/>
      <sheetName val="3련 BOX"/>
      <sheetName val="옥외등신설"/>
      <sheetName val="옥외등철거"/>
      <sheetName val="철주신설"/>
      <sheetName val="콘주철거"/>
      <sheetName val="수량산출서"/>
      <sheetName val="22수량"/>
      <sheetName val="견적대비"/>
      <sheetName val="건축"/>
      <sheetName val="9GNG운반"/>
      <sheetName val="내역"/>
      <sheetName val="을지"/>
      <sheetName val="날개벽수량표"/>
      <sheetName val="총괄표"/>
      <sheetName val="COVER"/>
      <sheetName val="2공구산출내역"/>
      <sheetName val="중기일위대가"/>
      <sheetName val="터파기및재료"/>
      <sheetName val="단가"/>
      <sheetName val="4안전율"/>
      <sheetName val="99 조정금액"/>
      <sheetName val="실내건축일위대가"/>
      <sheetName val="NEAYUK"/>
      <sheetName val="품셈TABLE"/>
      <sheetName val="시화점실행"/>
      <sheetName val="단위수량"/>
      <sheetName val="N賃率-職"/>
      <sheetName val="일위대가"/>
      <sheetName val="공사기본내용입력"/>
      <sheetName val="개소별수량산출"/>
      <sheetName val="Y-WORK"/>
      <sheetName val="공통가설"/>
      <sheetName val="내역서1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물가대비표"/>
      <sheetName val="시설물기초"/>
      <sheetName val="설비"/>
      <sheetName val="일위대가(1)"/>
      <sheetName val="산출근거"/>
      <sheetName val="집계"/>
      <sheetName val="중기사용료산출근거"/>
      <sheetName val="영동(D)"/>
      <sheetName val="옥외"/>
      <sheetName val="관일"/>
      <sheetName val="맨홀토공"/>
      <sheetName val="입찰안"/>
      <sheetName val="원본(갑지)"/>
      <sheetName val="건축내역"/>
      <sheetName val="전기단가조사서"/>
      <sheetName val="단가 및 재료비"/>
      <sheetName val="청 구"/>
      <sheetName val="사통"/>
      <sheetName val="위치조서"/>
      <sheetName val="변경품셈총괄"/>
      <sheetName val="부하(성남)"/>
      <sheetName val="호표"/>
      <sheetName val="지급자재"/>
      <sheetName val="파일"/>
      <sheetName val="공사비증감"/>
      <sheetName val="예산조서"/>
      <sheetName val="5.단가대비표"/>
      <sheetName val="원가계산서"/>
      <sheetName val="Ekog10"/>
      <sheetName val="공사비"/>
      <sheetName val="단가산출"/>
      <sheetName val="본사인상전"/>
      <sheetName val="근로자자료입력"/>
      <sheetName val="참고자료"/>
      <sheetName val="저케CV22신설"/>
      <sheetName val="저케CV38신설"/>
      <sheetName val="저케CV8신설"/>
      <sheetName val="접지3종"/>
      <sheetName val="내역서 (2)"/>
      <sheetName val="노무,재료"/>
      <sheetName val="신우"/>
      <sheetName val="조명시설"/>
      <sheetName val="일위대가목록"/>
      <sheetName val="자재운반단가일람표"/>
      <sheetName val="차액보증"/>
      <sheetName val="유림총괄"/>
      <sheetName val="샘플표지"/>
      <sheetName val="예산서"/>
      <sheetName val="분전함신설"/>
      <sheetName val="접지1종"/>
      <sheetName val="공통"/>
      <sheetName val="PLC B-M"/>
      <sheetName val="WOC95467"/>
      <sheetName val="선급금신청서"/>
      <sheetName val="감액총괄표"/>
      <sheetName val="토사(PE)"/>
      <sheetName val="제잡비"/>
      <sheetName val="__MAIN"/>
      <sheetName val="Macro1"/>
      <sheetName val="플랜트 설치"/>
      <sheetName val="공량산출서"/>
      <sheetName val="옥외배관기본공량"/>
      <sheetName val="내역서 "/>
      <sheetName val="선정요령"/>
      <sheetName val="Xunit (단위환산)"/>
      <sheetName val="______C_WORK_PROJECT_ELLWORD__2"/>
      <sheetName val="빗물받이(910-510-410)"/>
      <sheetName val="대가표(품셈)"/>
      <sheetName val="주요재료비(원본)"/>
      <sheetName val="______C_WORK_PROJECT_ELLWORD__3"/>
      <sheetName val="내역서-CCTV"/>
      <sheetName val="일위대가목차"/>
      <sheetName val="데리네이타현황"/>
      <sheetName val="1-41_관부설공산출"/>
      <sheetName val="기초일위"/>
      <sheetName val="P3"/>
      <sheetName val="코드표"/>
      <sheetName val="산출근거1"/>
      <sheetName val="원가서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실행철강하도"/>
      <sheetName val="자재단가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인건-측정"/>
      <sheetName val="내역서1"/>
      <sheetName val="일위대가"/>
      <sheetName val="E총15"/>
      <sheetName val="노임조서"/>
      <sheetName val="날개벽수량표"/>
      <sheetName val="원가"/>
      <sheetName val="내역"/>
      <sheetName val="대가목록"/>
      <sheetName val="지하"/>
      <sheetName val="공사착공계"/>
      <sheetName val="수량분배표"/>
      <sheetName val="N賃率-職"/>
      <sheetName val="입상내역"/>
      <sheetName val="9811"/>
      <sheetName val="율촌법률사무소2내역"/>
      <sheetName val="조명율표"/>
      <sheetName val="6.일위대가"/>
      <sheetName val="일위대가목차"/>
      <sheetName val="재료"/>
      <sheetName val="요율"/>
      <sheetName val="직재"/>
      <sheetName val="부하(성남)"/>
      <sheetName val="인건비"/>
      <sheetName val="한강운반비"/>
      <sheetName val="MOTOR"/>
      <sheetName val="하조서"/>
      <sheetName val="조도계산서 (도서)"/>
      <sheetName val="수량산출"/>
      <sheetName val="NEAYUK"/>
      <sheetName val="Sheet3"/>
      <sheetName val="000000"/>
      <sheetName val="세훈 (2)"/>
      <sheetName val="실행철강하도"/>
      <sheetName val="개요"/>
      <sheetName val="Sheet1"/>
      <sheetName val="EP0618"/>
      <sheetName val="노임단가"/>
      <sheetName val="부하계산서"/>
      <sheetName val="일위대가(가설)"/>
      <sheetName val="여과지동"/>
      <sheetName val="기초자료"/>
      <sheetName val="4안전율"/>
      <sheetName val="자재단가"/>
      <sheetName val="코드일람표2001년10월"/>
      <sheetName val="RE9604"/>
      <sheetName val="#REF"/>
      <sheetName val="약품공급2"/>
      <sheetName val="전기2005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잡철물"/>
      <sheetName val="집계표2"/>
      <sheetName val="품셈"/>
      <sheetName val="1안"/>
      <sheetName val="I一般比"/>
      <sheetName val="산출근거"/>
      <sheetName val="대극장-하부단가"/>
      <sheetName val="참조자료"/>
      <sheetName val="일위대가표"/>
      <sheetName val="1 자원총괄"/>
      <sheetName val="세부내역"/>
      <sheetName val="입찰안"/>
      <sheetName val="접지수량"/>
      <sheetName val="과천MAI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(표지)"/>
      <sheetName val="구간별집계표(총체)"/>
      <sheetName val="(1)-1.개소별집계표(토공구간)"/>
      <sheetName val="1-2.개소별명세표(토공구간)"/>
      <sheetName val="1-3.개소별집계표(매설접지)"/>
      <sheetName val="1-4.개소별명세표( 매설접지)"/>
      <sheetName val="3-1.개소별명세표(석축구간)"/>
      <sheetName val="4-1.개소별명세표(옹벽구간)"/>
      <sheetName val="5-1.개소별집계표(터널구간)"/>
      <sheetName val="5-2.개소별명세표(터널구간)"/>
      <sheetName val="6-1.개소별집계표(교량구간)"/>
      <sheetName val="6-2.개소별집계표(교량구간)"/>
      <sheetName val="6-3개소별명세표(교량구간)"/>
      <sheetName val="7-1.개소별집계표(신호)"/>
      <sheetName val="7-2.개소별명세표(신호)"/>
      <sheetName val="8-1.개소별집계표(터널조명)"/>
      <sheetName val="8-2.개소별명세표(터널조명)"/>
      <sheetName val="3-8 개소별명세표(전기실간선)"/>
      <sheetName val="3-9 개소별명세표(전기실접지)"/>
      <sheetName val="역사개량표지 (2)"/>
      <sheetName val="3-10.개소별명세표(역사개량)"/>
      <sheetName val="(1)-2.개소별명세표(총체)"/>
      <sheetName val="1-1.개소별집계표(총체)"/>
      <sheetName val="신설개소별총집계표(토공)"/>
      <sheetName val="신설개소별집계표(토공)"/>
      <sheetName val="개소별명세표 (토공)"/>
      <sheetName val="개소별집계표 (매설접지)"/>
      <sheetName val="개소별명세표 (매설접지)"/>
      <sheetName val="신설개소별집계표 (옹벽)"/>
      <sheetName val="개소별명세표 (옹벽)"/>
      <sheetName val="교량 집계표"/>
      <sheetName val="개소별명세표(교량구간)"/>
      <sheetName val="터널 집계표"/>
      <sheetName val="개소별명세표(터널간선)"/>
      <sheetName val="터널 집계표 (급전선)"/>
      <sheetName val="개소별명세표(급전선)"/>
      <sheetName val="터널 집계표 (조명)"/>
      <sheetName val="개소별명세표(터널조명)"/>
      <sheetName val="전기실집계표 (전력기기)"/>
      <sheetName val="개소별명세표 (전기실)"/>
      <sheetName val="개소별명세표(메쉬접지)"/>
      <sheetName val="신설집계표 (신호,통신)"/>
      <sheetName val="신설개소별집계표 (신호,통신)"/>
      <sheetName val="개소별명세표 (신호,통신)"/>
      <sheetName val="홈등신설"/>
      <sheetName val="철거개소별총집계표"/>
      <sheetName val="철거개소별집계표"/>
      <sheetName val="기존 개소별명세표 (철거)"/>
      <sheetName val="개소별명세표 (임시선로)"/>
      <sheetName val="기존 개소별명세표(철거-전력기기)"/>
      <sheetName val="단가비교"/>
      <sheetName val="하조서"/>
      <sheetName val="전선"/>
      <sheetName val="덕전리"/>
      <sheetName val="오억미만"/>
      <sheetName val="집계표"/>
      <sheetName val="대가목록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Module1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정부노임단가"/>
      <sheetName val="A-4"/>
      <sheetName val="변경비교-을"/>
      <sheetName val="금호"/>
      <sheetName val="하조서"/>
      <sheetName val="한강운반비"/>
      <sheetName val="6공구(당초)"/>
      <sheetName val="내역"/>
      <sheetName val="신공항A-9(원가수정)"/>
      <sheetName val="저"/>
      <sheetName val="품의서"/>
      <sheetName val="SP-B1"/>
      <sheetName val="목차"/>
      <sheetName val="가도공"/>
      <sheetName val="재개발"/>
      <sheetName val="서∼군(2)"/>
      <sheetName val="데리네이타현황"/>
      <sheetName val="후다내역"/>
      <sheetName val="도급"/>
      <sheetName val="소야공정계획표"/>
      <sheetName val="토적집계"/>
      <sheetName val="설계예산서"/>
      <sheetName val="직노"/>
      <sheetName val="보할"/>
      <sheetName val="SG"/>
      <sheetName val="기초코드"/>
      <sheetName val="낙찰표"/>
      <sheetName val="2.대외공문"/>
      <sheetName val="98NS-N"/>
      <sheetName val="BID"/>
      <sheetName val="을"/>
      <sheetName val="대로근거"/>
      <sheetName val="가시설"/>
      <sheetName val="1.수인터널"/>
      <sheetName val="45,46"/>
      <sheetName val="일위대가표"/>
      <sheetName val="실행대비"/>
      <sheetName val="입찰품의서"/>
      <sheetName val="공업용수관로"/>
      <sheetName val="SANTOGO"/>
      <sheetName val="입력시트"/>
      <sheetName val="연결임시"/>
      <sheetName val="시공여유율"/>
      <sheetName val="대비"/>
      <sheetName val="총괄-1"/>
      <sheetName val="지주설치제원"/>
      <sheetName val="횡배수관토공수량"/>
      <sheetName val="SF내역및원가02"/>
      <sheetName val="J直材4"/>
      <sheetName val="98지급계획"/>
      <sheetName val="일위(토목)"/>
      <sheetName val="기본단가"/>
      <sheetName val="설 계"/>
      <sheetName val="경비"/>
      <sheetName val="입적표"/>
      <sheetName val="Total"/>
      <sheetName val="물가시세"/>
      <sheetName val="갑지(추정)"/>
      <sheetName val="부대내역"/>
      <sheetName val="초기화면"/>
      <sheetName val="2000년1차"/>
      <sheetName val="토목주소"/>
      <sheetName val="6PILE  (돌출)"/>
      <sheetName val="특수선일위대가"/>
      <sheetName val="건축내역서"/>
      <sheetName val="단가비교표"/>
      <sheetName val="원형1호맨홀토공수량"/>
      <sheetName val="단가산출서"/>
      <sheetName val="결과조달"/>
      <sheetName val="AS포장복구 "/>
      <sheetName val="Dae_Jiju"/>
      <sheetName val="Sikje_ingun"/>
      <sheetName val="TREE_D"/>
      <sheetName val="eq_data"/>
      <sheetName val="장비집계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기공사"/>
      <sheetName val="설계"/>
      <sheetName val="공통가설"/>
      <sheetName val="0.0ControlSheet"/>
      <sheetName val="0.1keyAssumption"/>
      <sheetName val="건축내역"/>
      <sheetName val="DATA"/>
      <sheetName val="실행내역"/>
      <sheetName val="중로근거"/>
      <sheetName val="준공조서갑지"/>
      <sheetName val="실행내역서"/>
      <sheetName val="입출재고현황 (2)"/>
      <sheetName val="수문일1"/>
      <sheetName val="을지"/>
      <sheetName val="시화점실행"/>
      <sheetName val="흥양2교토공집계표"/>
      <sheetName val="인건-측정"/>
      <sheetName val="단"/>
      <sheetName val="3차준공"/>
      <sheetName val="배수통관(좌)"/>
      <sheetName val="공문(신)"/>
      <sheetName val="노임"/>
      <sheetName val="토사(PE)"/>
      <sheetName val="맨홀수량"/>
      <sheetName val="관일"/>
      <sheetName val="투찰(하수)"/>
      <sheetName val="설계내역서"/>
      <sheetName val="실행내역서 "/>
      <sheetName val="4.내진설계"/>
      <sheetName val="내역(최종본4.5)"/>
      <sheetName val="4)유동표"/>
      <sheetName val="Sheet1 (2)"/>
      <sheetName val="상-교대(A1-A2)"/>
      <sheetName val="원본(갑지)"/>
      <sheetName val="DATE"/>
      <sheetName val="N賃率-職"/>
      <sheetName val="수로단위수량"/>
      <sheetName val="공사비총괄표"/>
      <sheetName val="공제구간조서"/>
      <sheetName val="A-7-1LINE(수량)"/>
      <sheetName val="대치판정"/>
      <sheetName val="증감대비"/>
      <sheetName val="날개벽"/>
      <sheetName val="보고"/>
      <sheetName val="원가계산서"/>
      <sheetName val="하수급견적대비"/>
      <sheetName val="ELECTRIC"/>
      <sheetName val="충주"/>
      <sheetName val="wall"/>
      <sheetName val="MOTOR"/>
      <sheetName val="교각1"/>
      <sheetName val="2000년하반기"/>
      <sheetName val="여과지동"/>
      <sheetName val="기초자료"/>
      <sheetName val="전체_1설계"/>
      <sheetName val="자재일람"/>
      <sheetName val="현장관리"/>
      <sheetName val="기계내역"/>
      <sheetName val="표지"/>
      <sheetName val="BSD (2)"/>
      <sheetName val="type-F"/>
      <sheetName val="광산내역"/>
      <sheetName val="nys"/>
      <sheetName val="조명시설"/>
      <sheetName val="접속도로1"/>
      <sheetName val="총괄내역서"/>
      <sheetName val="기성신청"/>
      <sheetName val="물량표"/>
      <sheetName val="EQUIP-H"/>
      <sheetName val="강교(Sub)"/>
      <sheetName val="설계예산"/>
      <sheetName val="일위대가(가설)"/>
      <sheetName val="위치조서"/>
      <sheetName val="TYPE-A"/>
      <sheetName val="APT"/>
      <sheetName val="전기일위대가"/>
      <sheetName val="토공사"/>
      <sheetName val="제잡비.xls"/>
      <sheetName val="구천"/>
      <sheetName val="BJJIN"/>
      <sheetName val="공사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CONCRETE"/>
      <sheetName val="몰탈재료산출"/>
      <sheetName val="ABUT수량-A1"/>
      <sheetName val="96보완계획7.12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경영혁신본부"/>
      <sheetName val="설계명세서"/>
      <sheetName val="예산M6-B"/>
      <sheetName val="AB자재단가"/>
      <sheetName val="상세산출"/>
      <sheetName val="적현로"/>
      <sheetName val="Sheet9"/>
      <sheetName val="현장관리비 산출내역"/>
      <sheetName val="97년 추정"/>
      <sheetName val="VXXXXXXX"/>
      <sheetName val="건설성적"/>
      <sheetName val="증감내역서"/>
      <sheetName val="전기단가조사서"/>
      <sheetName val="산수배수"/>
      <sheetName val="집계표(수배전제조구매)"/>
      <sheetName val="실행(ALT1)"/>
      <sheetName val="정보"/>
      <sheetName val="Type(123)"/>
      <sheetName val="종단계산"/>
      <sheetName val="입적6-10"/>
      <sheetName val="공량산출서"/>
      <sheetName val="JUCKEYK"/>
      <sheetName val="건축-물가변동"/>
      <sheetName val="품셈TABLE"/>
      <sheetName val="현황산출서"/>
      <sheetName val="견적대비표"/>
      <sheetName val="단가(반정1교-원주)"/>
      <sheetName val="주요자재단가"/>
      <sheetName val="각형맨홀"/>
      <sheetName val="본공사"/>
      <sheetName val="S0"/>
      <sheetName val="자금청구"/>
      <sheetName val="DC-O-4-S(설명서)"/>
      <sheetName val="평균터파기고(1-2,ASP)"/>
      <sheetName val="1.설계기준"/>
      <sheetName val="수량산출서"/>
      <sheetName val="내역서01"/>
      <sheetName val="프라임 강변역(4,236)"/>
      <sheetName val="마산방향"/>
      <sheetName val="INPUT(덕도방향-시점)"/>
      <sheetName val="CPM챠트"/>
      <sheetName val="지우지마"/>
      <sheetName val="토목"/>
      <sheetName val="설계기준"/>
      <sheetName val="내역1"/>
      <sheetName val="내   역"/>
      <sheetName val="물집"/>
      <sheetName val="장비별표(오거보링)(Ø400)(12M)"/>
      <sheetName val="공사비산출내역"/>
      <sheetName val="IW-LIST"/>
      <sheetName val="발주설계서(당초)"/>
      <sheetName val="변경후원본2"/>
      <sheetName val="8.PILE  (돌출)"/>
      <sheetName val="콤보박스와 리스트박스의 연결"/>
      <sheetName val="유형처분"/>
      <sheetName val="진주방향"/>
      <sheetName val="건축공사"/>
      <sheetName val="울산자금"/>
      <sheetName val="비교1"/>
      <sheetName val="신우"/>
      <sheetName val="강북라우터"/>
      <sheetName val="세부내역서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시중노임단가"/>
      <sheetName val="횡배수관"/>
      <sheetName val="건축적용원가계산"/>
      <sheetName val="총집계표"/>
      <sheetName val="신공항A-;(원가수정)"/>
      <sheetName val="수 량 명 세 서 - 1"/>
      <sheetName val="견적조건"/>
      <sheetName val="수량집계표"/>
      <sheetName val="2.교량(신설)"/>
      <sheetName val="5.2코핑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덕전리"/>
      <sheetName val="TEST1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산출근거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전체ﾴ엿서"/>
      <sheetName val="BREAKDOWN(철거설치)"/>
      <sheetName val="견적을지"/>
      <sheetName val="기계경비"/>
      <sheetName val="3F"/>
      <sheetName val="ITEM"/>
      <sheetName val="수토공단위당"/>
      <sheetName val="부안일위"/>
      <sheetName val="모래기초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2공구산출내역"/>
      <sheetName val="교각토공 _2_"/>
      <sheetName val="총괄"/>
      <sheetName val="토량1-1"/>
      <sheetName val="대우"/>
      <sheetName val="1차3회-개소별명세서-빨간색-인쇄용(21873)"/>
      <sheetName val="명세서"/>
      <sheetName val="수목단가"/>
      <sheetName val="시설수량표"/>
      <sheetName val="식재수량표"/>
      <sheetName val="토목품셈"/>
      <sheetName val="4.장비손료"/>
      <sheetName val="토목단가"/>
      <sheetName val="간접"/>
      <sheetName val="1맨AO"/>
      <sheetName val="경상비"/>
      <sheetName val="1.3.1절점좌표"/>
      <sheetName val="1.1설계기준"/>
      <sheetName val="기흥하도용"/>
      <sheetName val="CALCULATION"/>
      <sheetName val="별표 "/>
      <sheetName val="일위대가목차"/>
      <sheetName val="DATA 입력부"/>
      <sheetName val="보도경계블럭"/>
      <sheetName val="영업소실적"/>
      <sheetName val="바닥판"/>
      <sheetName val="1안"/>
      <sheetName val="WORK"/>
      <sheetName val="base"/>
      <sheetName val="포설list원본"/>
      <sheetName val="내역분기"/>
      <sheetName val="차수"/>
      <sheetName val="FB25JN"/>
      <sheetName val="CIP 공사"/>
      <sheetName val="남양내역"/>
      <sheetName val="원가"/>
      <sheetName val="sw1"/>
      <sheetName val="깨기"/>
      <sheetName val="기계경비일람"/>
      <sheetName val="내역서변경성원"/>
      <sheetName val="1-1호"/>
      <sheetName val="배수관공"/>
      <sheetName val="측구공"/>
      <sheetName val="남양시작동010313100%"/>
      <sheetName val="단가표"/>
      <sheetName val="#3E1_GCR"/>
      <sheetName val="예정(3)"/>
      <sheetName val="동원(3)"/>
      <sheetName val="현장일반사항"/>
      <sheetName val="A"/>
      <sheetName val="식재일위"/>
      <sheetName val="Input"/>
      <sheetName val="사통"/>
      <sheetName val="실행(표지,갑,을)"/>
      <sheetName val="전기실-1"/>
      <sheetName val="잡철물"/>
      <sheetName val="단중"/>
      <sheetName val="금융비용"/>
      <sheetName val="교통대책내역"/>
      <sheetName val="본부장"/>
      <sheetName val="48일위"/>
      <sheetName val="49일위"/>
      <sheetName val="22일위"/>
      <sheetName val="흄관기초"/>
      <sheetName val="산근(1)"/>
      <sheetName val="파이프류"/>
      <sheetName val="1차설계변경내역"/>
      <sheetName val="choose"/>
      <sheetName val="산출금액내역"/>
      <sheetName val="Baby일위대가"/>
      <sheetName val="C-노임단가"/>
      <sheetName val="연부97-1"/>
      <sheetName val="갑지1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마감사양"/>
      <sheetName val="현장별"/>
      <sheetName val="설계변경내역서"/>
      <sheetName val="원가계산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CTEMCOST"/>
      <sheetName val="guard(mac)"/>
      <sheetName val="수량산출서 갑지"/>
      <sheetName val="직공비"/>
      <sheetName val="NOMUBI"/>
      <sheetName val="벽체면적당일위대가"/>
      <sheetName val="작성기준"/>
      <sheetName val="FI원가_1"/>
      <sheetName val="시운전연료"/>
      <sheetName val="포장공"/>
      <sheetName val="구조물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5사남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소소총괄표"/>
      <sheetName val="구분자"/>
      <sheetName val="식재"/>
      <sheetName val="시설물"/>
      <sheetName val="식재출력용"/>
      <sheetName val="유지관리"/>
      <sheetName val="아파트-가설"/>
      <sheetName val="공통가설공사"/>
      <sheetName val="출장내역"/>
      <sheetName val="1공구_건정토건_토공2"/>
      <sheetName val="상수도토공집계표"/>
      <sheetName val="조건"/>
      <sheetName val="중기가격"/>
      <sheetName val="96노임기준"/>
      <sheetName val="9-1차이내역"/>
      <sheetName val="기본DATA"/>
      <sheetName val="구단"/>
      <sheetName val="기초입력 DATA"/>
      <sheetName val="입찰내역"/>
      <sheetName val="현장지지물물량"/>
      <sheetName val="공통자료"/>
      <sheetName val="안전시설내역서"/>
      <sheetName val="총공사내역서"/>
      <sheetName val="적용토목"/>
      <sheetName val="식재인부"/>
      <sheetName val="평자재단가"/>
      <sheetName val="건축토목실행내역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원본"/>
      <sheetName val="광통신 견적내역서1"/>
      <sheetName val="할증 "/>
      <sheetName val="EJ"/>
      <sheetName val="unit 4"/>
      <sheetName val="당초"/>
      <sheetName val="8)중점관리장비현황"/>
      <sheetName val="돈암사업"/>
      <sheetName val="전체기준Data"/>
      <sheetName val="EQUIP LIST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Macro(전동기)"/>
      <sheetName val="간접재료비산출표-27-30"/>
      <sheetName val="설계명세"/>
      <sheetName val="장척총괄"/>
      <sheetName val="참고"/>
      <sheetName val="공통부대비"/>
      <sheetName val="4월예정공정표"/>
      <sheetName val="정렬"/>
      <sheetName val="설비"/>
      <sheetName val="기기리스트"/>
      <sheetName val="산출근거(S4)"/>
      <sheetName val="공문"/>
      <sheetName val="공사수행보고"/>
      <sheetName val="시설물기초"/>
      <sheetName val="기둥(원형)"/>
      <sheetName val="10동"/>
      <sheetName val="작성"/>
      <sheetName val="CODE"/>
      <sheetName val="식재일위대가"/>
      <sheetName val="기초일위대가"/>
      <sheetName val="단가대비표"/>
      <sheetName val="정부노임"/>
      <sheetName val="일위대가-01"/>
      <sheetName val="주식"/>
      <sheetName val="학생내역"/>
      <sheetName val="부대공자재집계표"/>
      <sheetName val="품셈(기초)"/>
      <sheetName val="상호참고자료"/>
      <sheetName val="발주처자료입력"/>
      <sheetName val="회사기본자료"/>
      <sheetName val="하자보증자료"/>
      <sheetName val="기술자관련자료"/>
      <sheetName val="database"/>
      <sheetName val="다곡2교"/>
      <sheetName val="본사인상전"/>
      <sheetName val="쌍송교"/>
      <sheetName val="인원현황"/>
      <sheetName val="이자율"/>
      <sheetName val="평3"/>
      <sheetName val="재활용 악취_먼지DUCT산출"/>
      <sheetName val="항목지정"/>
      <sheetName val="경비산출"/>
      <sheetName val="단가조사-2"/>
      <sheetName val="VE절감"/>
      <sheetName val="울산자동제어"/>
      <sheetName val="일위_파일"/>
      <sheetName val="일반부표"/>
      <sheetName val="터파기및재료"/>
      <sheetName val="첨부1-1"/>
      <sheetName val="빙설"/>
      <sheetName val="현장관리비데이타"/>
      <sheetName val="공정코드"/>
      <sheetName val="재료"/>
      <sheetName val="현장식당(1)"/>
      <sheetName val="개산공사비"/>
      <sheetName val="말뚝지지력산정"/>
      <sheetName val="일반수량"/>
      <sheetName val="입력그림"/>
      <sheetName val="기안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부산제일극장"/>
      <sheetName val="수주현황2월"/>
      <sheetName val="증감분석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손익분석"/>
      <sheetName val="기본사항"/>
      <sheetName val="969910( R)"/>
      <sheetName val="입력"/>
      <sheetName val="1062-X방향 "/>
      <sheetName val="DATA2000"/>
      <sheetName val="5.정산서"/>
      <sheetName val="포장직선구간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01"/>
      <sheetName val="b_balju_cho"/>
      <sheetName val="현금흐름"/>
      <sheetName val="외주가공"/>
      <sheetName val="원내역서 그대로"/>
      <sheetName val="은행"/>
      <sheetName val="소방사항"/>
      <sheetName val="일반관리비전체분당초변경대비표"/>
      <sheetName val="사용계획"/>
      <sheetName val="지급수수료월별금액산정"/>
      <sheetName val="상가지급현황"/>
      <sheetName val="Ⅱ1-0타"/>
      <sheetName val="내역및원가02"/>
      <sheetName val="분전반일위대가"/>
      <sheetName val="유림콘도"/>
      <sheetName val="성서방향-교대(A2)"/>
      <sheetName val="포장수량집계"/>
      <sheetName val="(C)원내역"/>
      <sheetName val="경비 (1)"/>
      <sheetName val="1F"/>
      <sheetName val="2F 회의실견적(5_14 일대)"/>
      <sheetName val="편성절차"/>
      <sheetName val="구조물공"/>
      <sheetName val="부대공"/>
      <sheetName val="2002자금수지계획(진행+신규)"/>
      <sheetName val="2변경1"/>
      <sheetName val="가중치"/>
      <sheetName val="횡날개수집"/>
      <sheetName val="중기단가"/>
      <sheetName val="계약서"/>
      <sheetName val="전계가"/>
      <sheetName val="방송(체육관)"/>
      <sheetName val="TYPE1"/>
      <sheetName val="공사비"/>
      <sheetName val="배선(낙차)"/>
      <sheetName val="전도품의"/>
      <sheetName val="단양 00 아파트-세부내역"/>
      <sheetName val="공통비"/>
      <sheetName val="VENDOR LIST"/>
      <sheetName val="15100"/>
      <sheetName val="산출근거#2-3"/>
      <sheetName val="정의"/>
      <sheetName val="영동(D)"/>
      <sheetName val="제거식EA"/>
      <sheetName val="형틀공사"/>
      <sheetName val="물량산출근거"/>
      <sheetName val="배명(단가)"/>
      <sheetName val="산근"/>
      <sheetName val="자재co"/>
      <sheetName val="UR2-Calculation"/>
      <sheetName val="사진"/>
      <sheetName val="예총"/>
      <sheetName val="참조-(1)"/>
      <sheetName val="조명일위"/>
      <sheetName val="입력값"/>
      <sheetName val="설계기준 및 하중계산"/>
      <sheetName val="표층포설및다짐"/>
      <sheetName val="3차토목내역"/>
      <sheetName val="전국현황"/>
      <sheetName val="실행"/>
      <sheetName val="총괄집계 "/>
      <sheetName val="NAIL단가산출"/>
      <sheetName val="단중표"/>
      <sheetName val="수문보고"/>
      <sheetName val="청 구"/>
      <sheetName val="BQ(실행)"/>
      <sheetName val="내역서 (2)"/>
      <sheetName val="DC"/>
      <sheetName val="가시설(TYPE-A)"/>
      <sheetName val="1-1평균터파기고(1)"/>
      <sheetName val="램머"/>
      <sheetName val="암거(2)"/>
      <sheetName val="대비표"/>
      <sheetName val="수목데이타 "/>
      <sheetName val="빙100장비사양"/>
      <sheetName val="2.1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철거폐쇄현황"/>
      <sheetName val="말뚝기초(안정검토)-외측"/>
      <sheetName val="단위수량"/>
      <sheetName val="ASALTOTA"/>
      <sheetName val="4.2.1 마루높이 검토"/>
      <sheetName val="암거"/>
      <sheetName val="품셈표"/>
      <sheetName val="미드수량"/>
      <sheetName val="터널조도"/>
      <sheetName val="총수량집계표"/>
      <sheetName val="Sheet14"/>
      <sheetName val="Sheet13"/>
      <sheetName val="Trend(Agitator)"/>
      <sheetName val="L형옹벽"/>
      <sheetName val="포장절단"/>
      <sheetName val="1호맨홀토공"/>
      <sheetName val="Sight n M.H"/>
      <sheetName val="단가 "/>
      <sheetName val="수전기기DATA"/>
      <sheetName val="상세도"/>
      <sheetName val="소일위대가코드표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도급내역"/>
      <sheetName val="48_x0005__x0000_"/>
      <sheetName val="지구단위계획"/>
      <sheetName val="매인"/>
      <sheetName val="당진1,2호기전선관설치및접지4차공사내역서-을지"/>
      <sheetName val="工완성공사율"/>
      <sheetName val="배수장토목공사비"/>
      <sheetName val="맨홀되메우기"/>
      <sheetName val="한성교회 신축공사(050713)_CheckList"/>
      <sheetName val="ETC"/>
      <sheetName val="도"/>
      <sheetName val="토지산출내역"/>
      <sheetName val="상행-교대(A1-A2)"/>
      <sheetName val="옥외"/>
      <sheetName val="P_x0005_"/>
      <sheetName val="P嘐"/>
      <sheetName val="strut type"/>
      <sheetName val="현금흐름표"/>
      <sheetName val="07제품별수익성"/>
      <sheetName val="중기일위대밀"/>
      <sheetName val="포장공사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70%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심사"/>
      <sheetName val="옹벽단면치수"/>
      <sheetName val="용집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-15.0"/>
      <sheetName val="1차설계Ꮗԯ_x0000_"/>
      <sheetName val="1차설계逷≙_xdc00_≙"/>
      <sheetName val="시가지우회도로공내역서"/>
      <sheetName val="일위대가1"/>
      <sheetName val="PĴ"/>
      <sheetName val="Pꮸ"/>
      <sheetName val="P估"/>
      <sheetName val="quotation"/>
      <sheetName val="용수간선"/>
      <sheetName val="가격"/>
      <sheetName val="기초단가일람표"/>
      <sheetName val="미장"/>
      <sheetName val="단면치수"/>
      <sheetName val="콘센트신설"/>
      <sheetName val="검토현황"/>
      <sheetName val="증감내역"/>
      <sheetName val="교각별철근수량집계표"/>
      <sheetName val="출력X"/>
      <sheetName val="6동"/>
      <sheetName val="10.경제성분석"/>
      <sheetName val="L형옹벽(key)"/>
      <sheetName val="사  업  비  수  지  예  산  서"/>
      <sheetName val="총체보활공정표"/>
      <sheetName val="평균높이산출근거"/>
      <sheetName val="횡배수관위치조서"/>
      <sheetName val="다중모드"/>
      <sheetName val="Sheet10"/>
      <sheetName val="통합"/>
      <sheetName val="기계 도급내역서"/>
      <sheetName val="철탑공사"/>
      <sheetName val="T기성9605"/>
      <sheetName val="01AC"/>
      <sheetName val="7.전산해석결과"/>
      <sheetName val="4.하중"/>
      <sheetName val="비교표"/>
      <sheetName val="2004노형교"/>
      <sheetName val="기본정보"/>
      <sheetName val="제경비율"/>
      <sheetName val="PAINT"/>
      <sheetName val="배관물량집계(기본)"/>
      <sheetName val="hvac(제어동)"/>
      <sheetName val="기성금내역서"/>
      <sheetName val="전체공사"/>
      <sheetName val="내역서(총)"/>
      <sheetName val="내역(가지)"/>
      <sheetName val="CM 1"/>
      <sheetName val="TCDB"/>
      <sheetName val="일반물자(한국통신)"/>
      <sheetName val="108.수선비"/>
      <sheetName val="맨홀_공사비"/>
      <sheetName val="예산대비"/>
      <sheetName val=" ｹ-ﾌﾞﾙ"/>
      <sheetName val="kimre scrubber"/>
      <sheetName val="FRP PIPING 일위대가"/>
      <sheetName val="세부항목"/>
      <sheetName val="출력자료"/>
      <sheetName val="개인별 순위표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MIJIBI"/>
      <sheetName val="품목"/>
      <sheetName val="전기2005"/>
      <sheetName val="1월"/>
      <sheetName val="Balance"/>
      <sheetName val="제안실적sum조회"/>
      <sheetName val="경성자금"/>
      <sheetName val="단가조사서"/>
      <sheetName val="일위목차"/>
      <sheetName val="97 사업추정(WEKI)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신규단가산출"/>
      <sheetName val="단위중기"/>
      <sheetName val="기초공"/>
      <sheetName val="POOM_MOTO"/>
      <sheetName val="POOM_MOTO2"/>
      <sheetName val="죽원1교"/>
      <sheetName val="SCH"/>
      <sheetName val="제수"/>
      <sheetName val="공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수량명세서"/>
      <sheetName val="도급내역서"/>
      <sheetName val="관리비비계상"/>
      <sheetName val="문학간접"/>
      <sheetName val="신평리 권리자명부"/>
      <sheetName val="토  공"/>
      <sheetName val="EQ"/>
      <sheetName val="차선"/>
      <sheetName val="차조서"/>
      <sheetName val="위치"/>
      <sheetName val="JUCK"/>
      <sheetName val="7월11일"/>
      <sheetName val="사다리"/>
      <sheetName val="SPEC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경비공통"/>
      <sheetName val="Macro3"/>
      <sheetName val="ESC(K치)"/>
      <sheetName val="수량-가로등"/>
      <sheetName val="공사명입력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품종코드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자재비"/>
      <sheetName val="EP0618"/>
      <sheetName val="비목군분류일위"/>
      <sheetName val="단위수량DATA"/>
      <sheetName val="흄관기_x0000_"/>
      <sheetName val="흄관기鬀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맨홀"/>
      <sheetName val="JJ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관접합및부설"/>
      <sheetName val="기초자료입력"/>
      <sheetName val="교량"/>
      <sheetName val="배수喘_x001a_"/>
      <sheetName val="내역서-2"/>
      <sheetName val="물량표(신)"/>
      <sheetName val="일위대가(산근)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F 월별기성수금현황 "/>
      <sheetName val="VOC"/>
      <sheetName val=" "/>
      <sheetName val="인상효1"/>
      <sheetName val="대창(장성)"/>
      <sheetName val="NOM³_x0000_Ԁ"/>
      <sheetName val="NOMֳ_x0000_缀"/>
      <sheetName val="BEND LOSS"/>
      <sheetName val="인제내역"/>
      <sheetName val="TYPE-1"/>
      <sheetName val="220 (2)"/>
      <sheetName val="업무처리전"/>
      <sheetName val="기계사급자재"/>
      <sheetName val="변경집계표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함열량 db"/>
      <sheetName val="인부신상_x0000__x0000_"/>
      <sheetName val="새공통"/>
      <sheetName val="TRAY 헹거산출"/>
      <sheetName val="3BL공동구_x0000__x0000_Ԁ"/>
      <sheetName val="1공구_건정토건_철槜〚"/>
      <sheetName val="부영주택(잡철물)"/>
      <sheetName val="FILE1"/>
      <sheetName val="Proposal"/>
      <sheetName val="간이연락"/>
      <sheetName val="단가(동바蔨ũ"/>
      <sheetName val="치수표"/>
      <sheetName val="VENT"/>
      <sheetName val="준검_내逃ᚹ欃"/>
      <sheetName val="토공 total"/>
      <sheetName val="설계내역2"/>
      <sheetName val="설비비4"/>
      <sheetName val="1鶈"/>
      <sheetName val="토공정보"/>
      <sheetName val="교각토"/>
      <sheetName val="철집"/>
      <sheetName val="YES-T"/>
      <sheetName val="할증표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tra-vat-lieu"/>
      <sheetName val="내역서1999.8최종"/>
      <sheetName val="3.전기산출기초"/>
      <sheetName val="사리부설"/>
      <sheetName val="부대표지_x0000__x0000__x0005__x0000_腰"/>
      <sheetName val="월별계획"/>
      <sheetName val="발주현황"/>
      <sheetName val="䣐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PTVT (MAU)"/>
      <sheetName val="기초목"/>
      <sheetName val="125x125"/>
      <sheetName val="TOSHIBA-Structure"/>
      <sheetName val="기존단가 (2)"/>
      <sheetName val="GAEYO"/>
      <sheetName val="1.1"/>
      <sheetName val="0217상가미분양자산"/>
      <sheetName val="3BL공동구"/>
      <sheetName val="항목코드"/>
      <sheetName val="내역(전력)"/>
      <sheetName val="단위중량표"/>
      <sheetName val="공량(전기)"/>
      <sheetName val="8설7발"/>
      <sheetName val="주안3차A-A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Level-DATA"/>
      <sheetName val="Fr Revit"/>
      <sheetName val="NSA Summary"/>
      <sheetName val="FitOutConfCentre"/>
      <sheetName val="슬래브수량산출"/>
      <sheetName val="콘크리트"/>
      <sheetName val="토량산출서"/>
      <sheetName val="D.B"/>
      <sheetName val="2_1"/>
      <sheetName val="사__업__비__수__지__예__산__서"/>
      <sheetName val="기계_도급내역서"/>
      <sheetName val="10_경제성분석"/>
      <sheetName val="1차설계逷≙≙"/>
      <sheetName val="-배수구조총재료"/>
      <sheetName val="식생블럭단위수량"/>
      <sheetName val="HW일위"/>
      <sheetName val="외주대비x_x0000_Ԁ_x0000_"/>
      <sheetName val="외주대비-구_x0005__x0000_"/>
      <sheetName val="외주대비-구멫⽄"/>
      <sheetName val="기계실냉༛彬"/>
      <sheetName val="외주대비-구ꮸ〇"/>
      <sheetName val="외주대비-구_x0000__x0000_"/>
      <sheetName val="변경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타설"/>
      <sheetName val="총공사Ԁ쭭㠯"/>
      <sheetName val="철근׃"/>
      <sheetName val="수벽설치(효자)"/>
      <sheetName val="2013년상반기"/>
      <sheetName val="도시정비"/>
      <sheetName val="개발"/>
      <sheetName val="도시정비 "/>
      <sheetName val="민간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⑻동원인원산출서⑧"/>
      <sheetName val="합천내역"/>
      <sheetName val="06 일위대가목록"/>
      <sheetName val="전압강하"/>
      <sheetName val="LD"/>
      <sheetName val="_x0000__x0010__x0000_내"/>
      <sheetName val="평가내역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foxz"/>
      <sheetName val="Tong hop"/>
      <sheetName val="Phan lap dat"/>
      <sheetName val="Lắp Ráp"/>
      <sheetName val="GiaVT"/>
      <sheetName val="Q'ty"/>
      <sheetName val="chi tiet"/>
      <sheetName val="PPC Summary"/>
      <sheetName val="Worshop"/>
      <sheetName val="ac"/>
      <sheetName val="LPG"/>
      <sheetName val="부도어음"/>
      <sheetName val="가정급수관"/>
      <sheetName val="기초입력ԯ_x0000_缀_x0000__x0000_"/>
      <sheetName val="횡배수관 토공량 산출"/>
      <sheetName val="부대표지_x0000__x0000__x0005__x0000_䥀"/>
      <sheetName val="행정표준(2惍"/>
      <sheetName val="행정표준(2ネ"/>
      <sheetName val="부대표지츀 _x0000__x0000_얈"/>
      <sheetName val="부대표지츀 _x0000__x0000_篐"/>
      <sheetName val="벽체면적˱ጐɈី"/>
      <sheetName val="수지예산"/>
      <sheetName val="K2 site Total 내역서"/>
      <sheetName val="제잡비(주공종)"/>
      <sheetName val="동력부하계산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자판실행"/>
      <sheetName val="총괄표 "/>
      <sheetName val="부대표지_x0000__x0000__x0005__x0000_⽠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Lumen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97_사업추정(WEKI)"/>
      <sheetName val="-15_0"/>
      <sheetName val="7_전산해석결과"/>
      <sheetName val="4_하중"/>
      <sheetName val="청_구"/>
      <sheetName val="108_수선비1"/>
      <sheetName val="_ｹ-ﾌﾞﾙ"/>
      <sheetName val="공내역_및_견적조건"/>
      <sheetName val="신평리_권리자명부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조ꌀ"/>
      <sheetName val="조Ꝣ"/>
      <sheetName val="구조ఀ덀_x0000_"/>
      <sheetName val="Bab泅啢堀㭔*"/>
      <sheetName val="구조怀ྋĀ"/>
      <sheetName val="연평잔"/>
      <sheetName val="Efficiency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A1내역_총괄표"/>
      <sheetName val="인부신상헾⼳"/>
      <sheetName val="해외교육"/>
      <sheetName val="수로BOX"/>
      <sheetName val="투찰금액"/>
      <sheetName val="gyun"/>
      <sheetName val="내역 "/>
      <sheetName val="1-׃⼿"/>
      <sheetName val="1-닑⽋"/>
      <sheetName val="1-_x0005__x0000_"/>
      <sheetName val="PIPING"/>
      <sheetName val="수량산출서_x0000__x0000__x0005_"/>
      <sheetName val="수량산출서_x0010__x0000_"/>
      <sheetName val="부대공사비"/>
      <sheetName val="구조물터파기ꗤNˠ"/>
      <sheetName val="BD운반거리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CF_DT"/>
      <sheetName val="01. DATA"/>
      <sheetName val="토공계산서(부체도로)"/>
      <sheetName val="건_′近丂"/>
      <sheetName val="건_ê_x0000_Ԁ"/>
      <sheetName val="공종코드"/>
      <sheetName val="일위대가Ȓ_x0000_"/>
      <sheetName val="일위대가顔-"/>
      <sheetName val="1공구_건정토건_토_x0000__x0000_"/>
      <sheetName val="자재단가표"/>
      <sheetName val="호곡중학교"/>
      <sheetName val="3.1.6 전산처리결과"/>
      <sheetName val="템플릿"/>
      <sheetName val="본장"/>
      <sheetName val="Config"/>
      <sheetName val="출장㺎Ă"/>
      <sheetName val="수정_x0000__x0000_"/>
      <sheetName val="경비_원본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계산내역(설비)"/>
      <sheetName val="아파트급수지하PIT층평면도(평면도)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동업계매출속보"/>
      <sheetName val="A-100전제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서울대규장각(가시설흙막이)"/>
      <sheetName val="오억미만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기초데이타"/>
      <sheetName val="총공사_x0000__x0000_Ԁ"/>
      <sheetName val="2.입력sheet"/>
      <sheetName val="코드일람표"/>
      <sheetName val="용산1(해보)"/>
      <sheetName val="매입"/>
      <sheetName val="교각怀"/>
      <sheetName val="견적_x0005_"/>
      <sheetName val="CԀ"/>
      <sheetName val="재무가정"/>
      <sheetName val="사전공사"/>
      <sheetName val="NOM³"/>
      <sheetName val="NOMֳ"/>
      <sheetName val="기초입력ԯ"/>
      <sheetName val="외주대비x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Rect. 10"/>
      <sheetName val="현장´_x0000_Ԁ_x0000_"/>
      <sheetName val="[회다내역,X켊楳켎攳嶪剃嶮布쵌섌)"/>
      <sheetName val="SIL98"/>
      <sheetName val="변경갑지"/>
      <sheetName val="증감(갑지)"/>
      <sheetName val="Bang TH"/>
      <sheetName val="Shelves"/>
      <sheetName val="DI-ESTI"/>
      <sheetName val="Sikje_in_x0005_"/>
      <sheetName val="Bang gia 2011.10.12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5.6 NTKL ĐHKK "/>
      <sheetName val="5.12 NTKL PCCC"/>
      <sheetName val="ThongSo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0"/>
      <sheetName val="Cọc nhồi"/>
      <sheetName val="MTL(AG)"/>
      <sheetName val="Notes"/>
      <sheetName val="01__DATA"/>
      <sheetName val="_후다_x0001_ _x0010__x0000__x0003"/>
      <sheetName val="新规"/>
      <sheetName val="D &amp; W sizes"/>
      <sheetName val="Package1"/>
      <sheetName val="5.NKTC"/>
      <sheetName val="4.BBNT-LĐ"/>
      <sheetName val="tra_vat_lieu"/>
      <sheetName val="ptvt"/>
      <sheetName val="[후다_x0001_ _x0010_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Goc CC"/>
      <sheetName val="Tai_khoan"/>
      <sheetName val="중기사용료_(2)"/>
      <sheetName val="BTRA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전_x0000_"/>
      <sheetName val="원가 (2)"/>
      <sheetName val="부대표지츀 "/>
      <sheetName val="총공사"/>
      <sheetName val="수량산출서_x0010_"/>
      <sheetName val="본댐설계"/>
      <sheetName val="연령현황"/>
      <sheetName val="1차설계逷≙?≙"/>
      <sheetName val="건_ê"/>
      <sheetName val="중사"/>
      <sheetName val="제품목록"/>
      <sheetName val="가시설흙막이"/>
      <sheetName val="3BL공동구__x0000__x0000_"/>
      <sheetName val="옥외 전력간선공사"/>
      <sheetName val="간접비 총괄표"/>
      <sheetName val="현장´"/>
      <sheetName val="1차3회-개소별명세서-빨간색-인쇄용(2187_x0000__x0000_"/>
      <sheetName val="외Å_x0000_怀"/>
      <sheetName val="측구_x0000_"/>
      <sheetName val="Pag_hal"/>
      <sheetName val="THMAVT"/>
      <sheetName val="electrical"/>
      <sheetName val="Gia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금속및금속창호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공사비대비표(을지)"/>
      <sheetName val="시멘혷_xdf67__x0000__x0000_"/>
      <sheetName val="시멘혾_xdf67__x0000__x0000_"/>
      <sheetName val="홈용접표"/>
      <sheetName val="위생悱"/>
      <sheetName val="근생APT-신마감"/>
      <sheetName val="복지관_FIART"/>
      <sheetName val="근생APT-FIART"/>
      <sheetName val="근생-FIART"/>
      <sheetName val="갑漅⿊"/>
      <sheetName val="18.궤도재료"/>
      <sheetName val="표지 ¬_x0000__x0000_"/>
      <sheetName val="변경요청내역"/>
      <sheetName val="피벗테이블데이터분석"/>
      <sheetName val="፝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기본데이타입력"/>
      <sheetName val="노임,재료비"/>
      <sheetName val="교각토ꙭ"/>
      <sheetName val="HVAC"/>
      <sheetName val="DG"/>
      <sheetName val="NHÀ NHẬP LIỆU"/>
      <sheetName val="MÓNG SILO"/>
      <sheetName val="표지 (3_x0005_"/>
      <sheetName val="_x0000__x0008__x0000__x0005__x0000_"/>
      <sheetName val="_x0000__x0004__x0000__x0004__x0000_"/>
      <sheetName val="_x0000__x0003__x0000__x0004__x0000__x0000__x0000_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사진대지"/>
      <sheetName val="공정확인서"/>
      <sheetName val="통장사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내역서변⢳쨁"/>
      <sheetName val="내역서변⢳쉨쨁"/>
      <sheetName val="내역서변⢳쨁"/>
      <sheetName val="내역서변ꙭ _x0000_"/>
      <sheetName val="위생䲀æ"/>
      <sheetName val="건_裪选"/>
      <sheetName val="건_䃪氼᠝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수⋜Ɇ녈"/>
      <sheetName val="장비명"/>
      <sheetName val="수량산출서"/>
      <sheetName val="Rect__10"/>
      <sheetName val="1-"/>
      <sheetName val="내"/>
      <sheetName val="부대표지츀_얈"/>
      <sheetName val="부대표지츀_篐"/>
      <sheetName val="보도내 "/>
      <sheetName val="GIAVLIEU"/>
      <sheetName val="Measure 1306"/>
      <sheetName val="DAF-2"/>
      <sheetName val="DM.ChiPhi"/>
      <sheetName val="CODE-LIST"/>
      <sheetName val="Basic Wage"/>
      <sheetName val="Menber List"/>
      <sheetName val="2.교_x0000__x0000__xdd08_̚벝"/>
      <sheetName val="단가산출서(토공사)"/>
      <sheetName val="제작계획"/>
      <sheetName val="수정시산표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1공구_건정토건_철㑸4"/>
      <sheetName val="토목내역서 (도급단가) (2)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급수공사"/>
      <sheetName val="견적내역서"/>
      <sheetName val="식재鱸þ"/>
      <sheetName val="식재雨ē"/>
      <sheetName val="인원계획-미화"/>
      <sheetName val="PL Vua"/>
      <sheetName val="조선용암면"/>
      <sheetName val="Assumptions"/>
      <sheetName val="조명율ၒ"/>
      <sheetName val="인부신상ĺ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2_대외공문10"/>
      <sheetName val="1_수인터널10"/>
      <sheetName val="6PILE__(돌출)10"/>
      <sheetName val="AS포장복구_10"/>
      <sheetName val="설_계10"/>
      <sheetName val="내역(최종본4_5)10"/>
      <sheetName val="0_0ControlSheet10"/>
      <sheetName val="0_1keyAssumption10"/>
      <sheetName val="Sheet1_(2)9"/>
      <sheetName val="노원열병합__건축공사기성내역서9"/>
      <sheetName val="입출재고현황_(2)9"/>
      <sheetName val="전차선로_물량표9"/>
      <sheetName val="부대입찰_내역서9"/>
      <sheetName val="3BL공동구_수량9"/>
      <sheetName val="BSD_(2)9"/>
      <sheetName val="4_내진설계9"/>
      <sheetName val="토공(우물통,기타)_9"/>
      <sheetName val="96보완계획7_129"/>
      <sheetName val="현장별계약현황('98_10_31)9"/>
      <sheetName val="1_취수장9"/>
      <sheetName val="_총괄표9"/>
      <sheetName val="제잡비_xls9"/>
      <sheetName val="실행내역서_9"/>
      <sheetName val="1__설계조건_2_단면가정_3__하중계산9"/>
      <sheetName val="DATA_입력란9"/>
      <sheetName val="2_고용보험료산출근거9"/>
      <sheetName val="인건비_9"/>
      <sheetName val="1_설계조건9"/>
      <sheetName val="원가계산_(2)9"/>
      <sheetName val="현장관리비_산출내역9"/>
      <sheetName val="97년_추정9"/>
      <sheetName val="Eq__Mobilization9"/>
      <sheetName val="장비당단가_(1)8"/>
      <sheetName val="Sheet2_(2)8"/>
      <sheetName val="콤보박스와_리스트박스의_연결9"/>
      <sheetName val="플랜트_설치9"/>
      <sheetName val="내___역7"/>
      <sheetName val="1_설계기준8"/>
      <sheetName val="프라임_강변역(4,236)7"/>
      <sheetName val="집_계_표7"/>
      <sheetName val="공정표_8"/>
      <sheetName val="5_2코핑7"/>
      <sheetName val="수_량_명_세_서_-_18"/>
      <sheetName val="배수공_시멘트_및_골재량_산출7"/>
      <sheetName val="7_PILE__(돌출)7"/>
      <sheetName val="P_M_별7"/>
      <sheetName val="2_건축8"/>
      <sheetName val="2000년_공정표7"/>
      <sheetName val="DATA_입력부7"/>
      <sheetName val="8_PILE__(돌출)8"/>
      <sheetName val="설내역서_8"/>
      <sheetName val="별표_8"/>
      <sheetName val="광통신_견적내역서17"/>
      <sheetName val="할증_7"/>
      <sheetName val="unit_47"/>
      <sheetName val="4_경비_5_영업외수지7"/>
      <sheetName val="_견적서7"/>
      <sheetName val="CIP_공사8"/>
      <sheetName val="표지_(2)9"/>
      <sheetName val="수량산출서_갑지7"/>
      <sheetName val="2_교량(신설)7"/>
      <sheetName val="1_3_1절점좌표7"/>
      <sheetName val="1_1설계기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5_정산서7"/>
      <sheetName val="2000_057"/>
      <sheetName val="1_본부별7"/>
      <sheetName val="EQUIP_LIST7"/>
      <sheetName val="교각토공__2_9"/>
      <sheetName val="HRSG_SMALL072209"/>
      <sheetName val="6__안전관리비16"/>
      <sheetName val="하도내역_(철콘)8"/>
      <sheetName val="3_공통공사대비9"/>
      <sheetName val="노무비_근거8"/>
      <sheetName val="조건표_(2)8"/>
      <sheetName val="임율_Data8"/>
      <sheetName val="2차전체변경예정_(2)8"/>
      <sheetName val="토공유동표(전체_당초)8"/>
      <sheetName val="목차_8"/>
      <sheetName val="단면_(2)8"/>
      <sheetName val="b_balju_(2)8"/>
      <sheetName val="8_현장관리비8"/>
      <sheetName val="7_안전관리비8"/>
      <sheetName val="7__현장관리비_8"/>
      <sheetName val="노무비_7"/>
      <sheetName val="내역서_제출7"/>
      <sheetName val="구조______7"/>
      <sheetName val="간_지17"/>
      <sheetName val="화재_탐지_설비7"/>
      <sheetName val="4_일위대가집계7"/>
      <sheetName val="5__현장관리비(new)_7"/>
      <sheetName val="Customer_Databas7"/>
      <sheetName val="방배동내역_(총괄)7"/>
      <sheetName val="기초입력_DATA7"/>
      <sheetName val="재활용_악취_먼지DUCT산출7"/>
      <sheetName val="4_장비손료7"/>
      <sheetName val="단양_00_아파트-세부내역7"/>
      <sheetName val="5호광장_(만점)7"/>
      <sheetName val="인천국제_(만점)_(2)7"/>
      <sheetName val="전선_및_전선관6"/>
      <sheetName val="VENDOR_LIST6"/>
      <sheetName val="남양시작동자105노65기1_3화1_26"/>
      <sheetName val="관음목장(제출용)자105인97_56"/>
      <sheetName val="1062-X방향_6"/>
      <sheetName val="969910(_R)6"/>
      <sheetName val="원내역서_그대로6"/>
      <sheetName val="PROJECT_BRIEF6"/>
      <sheetName val="설계기준_및_하중계산6"/>
      <sheetName val="TABLE_DB6"/>
      <sheetName val="쌍용_data_base6"/>
      <sheetName val="수목데이타_6"/>
      <sheetName val="Sight_n_M_H6"/>
      <sheetName val="단가_6"/>
      <sheetName val="4_LINE7"/>
      <sheetName val="7_th7"/>
      <sheetName val="_갑지7"/>
      <sheetName val="A_LINE7"/>
      <sheetName val="5__현장관리비_new__7"/>
      <sheetName val="Temporary_Mooring7"/>
      <sheetName val="중기조종사_단위단가8"/>
      <sheetName val="총_원가계산7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전체내역_(2)6"/>
      <sheetName val="Hyundai_Unit_cost_xls6"/>
      <sheetName val="제출내역_(2)7"/>
      <sheetName val="경비_(1)6"/>
      <sheetName val="2F_회의실견적(5_14_일대)6"/>
      <sheetName val="한성교회_신축공사(050713)_CheckList6"/>
      <sheetName val="2_2_오피스텔(12~32F)7"/>
      <sheetName val="일위대가_집계표7"/>
      <sheetName val="9_1지하2층하부보7"/>
      <sheetName val="단계별내역_(2)7"/>
      <sheetName val="4_일위대가7"/>
      <sheetName val="총괄집계_6"/>
      <sheetName val="2_15"/>
      <sheetName val="내역서_(2)6"/>
      <sheetName val="단가_및_재료비6"/>
      <sheetName val="strut_type6"/>
      <sheetName val="97_사업추정(WEKI)3"/>
      <sheetName val="10_경제성분석5"/>
      <sheetName val="공내역_및_견적조건5"/>
      <sheetName val="기계_도급내역서5"/>
      <sheetName val="신평리_권리자명부3"/>
      <sheetName val="kimre_scrubber6"/>
      <sheetName val="청_구4"/>
      <sheetName val="-15_05"/>
      <sheetName val="7_전산해석결과4"/>
      <sheetName val="4_하중4"/>
      <sheetName val="STEEL_BOX_단면설계(SEC_8)6"/>
      <sheetName val="2_2_띠장의_설계7"/>
      <sheetName val="자__재7"/>
      <sheetName val="개인별_순위표7"/>
      <sheetName val="CM_17"/>
      <sheetName val="세골재__T2_변경_현황6"/>
      <sheetName val="6__안전관리비17"/>
      <sheetName val="기술부_VENDOR_LIST7"/>
      <sheetName val="4_2_1_마루높이_검토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BOX_본체6"/>
      <sheetName val="MP_MOB6"/>
      <sheetName val="사__업__비__수__지__예__산__서5"/>
      <sheetName val="일위대가_(PM)6"/>
      <sheetName val="FRP_PIPING_일위대가6"/>
      <sheetName val="108_수선비6"/>
      <sheetName val="_ｹ-ﾌﾞﾙ3"/>
      <sheetName val="220_(2)3"/>
      <sheetName val="토__공3"/>
      <sheetName val="①idea_pipeline6"/>
      <sheetName val="IMP_통일양식6"/>
      <sheetName val="LYS_통일양식6"/>
      <sheetName val="Xunit_(단위환산)6"/>
      <sheetName val="유통기한_프로그램6"/>
      <sheetName val="태화42_3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명일작업계획_(3)6"/>
      <sheetName val="용선_C_L6"/>
      <sheetName val="전_체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6_이토처리시간6"/>
      <sheetName val="3_관로전환기3"/>
      <sheetName val="외주현황_wq13"/>
      <sheetName val="1차_내역서6"/>
      <sheetName val="BEND_LOSS3"/>
      <sheetName val="울진항공등화_내역서6"/>
      <sheetName val="일_위_대_가_표6"/>
      <sheetName val="영흥TL(UP,DOWN)_6"/>
      <sheetName val="3련_BOX6"/>
      <sheetName val="내역서_5"/>
      <sheetName val="2_1외주6"/>
      <sheetName val="2_3노무6"/>
      <sheetName val="2_4자재6"/>
      <sheetName val="2_2장비6"/>
      <sheetName val="2_5경비6"/>
      <sheetName val="2_6수목대6"/>
      <sheetName val="모선자재_집계표5"/>
      <sheetName val="재료의_할증5"/>
      <sheetName val="D1_2_COF모듈자재_입출재고_(B급)5"/>
      <sheetName val="_3"/>
      <sheetName val="1차3회-개 "/>
      <sheetName val="K2_site_Total_내역서3"/>
      <sheetName val="TRAY_헹거산출3"/>
      <sheetName val="함열량_db5"/>
      <sheetName val="F_월별기성수금현황_3"/>
      <sheetName val="내역서1999_8최종3"/>
      <sheetName val="토공_total3"/>
      <sheetName val="3_전기산출기초3"/>
      <sheetName val="기존단가_(2)4"/>
      <sheetName val="고객사_관리_코드6"/>
      <sheetName val="중기쥰종사_단위단가6"/>
      <sheetName val="PTVT_(MAU)6"/>
      <sheetName val="99_조정금액3"/>
      <sheetName val="D_B3"/>
      <sheetName val="1_13"/>
      <sheetName val="표__지5"/>
      <sheetName val="Div26_-_Elect5"/>
      <sheetName val="Khoi_luong5"/>
      <sheetName val="Bảng_mã_VT5"/>
      <sheetName val="DonGia_chetao5"/>
      <sheetName val="DonGia_VatTuLK5"/>
      <sheetName val="Fr_Revit5"/>
      <sheetName val="NSA_Summary5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chi_tiet4"/>
      <sheetName val="PPC_Summary4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Tong_hop3"/>
      <sheetName val="Phan_lap_dat3"/>
      <sheetName val="Lắp_Ráp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cong_thuc_tinh_chi_tiet5"/>
      <sheetName val="_IL-3_XLSY갑지7"/>
      <sheetName val="KET_CAU-_MJV23"/>
      <sheetName val="Ví_dụ3"/>
      <sheetName val="Gia_VLNCMTC3"/>
      <sheetName val="1차설계변경瀀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부대표지츀_"/>
      <sheetName val="H__MECHANICAL2"/>
      <sheetName val="J__FIRE_FIGHTING2"/>
      <sheetName val="Sàn_T12"/>
      <sheetName val="Lỗ_thông_gió2"/>
      <sheetName val="Bang_gia_2011_10_121"/>
      <sheetName val="Thống_kê2"/>
      <sheetName val="Tai_khoan2"/>
      <sheetName val="중기사용료_(2)2"/>
      <sheetName val="投标材料清单_1"/>
      <sheetName val="ጊ후다내역_XLS]0_0ControlSheet31"/>
      <sheetName val="Dầm_11"/>
      <sheetName val="Unit_Rate(non_print)1"/>
      <sheetName val="Bang_TH1"/>
      <sheetName val="Cọc_nhồi1"/>
      <sheetName val="5_NKTC1"/>
      <sheetName val="4_BBNT-LĐ1"/>
      <sheetName val="외주대비_-석축???_x1"/>
      <sheetName val="5_6_NTKL_ĐHKK_1"/>
      <sheetName val="5_12_NTKL_PCCC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표지_¬"/>
      <sheetName val="2_입력sheet"/>
      <sheetName val="원가_(2)"/>
      <sheetName val="IMF_Code1"/>
      <sheetName val="운동장_(2)1"/>
      <sheetName val="외주대비_-석É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PL_Vua"/>
      <sheetName val="Basic_Wage"/>
      <sheetName val="Menber_List"/>
      <sheetName val="Measure_1306"/>
      <sheetName val="DM_ChiPhi"/>
      <sheetName val="내역서변ꙭ_"/>
      <sheetName val="외주대비_-석축_x005f_x0000__x005f_x0000__x005f_x0000__x"/>
      <sheetName val="BREAKDOW頀ᵛ瀞囏攀"/>
      <sheetName val="표지_(3"/>
      <sheetName val="18_궤도재료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비_총괄표"/>
      <sheetName val="2_대외ɡ_x0000_က"/>
      <sheetName val="2_대외ⱔⰀ"/>
      <sheetName val="보안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 refreshError="1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 refreshError="1"/>
      <sheetData sheetId="2514" refreshError="1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/>
      <sheetData sheetId="2957"/>
      <sheetData sheetId="2958"/>
      <sheetData sheetId="2959" refreshError="1"/>
      <sheetData sheetId="2960"/>
      <sheetData sheetId="2961"/>
      <sheetData sheetId="2962"/>
      <sheetData sheetId="2963"/>
      <sheetData sheetId="2964"/>
      <sheetData sheetId="2965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계수시트"/>
      <sheetName val="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5E84-053D-4E20-9640-FF5BDB3CB4BD}">
  <sheetPr>
    <tabColor rgb="FF92D050"/>
  </sheetPr>
  <dimension ref="A1:P43"/>
  <sheetViews>
    <sheetView view="pageBreakPreview" workbookViewId="0"/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">
        <v>568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4" customFormat="1" ht="21" customHeight="1"/>
    <row r="6" spans="1:16" s="34" customFormat="1" ht="31.5" customHeight="1">
      <c r="A6" s="37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>
      <c r="A7" s="38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>
      <c r="P11" s="39"/>
    </row>
    <row r="12" spans="1:16" s="34" customFormat="1" ht="24" customHeight="1">
      <c r="A12" s="38"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/>
    <row r="14" spans="1:16" s="34" customFormat="1" ht="24" customHeight="1">
      <c r="E14" s="39"/>
    </row>
    <row r="15" spans="1:16" s="34" customFormat="1" ht="24" customHeight="1">
      <c r="E15" s="39"/>
    </row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pans="1:12" s="34" customFormat="1" ht="24" customHeight="1"/>
    <row r="18" spans="1:12" s="34" customFormat="1" ht="24" customHeight="1"/>
    <row r="19" spans="1:12" s="34" customFormat="1" ht="20.100000000000001" customHeight="1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</row>
    <row r="20" spans="1:12" s="34" customFormat="1" ht="24.95" customHeight="1">
      <c r="A20" s="40"/>
      <c r="B20" s="40"/>
      <c r="C20" s="40"/>
      <c r="D20" s="166" t="s">
        <v>569</v>
      </c>
      <c r="E20" s="166"/>
      <c r="F20" s="166"/>
      <c r="G20" s="166"/>
      <c r="H20" s="166"/>
      <c r="I20" s="166"/>
      <c r="J20" s="166"/>
      <c r="K20" s="40"/>
      <c r="L20" s="40"/>
    </row>
    <row r="21" spans="1:12" s="34" customFormat="1" ht="9.9499999999999993" customHeight="1">
      <c r="A21" s="40"/>
      <c r="B21" s="40"/>
      <c r="C21" s="40"/>
      <c r="D21" s="41"/>
      <c r="E21" s="41"/>
      <c r="F21" s="41"/>
      <c r="G21" s="41"/>
      <c r="H21" s="41"/>
      <c r="I21" s="41"/>
      <c r="J21" s="41"/>
      <c r="K21" s="40"/>
      <c r="L21" s="40"/>
    </row>
    <row r="22" spans="1:12" s="42" customFormat="1" ht="5.0999999999999996" customHeight="1"/>
    <row r="23" spans="1:12" s="42" customFormat="1" ht="27" customHeight="1">
      <c r="A23" s="43"/>
      <c r="B23" s="43"/>
      <c r="D23" s="171"/>
      <c r="E23" s="171"/>
      <c r="F23" s="171"/>
      <c r="G23" s="171"/>
      <c r="H23" s="171"/>
      <c r="I23" s="171"/>
      <c r="J23" s="171"/>
      <c r="K23" s="43"/>
      <c r="L23" s="43"/>
    </row>
    <row r="24" spans="1:12" s="42" customFormat="1" ht="5.0999999999999996" customHeight="1"/>
    <row r="25" spans="1:12" s="42" customFormat="1" ht="27" customHeight="1">
      <c r="A25" s="43"/>
      <c r="B25" s="43"/>
      <c r="D25" s="171" t="s">
        <v>570</v>
      </c>
      <c r="E25" s="171"/>
      <c r="F25" s="171"/>
      <c r="G25" s="171"/>
      <c r="H25" s="171"/>
      <c r="I25" s="171"/>
      <c r="J25" s="171"/>
      <c r="K25" s="43"/>
      <c r="L25" s="43"/>
    </row>
    <row r="26" spans="1:12" s="42" customFormat="1" ht="5.0999999999999996" customHeight="1"/>
    <row r="27" spans="1:12" s="42" customFormat="1" ht="27" customHeight="1">
      <c r="A27" s="43"/>
      <c r="B27" s="43"/>
      <c r="D27" s="171" t="s">
        <v>571</v>
      </c>
      <c r="E27" s="171"/>
      <c r="F27" s="171"/>
      <c r="G27" s="171"/>
      <c r="H27" s="171"/>
      <c r="I27" s="171"/>
      <c r="J27" s="171"/>
      <c r="K27" s="43"/>
      <c r="L27" s="43"/>
    </row>
    <row r="28" spans="1:12" s="42" customFormat="1" ht="5.0999999999999996" customHeight="1"/>
    <row r="29" spans="1:12" s="42" customFormat="1" ht="27" customHeight="1">
      <c r="A29" s="43"/>
      <c r="B29" s="43"/>
      <c r="D29" s="171" t="s">
        <v>572</v>
      </c>
      <c r="E29" s="171"/>
      <c r="F29" s="171"/>
      <c r="G29" s="171"/>
      <c r="H29" s="171"/>
      <c r="I29" s="171"/>
      <c r="J29" s="171"/>
      <c r="K29" s="43"/>
      <c r="L29" s="43"/>
    </row>
    <row r="30" spans="1:12" s="42" customFormat="1" ht="5.0999999999999996" customHeight="1"/>
    <row r="31" spans="1:12" s="42" customFormat="1" ht="27" customHeight="1">
      <c r="A31" s="43"/>
      <c r="B31" s="43"/>
      <c r="D31" s="171" t="s">
        <v>573</v>
      </c>
      <c r="E31" s="171"/>
      <c r="F31" s="171"/>
      <c r="G31" s="171"/>
      <c r="H31" s="171"/>
      <c r="I31" s="171"/>
      <c r="J31" s="171"/>
      <c r="K31" s="43"/>
      <c r="L31" s="43"/>
    </row>
    <row r="32" spans="1:12" s="42" customFormat="1" ht="5.0999999999999996" customHeight="1"/>
    <row r="33" spans="1:12" s="42" customFormat="1" ht="27" customHeight="1">
      <c r="A33" s="43"/>
      <c r="B33" s="43"/>
      <c r="D33" s="171" t="s">
        <v>574</v>
      </c>
      <c r="E33" s="171"/>
      <c r="F33" s="171"/>
      <c r="G33" s="171"/>
      <c r="H33" s="171"/>
      <c r="I33" s="171"/>
      <c r="J33" s="171"/>
      <c r="K33" s="43"/>
      <c r="L33" s="43"/>
    </row>
    <row r="34" spans="1:12" s="42" customFormat="1" ht="5.0999999999999996" customHeight="1"/>
    <row r="35" spans="1:12" s="42" customFormat="1" ht="27" customHeight="1">
      <c r="A35" s="43"/>
      <c r="B35" s="43"/>
      <c r="D35" s="171" t="s">
        <v>575</v>
      </c>
      <c r="E35" s="171"/>
      <c r="F35" s="171"/>
      <c r="G35" s="171"/>
      <c r="H35" s="171"/>
      <c r="I35" s="171"/>
      <c r="J35" s="171"/>
      <c r="K35" s="43"/>
      <c r="L35" s="43"/>
    </row>
    <row r="36" spans="1:12" s="42" customFormat="1" ht="5.0999999999999996" customHeight="1"/>
    <row r="37" spans="1:12" s="42" customFormat="1" ht="27" customHeight="1">
      <c r="A37" s="43"/>
      <c r="B37" s="43"/>
      <c r="D37" s="171" t="s">
        <v>576</v>
      </c>
      <c r="E37" s="171"/>
      <c r="F37" s="171"/>
      <c r="G37" s="171"/>
      <c r="H37" s="171"/>
      <c r="I37" s="171"/>
      <c r="J37" s="171"/>
      <c r="K37" s="43"/>
      <c r="L37" s="43"/>
    </row>
    <row r="38" spans="1:12" s="42" customFormat="1" ht="5.0999999999999996" customHeight="1"/>
    <row r="39" spans="1:12" s="42" customFormat="1" ht="27" customHeight="1">
      <c r="A39" s="43"/>
      <c r="B39" s="43"/>
      <c r="D39" s="171" t="s">
        <v>577</v>
      </c>
      <c r="E39" s="171"/>
      <c r="F39" s="171"/>
      <c r="G39" s="171"/>
      <c r="H39" s="171"/>
      <c r="I39" s="171"/>
      <c r="J39" s="171"/>
      <c r="K39" s="43"/>
      <c r="L39" s="43"/>
    </row>
    <row r="40" spans="1:12" s="42" customFormat="1" ht="9.9499999999999993" customHeight="1"/>
    <row r="41" spans="1:12" s="42" customFormat="1" ht="27" customHeight="1">
      <c r="A41" s="43"/>
      <c r="B41" s="43"/>
      <c r="D41" s="171"/>
      <c r="E41" s="171"/>
      <c r="F41" s="171"/>
      <c r="G41" s="171"/>
      <c r="H41" s="171"/>
      <c r="I41" s="171"/>
      <c r="J41" s="171"/>
      <c r="K41" s="43"/>
      <c r="L41" s="43"/>
    </row>
    <row r="42" spans="1:12" s="42" customFormat="1" ht="9.9499999999999993" customHeight="1"/>
    <row r="43" spans="1:12" s="42" customFormat="1" ht="9.9499999999999993" customHeight="1"/>
  </sheetData>
  <mergeCells count="16">
    <mergeCell ref="D35:J35"/>
    <mergeCell ref="D37:J37"/>
    <mergeCell ref="D39:J39"/>
    <mergeCell ref="D41:J41"/>
    <mergeCell ref="D23:J23"/>
    <mergeCell ref="D25:J25"/>
    <mergeCell ref="D27:J27"/>
    <mergeCell ref="D29:J29"/>
    <mergeCell ref="D31:J31"/>
    <mergeCell ref="D33:J33"/>
    <mergeCell ref="D20:J20"/>
    <mergeCell ref="A2:L2"/>
    <mergeCell ref="A3:L3"/>
    <mergeCell ref="A4:L4"/>
    <mergeCell ref="A16:L16"/>
    <mergeCell ref="A19:L19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rowBreaks count="2" manualBreakCount="2">
    <brk id="17" max="11" man="1"/>
    <brk id="39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3A1F-3D1E-4D78-BC50-E1E837F7393D}">
  <sheetPr>
    <tabColor rgb="FF92D050"/>
  </sheetPr>
  <dimension ref="A1:P17"/>
  <sheetViews>
    <sheetView tabSelected="1" view="pageBreakPreview" workbookViewId="0"/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4" customFormat="1" ht="21" customHeight="1"/>
    <row r="6" spans="1:16" s="34" customFormat="1" ht="31.5" customHeight="1">
      <c r="A6" s="37" t="s">
        <v>578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48ABA-61AC-4A2B-9464-1A9B069132E5}">
  <sheetPr>
    <tabColor rgb="FFFFC000"/>
  </sheetPr>
  <dimension ref="A1:O40"/>
  <sheetViews>
    <sheetView showZeros="0" view="pageBreakPreview" zoomScaleSheetLayoutView="100" workbookViewId="0">
      <selection activeCell="C33" sqref="C33:J33"/>
    </sheetView>
  </sheetViews>
  <sheetFormatPr defaultRowHeight="13.5"/>
  <cols>
    <col min="1" max="1" width="6.5" style="46" customWidth="1"/>
    <col min="2" max="2" width="14.375" style="46" customWidth="1"/>
    <col min="3" max="3" width="6.5" style="46" customWidth="1"/>
    <col min="4" max="5" width="7.625" style="46" customWidth="1"/>
    <col min="6" max="6" width="6.5" style="46" customWidth="1"/>
    <col min="7" max="7" width="14.375" style="46" customWidth="1"/>
    <col min="8" max="8" width="6.5" style="46" customWidth="1"/>
    <col min="9" max="9" width="14.375" style="46" customWidth="1"/>
    <col min="10" max="10" width="3.875" style="46" customWidth="1"/>
    <col min="11" max="11" width="2.75" style="46" customWidth="1"/>
    <col min="12" max="12" width="4.875" style="46" customWidth="1"/>
    <col min="13" max="13" width="10.375" style="46" customWidth="1"/>
    <col min="14" max="14" width="6" style="46" customWidth="1"/>
    <col min="15" max="15" width="12.875" style="46" customWidth="1"/>
    <col min="16" max="16384" width="9" style="46"/>
  </cols>
  <sheetData>
    <row r="1" spans="1:15" ht="13.5" customHeight="1">
      <c r="C1" s="172" t="s">
        <v>579</v>
      </c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5" ht="13.5" customHeight="1"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</row>
    <row r="3" spans="1:15" ht="13.5" customHeight="1"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</row>
    <row r="4" spans="1:15" ht="10.5" customHeight="1"/>
    <row r="5" spans="1:15" ht="10.5" customHeight="1">
      <c r="A5" s="47"/>
    </row>
    <row r="6" spans="1:15" ht="12.75" customHeight="1">
      <c r="A6" s="173" t="s">
        <v>580</v>
      </c>
      <c r="B6" s="174"/>
      <c r="C6" s="173" t="s">
        <v>581</v>
      </c>
      <c r="D6" s="173"/>
      <c r="E6" s="173"/>
      <c r="F6" s="173" t="s">
        <v>582</v>
      </c>
      <c r="G6" s="174"/>
      <c r="H6" s="173" t="s">
        <v>583</v>
      </c>
      <c r="I6" s="174"/>
      <c r="J6" s="175" t="s">
        <v>584</v>
      </c>
      <c r="K6" s="176"/>
      <c r="L6" s="176"/>
      <c r="M6" s="176"/>
      <c r="N6" s="176"/>
      <c r="O6" s="177"/>
    </row>
    <row r="7" spans="1:15" ht="12.75" customHeight="1">
      <c r="A7" s="173"/>
      <c r="B7" s="174"/>
      <c r="C7" s="173"/>
      <c r="D7" s="173"/>
      <c r="E7" s="173"/>
      <c r="F7" s="173"/>
      <c r="G7" s="174"/>
      <c r="H7" s="173"/>
      <c r="I7" s="174"/>
      <c r="J7" s="178"/>
      <c r="K7" s="179"/>
      <c r="L7" s="179"/>
      <c r="M7" s="179"/>
      <c r="N7" s="179"/>
      <c r="O7" s="180"/>
    </row>
    <row r="8" spans="1:15" ht="12.75" customHeight="1">
      <c r="A8" s="173"/>
      <c r="B8" s="174"/>
      <c r="C8" s="173"/>
      <c r="D8" s="173"/>
      <c r="E8" s="173"/>
      <c r="F8" s="173"/>
      <c r="G8" s="174"/>
      <c r="H8" s="173"/>
      <c r="I8" s="174"/>
      <c r="J8" s="178"/>
      <c r="K8" s="179"/>
      <c r="L8" s="179"/>
      <c r="M8" s="179"/>
      <c r="N8" s="179"/>
      <c r="O8" s="180"/>
    </row>
    <row r="9" spans="1:15" ht="12.75" customHeight="1">
      <c r="A9" s="173"/>
      <c r="B9" s="174"/>
      <c r="C9" s="173"/>
      <c r="D9" s="173"/>
      <c r="E9" s="173"/>
      <c r="F9" s="173"/>
      <c r="G9" s="174"/>
      <c r="H9" s="173"/>
      <c r="I9" s="174"/>
      <c r="J9" s="181"/>
      <c r="K9" s="182"/>
      <c r="L9" s="182"/>
      <c r="M9" s="182"/>
      <c r="N9" s="182"/>
      <c r="O9" s="183"/>
    </row>
    <row r="10" spans="1:15" ht="13.5" customHeight="1">
      <c r="A10" s="48"/>
      <c r="F10" s="49"/>
      <c r="G10" s="49"/>
      <c r="H10" s="49"/>
      <c r="I10" s="49"/>
      <c r="J10" s="49"/>
      <c r="K10" s="49"/>
      <c r="L10" s="49"/>
      <c r="M10" s="49"/>
      <c r="N10" s="49"/>
      <c r="O10" s="50"/>
    </row>
    <row r="11" spans="1:15" ht="13.5" customHeight="1">
      <c r="A11" s="48"/>
      <c r="B11" s="187" t="s">
        <v>585</v>
      </c>
      <c r="C11" s="187"/>
      <c r="D11" s="51"/>
      <c r="O11" s="52"/>
    </row>
    <row r="12" spans="1:15" ht="13.5" customHeight="1">
      <c r="A12" s="48"/>
      <c r="B12" s="187"/>
      <c r="C12" s="187"/>
      <c r="D12" s="51"/>
      <c r="O12" s="52"/>
    </row>
    <row r="13" spans="1:15" ht="13.5" customHeight="1">
      <c r="A13" s="48"/>
      <c r="O13" s="52"/>
    </row>
    <row r="14" spans="1:15" ht="13.5" customHeight="1">
      <c r="A14" s="48"/>
      <c r="O14" s="52"/>
    </row>
    <row r="15" spans="1:15" ht="12" customHeight="1">
      <c r="A15" s="188" t="str">
        <f>'표지 '!A3:L3</f>
        <v>통합대학 학생상담센터 환경개선 전기공사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90"/>
    </row>
    <row r="16" spans="1:15" ht="12" customHeight="1">
      <c r="A16" s="188"/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90"/>
    </row>
    <row r="17" spans="1:15" ht="12" customHeight="1">
      <c r="A17" s="188"/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90"/>
    </row>
    <row r="18" spans="1:15" ht="12" customHeight="1">
      <c r="A18" s="53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/>
    </row>
    <row r="19" spans="1:15" ht="21.75" customHeight="1">
      <c r="A19" s="56"/>
      <c r="B19" s="57" t="s">
        <v>586</v>
      </c>
      <c r="C19" s="58" t="s">
        <v>587</v>
      </c>
      <c r="D19" s="59" t="s">
        <v>588</v>
      </c>
      <c r="E19" s="60"/>
      <c r="F19" s="60"/>
      <c r="G19" s="60"/>
      <c r="H19" s="58"/>
      <c r="I19" s="59"/>
      <c r="J19" s="60"/>
      <c r="K19" s="60"/>
      <c r="L19" s="60"/>
      <c r="M19" s="60"/>
      <c r="N19" s="60"/>
      <c r="O19" s="52"/>
    </row>
    <row r="20" spans="1:15" ht="21.75" customHeight="1">
      <c r="A20" s="56"/>
      <c r="B20" s="57"/>
      <c r="C20" s="58" t="s">
        <v>589</v>
      </c>
      <c r="D20" s="59" t="s">
        <v>590</v>
      </c>
      <c r="E20" s="60"/>
      <c r="F20" s="60"/>
      <c r="G20" s="60"/>
      <c r="H20" s="58"/>
      <c r="I20" s="59"/>
      <c r="J20" s="61"/>
      <c r="K20" s="62"/>
      <c r="L20" s="60"/>
      <c r="M20" s="60"/>
      <c r="N20" s="60"/>
      <c r="O20" s="52"/>
    </row>
    <row r="21" spans="1:15" ht="21.75" customHeight="1">
      <c r="A21" s="56"/>
      <c r="B21" s="57"/>
      <c r="C21" s="58" t="s">
        <v>591</v>
      </c>
      <c r="D21" s="59" t="s">
        <v>592</v>
      </c>
      <c r="E21" s="60"/>
      <c r="F21" s="60"/>
      <c r="G21" s="60"/>
      <c r="H21" s="58"/>
      <c r="I21" s="59"/>
      <c r="J21" s="62"/>
      <c r="K21" s="60"/>
      <c r="L21" s="60"/>
      <c r="M21" s="60"/>
      <c r="N21" s="60"/>
      <c r="O21" s="52"/>
    </row>
    <row r="22" spans="1:15" ht="21.75" customHeight="1">
      <c r="A22" s="56"/>
      <c r="B22" s="63"/>
      <c r="C22" s="58" t="s">
        <v>593</v>
      </c>
      <c r="D22" s="59" t="s">
        <v>594</v>
      </c>
      <c r="E22" s="60"/>
      <c r="F22" s="60"/>
      <c r="G22" s="60"/>
      <c r="H22" s="62"/>
      <c r="I22" s="62"/>
      <c r="J22" s="62"/>
      <c r="K22" s="60"/>
      <c r="L22" s="60"/>
      <c r="M22" s="60"/>
      <c r="N22" s="60"/>
      <c r="O22" s="52"/>
    </row>
    <row r="23" spans="1:15" ht="21.75" customHeight="1">
      <c r="A23" s="56"/>
      <c r="B23" s="60"/>
      <c r="C23" s="58" t="s">
        <v>595</v>
      </c>
      <c r="D23" s="59" t="s">
        <v>596</v>
      </c>
      <c r="E23" s="61"/>
      <c r="F23" s="62"/>
      <c r="G23" s="60"/>
      <c r="H23" s="62"/>
      <c r="I23" s="60"/>
      <c r="J23" s="60"/>
      <c r="K23" s="60"/>
      <c r="L23" s="60"/>
      <c r="M23" s="60"/>
      <c r="N23" s="60"/>
      <c r="O23" s="52"/>
    </row>
    <row r="24" spans="1:15" ht="5.0999999999999996" customHeight="1">
      <c r="A24" s="64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O24" s="52"/>
    </row>
    <row r="25" spans="1:15" ht="18" customHeight="1">
      <c r="A25" s="64"/>
      <c r="B25" s="65"/>
      <c r="C25" s="58" t="s">
        <v>597</v>
      </c>
      <c r="D25" s="59" t="s">
        <v>598</v>
      </c>
      <c r="E25" s="65"/>
      <c r="F25" s="65"/>
      <c r="G25" s="65"/>
      <c r="H25" s="65"/>
      <c r="I25" s="65"/>
      <c r="J25" s="65"/>
      <c r="K25" s="65"/>
      <c r="L25" s="65"/>
      <c r="M25" s="65"/>
      <c r="O25" s="52"/>
    </row>
    <row r="26" spans="1:15" ht="18" customHeight="1">
      <c r="A26" s="64"/>
      <c r="B26" s="65"/>
      <c r="C26" s="58"/>
      <c r="D26" s="59"/>
      <c r="E26" s="65"/>
      <c r="F26" s="65"/>
      <c r="G26" s="65"/>
      <c r="H26" s="65"/>
      <c r="I26" s="65"/>
      <c r="J26" s="65"/>
      <c r="K26" s="65"/>
      <c r="L26" s="65"/>
      <c r="M26" s="65"/>
      <c r="O26" s="52"/>
    </row>
    <row r="27" spans="1:15" ht="21" customHeight="1">
      <c r="A27" s="56"/>
      <c r="B27" s="66"/>
      <c r="C27" s="66" t="s">
        <v>599</v>
      </c>
      <c r="D27" s="67" t="str">
        <f>" 일금"&amp;NUMBERSTRING(I27,1)&amp;"원"</f>
        <v xml:space="preserve"> 일금영원</v>
      </c>
      <c r="E27" s="67"/>
      <c r="F27" s="67"/>
      <c r="G27" s="60"/>
      <c r="H27" s="60"/>
      <c r="I27" s="191">
        <f>F33</f>
        <v>0</v>
      </c>
      <c r="J27" s="191"/>
      <c r="K27" s="191"/>
      <c r="L27" s="191"/>
      <c r="M27" s="60"/>
      <c r="N27" s="60"/>
      <c r="O27" s="52"/>
    </row>
    <row r="28" spans="1:15" ht="3.75" customHeight="1">
      <c r="A28" s="48"/>
      <c r="G28" s="46" t="s">
        <v>600</v>
      </c>
      <c r="O28" s="52"/>
    </row>
    <row r="29" spans="1:15" ht="6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O29" s="52"/>
    </row>
    <row r="30" spans="1:15" ht="23.25" customHeight="1">
      <c r="A30" s="48" t="s">
        <v>601</v>
      </c>
      <c r="B30" s="68" t="s">
        <v>602</v>
      </c>
      <c r="C30" s="185" t="s">
        <v>603</v>
      </c>
      <c r="D30" s="185"/>
      <c r="E30" s="185"/>
      <c r="F30" s="192">
        <f>'원가계산 '!E29</f>
        <v>0</v>
      </c>
      <c r="G30" s="192"/>
      <c r="H30" s="65"/>
      <c r="I30" s="193"/>
      <c r="J30" s="193"/>
      <c r="K30" s="184"/>
      <c r="L30" s="184"/>
      <c r="M30" s="184"/>
      <c r="O30" s="52"/>
    </row>
    <row r="31" spans="1:15" ht="20.100000000000001" customHeight="1">
      <c r="A31" s="64"/>
      <c r="B31" s="65"/>
      <c r="C31" s="185" t="s">
        <v>604</v>
      </c>
      <c r="D31" s="185"/>
      <c r="E31" s="185"/>
      <c r="F31" s="192">
        <f>'원가계산 '!E30</f>
        <v>0</v>
      </c>
      <c r="G31" s="192"/>
      <c r="H31" s="65"/>
      <c r="I31" s="195"/>
      <c r="J31" s="195"/>
      <c r="K31" s="184"/>
      <c r="L31" s="184"/>
      <c r="M31" s="184"/>
      <c r="N31" s="60"/>
      <c r="O31" s="52"/>
    </row>
    <row r="32" spans="1:15" ht="20.100000000000001" customHeight="1">
      <c r="A32" s="64"/>
      <c r="B32" s="65"/>
      <c r="C32" s="185"/>
      <c r="D32" s="185"/>
      <c r="E32" s="185"/>
      <c r="F32" s="186"/>
      <c r="G32" s="186"/>
      <c r="H32" s="65"/>
      <c r="I32" s="69"/>
      <c r="J32" s="69"/>
      <c r="K32" s="184"/>
      <c r="L32" s="184"/>
      <c r="M32" s="184"/>
      <c r="N32" s="70"/>
      <c r="O32" s="52"/>
    </row>
    <row r="33" spans="1:15" ht="20.100000000000001" customHeight="1">
      <c r="A33" s="64"/>
      <c r="B33" s="65"/>
      <c r="C33" s="194" t="s">
        <v>605</v>
      </c>
      <c r="D33" s="194"/>
      <c r="E33" s="194"/>
      <c r="F33" s="186">
        <f>SUM(F30,F31,F32,K30,K31,K32)</f>
        <v>0</v>
      </c>
      <c r="G33" s="186"/>
      <c r="H33" s="65"/>
      <c r="I33" s="65"/>
      <c r="J33" s="65"/>
      <c r="K33" s="65"/>
      <c r="L33" s="65"/>
      <c r="M33" s="65"/>
      <c r="N33" s="60"/>
      <c r="O33" s="52"/>
    </row>
    <row r="34" spans="1:15" ht="20.100000000000001" customHeight="1">
      <c r="A34" s="71"/>
      <c r="B34" s="72"/>
      <c r="C34" s="73"/>
      <c r="D34" s="73"/>
      <c r="E34" s="74"/>
      <c r="F34" s="74"/>
      <c r="G34" s="74"/>
      <c r="H34" s="72"/>
      <c r="I34" s="72"/>
      <c r="J34" s="72"/>
      <c r="K34" s="72"/>
      <c r="L34" s="72"/>
      <c r="M34" s="72"/>
      <c r="N34" s="75"/>
      <c r="O34" s="76"/>
    </row>
    <row r="39" spans="1:15" ht="13.5" customHeight="1"/>
    <row r="40" spans="1:15" ht="13.5" customHeight="1"/>
  </sheetData>
  <mergeCells count="26">
    <mergeCell ref="C33:E33"/>
    <mergeCell ref="F33:G33"/>
    <mergeCell ref="C31:E31"/>
    <mergeCell ref="F31:G31"/>
    <mergeCell ref="I31:J31"/>
    <mergeCell ref="K31:M31"/>
    <mergeCell ref="C32:E32"/>
    <mergeCell ref="F32:G32"/>
    <mergeCell ref="K32:M32"/>
    <mergeCell ref="B11:C12"/>
    <mergeCell ref="A15:O17"/>
    <mergeCell ref="I27:L27"/>
    <mergeCell ref="C30:E30"/>
    <mergeCell ref="F30:G30"/>
    <mergeCell ref="I30:J30"/>
    <mergeCell ref="K30:M30"/>
    <mergeCell ref="C1:M3"/>
    <mergeCell ref="A6:A9"/>
    <mergeCell ref="B6:B9"/>
    <mergeCell ref="C6:C9"/>
    <mergeCell ref="D6:E9"/>
    <mergeCell ref="F6:F9"/>
    <mergeCell ref="G6:G9"/>
    <mergeCell ref="H6:H9"/>
    <mergeCell ref="I6:I9"/>
    <mergeCell ref="J6:O9"/>
  </mergeCells>
  <phoneticPr fontId="1" type="noConversion"/>
  <printOptions horizontalCentered="1"/>
  <pageMargins left="0.78740157480314965" right="0.74803149606299213" top="0.78740157480314965" bottom="0.78740157480314965" header="0.39370078740157483" footer="0.39370078740157483"/>
  <pageSetup paperSize="9" scale="9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42B9C-A12E-4137-A9A3-37DE3A6AE437}">
  <sheetPr>
    <tabColor rgb="FFFFC000"/>
  </sheetPr>
  <dimension ref="A1:P71"/>
  <sheetViews>
    <sheetView showZeros="0" view="pageBreakPreview" zoomScale="80" zoomScaleNormal="80" zoomScaleSheetLayoutView="75" workbookViewId="0">
      <selection activeCell="E26" sqref="E26"/>
    </sheetView>
  </sheetViews>
  <sheetFormatPr defaultColWidth="8" defaultRowHeight="14.25"/>
  <cols>
    <col min="1" max="1" width="12.125" style="77" customWidth="1"/>
    <col min="2" max="2" width="7.25" style="80" customWidth="1"/>
    <col min="3" max="3" width="6.75" style="80" customWidth="1"/>
    <col min="4" max="4" width="24.625" style="80" customWidth="1"/>
    <col min="5" max="5" width="39.125" style="80" customWidth="1"/>
    <col min="6" max="6" width="50.625" style="80" customWidth="1"/>
    <col min="7" max="7" width="12.125" style="80" customWidth="1"/>
    <col min="8" max="8" width="40.625" style="80" customWidth="1"/>
    <col min="9" max="9" width="23.25" style="80" customWidth="1"/>
    <col min="10" max="11" width="17.75" style="79" customWidth="1"/>
    <col min="12" max="12" width="0.625" style="79" customWidth="1"/>
    <col min="13" max="13" width="22.625" style="79" customWidth="1"/>
    <col min="14" max="14" width="16.75" style="79" bestFit="1" customWidth="1"/>
    <col min="15" max="15" width="30.5" style="79" customWidth="1"/>
    <col min="16" max="16" width="17" style="79" customWidth="1"/>
    <col min="17" max="16384" width="8" style="80"/>
  </cols>
  <sheetData>
    <row r="1" spans="1:16" ht="30.75" customHeight="1">
      <c r="B1" s="205" t="s">
        <v>606</v>
      </c>
      <c r="C1" s="205"/>
      <c r="D1" s="205"/>
      <c r="E1" s="205"/>
      <c r="F1" s="205"/>
      <c r="G1" s="205"/>
      <c r="H1" s="205"/>
      <c r="I1" s="78"/>
    </row>
    <row r="2" spans="1:16" s="77" customFormat="1" ht="27.75" customHeight="1">
      <c r="B2" s="81" t="s">
        <v>607</v>
      </c>
      <c r="C2" s="81"/>
      <c r="D2" s="81" t="str">
        <f>'설계서용지 '!A15</f>
        <v>통합대학 학생상담센터 환경개선 전기공사</v>
      </c>
      <c r="E2" s="81"/>
      <c r="J2" s="82" t="s">
        <v>608</v>
      </c>
      <c r="K2" s="82" t="s">
        <v>609</v>
      </c>
      <c r="L2" s="83"/>
      <c r="M2" s="84">
        <f>K8</f>
        <v>0</v>
      </c>
      <c r="N2" s="85" t="s">
        <v>610</v>
      </c>
      <c r="O2" s="85"/>
      <c r="P2" s="86"/>
    </row>
    <row r="3" spans="1:16" s="77" customFormat="1" ht="26.1" customHeight="1" thickBot="1">
      <c r="B3" s="206" t="s">
        <v>611</v>
      </c>
      <c r="C3" s="207"/>
      <c r="D3" s="207"/>
      <c r="E3" s="87" t="s">
        <v>612</v>
      </c>
      <c r="F3" s="208" t="s">
        <v>613</v>
      </c>
      <c r="G3" s="207"/>
      <c r="H3" s="88" t="s">
        <v>614</v>
      </c>
      <c r="J3" s="89" t="s">
        <v>615</v>
      </c>
      <c r="K3" s="90">
        <f>E4</f>
        <v>0</v>
      </c>
      <c r="L3" s="91"/>
      <c r="M3" s="84">
        <f>K3+K4+K6</f>
        <v>0</v>
      </c>
      <c r="N3" s="92" t="s">
        <v>616</v>
      </c>
      <c r="O3" s="85"/>
      <c r="P3" s="86"/>
    </row>
    <row r="4" spans="1:16" s="77" customFormat="1" ht="26.1" customHeight="1" thickTop="1">
      <c r="A4" s="93"/>
      <c r="B4" s="209" t="s">
        <v>617</v>
      </c>
      <c r="C4" s="212" t="s">
        <v>618</v>
      </c>
      <c r="D4" s="94" t="s">
        <v>619</v>
      </c>
      <c r="E4" s="95">
        <f>공종별집계표!F5</f>
        <v>0</v>
      </c>
      <c r="F4" s="96"/>
      <c r="G4" s="97"/>
      <c r="H4" s="98"/>
      <c r="J4" s="89" t="s">
        <v>620</v>
      </c>
      <c r="K4" s="90">
        <f>E8</f>
        <v>0</v>
      </c>
      <c r="L4" s="91"/>
      <c r="M4" s="84">
        <f>E7+E10+E22</f>
        <v>0</v>
      </c>
      <c r="N4" s="92" t="s">
        <v>621</v>
      </c>
      <c r="O4" s="85"/>
      <c r="P4" s="86"/>
    </row>
    <row r="5" spans="1:16" s="77" customFormat="1" ht="26.1" customHeight="1">
      <c r="B5" s="210"/>
      <c r="C5" s="203"/>
      <c r="D5" s="99" t="s">
        <v>622</v>
      </c>
      <c r="E5" s="100"/>
      <c r="F5" s="101"/>
      <c r="G5" s="102"/>
      <c r="H5" s="103"/>
      <c r="J5" s="89" t="s">
        <v>623</v>
      </c>
      <c r="K5" s="90">
        <f>E11</f>
        <v>0</v>
      </c>
      <c r="L5" s="91"/>
      <c r="M5" s="104">
        <f>M4+K6+E28</f>
        <v>0</v>
      </c>
      <c r="N5" s="196" t="s">
        <v>624</v>
      </c>
      <c r="O5" s="197"/>
      <c r="P5" s="86"/>
    </row>
    <row r="6" spans="1:16" s="77" customFormat="1" ht="26.1" customHeight="1">
      <c r="B6" s="210"/>
      <c r="C6" s="203"/>
      <c r="D6" s="99" t="s">
        <v>625</v>
      </c>
      <c r="E6" s="100"/>
      <c r="F6" s="101"/>
      <c r="G6" s="102"/>
      <c r="H6" s="103"/>
      <c r="J6" s="89" t="s">
        <v>626</v>
      </c>
      <c r="K6" s="90">
        <f>E30</f>
        <v>0</v>
      </c>
      <c r="L6" s="105"/>
      <c r="M6" s="198" t="s">
        <v>627</v>
      </c>
      <c r="N6" s="199"/>
      <c r="O6" s="199"/>
      <c r="P6" s="106"/>
    </row>
    <row r="7" spans="1:16" s="77" customFormat="1" ht="26.1" customHeight="1">
      <c r="B7" s="210"/>
      <c r="C7" s="204"/>
      <c r="D7" s="107" t="s">
        <v>628</v>
      </c>
      <c r="E7" s="108">
        <f>TRUNC(E4+E6,0)</f>
        <v>0</v>
      </c>
      <c r="F7" s="109"/>
      <c r="G7" s="110"/>
      <c r="H7" s="111"/>
      <c r="J7" s="89" t="s">
        <v>629</v>
      </c>
      <c r="K7" s="90"/>
      <c r="L7" s="112"/>
      <c r="M7" s="200" t="s">
        <v>630</v>
      </c>
      <c r="N7" s="201"/>
      <c r="O7" s="201"/>
      <c r="P7" s="106"/>
    </row>
    <row r="8" spans="1:16" s="77" customFormat="1" ht="26.1" customHeight="1">
      <c r="A8" s="113"/>
      <c r="B8" s="210"/>
      <c r="C8" s="202" t="s">
        <v>631</v>
      </c>
      <c r="D8" s="114" t="s">
        <v>632</v>
      </c>
      <c r="E8" s="115">
        <f>공종별집계표!H5</f>
        <v>0</v>
      </c>
      <c r="F8" s="116"/>
      <c r="G8" s="117"/>
      <c r="H8" s="118"/>
      <c r="J8" s="89" t="s">
        <v>633</v>
      </c>
      <c r="K8" s="119">
        <f>K3+K4+K5</f>
        <v>0</v>
      </c>
      <c r="L8" s="120"/>
      <c r="M8" s="200" t="s">
        <v>634</v>
      </c>
      <c r="N8" s="201"/>
      <c r="O8" s="201"/>
      <c r="P8" s="106"/>
    </row>
    <row r="9" spans="1:16" s="77" customFormat="1" ht="26.1" customHeight="1">
      <c r="A9" s="113">
        <v>0.17499999999999999</v>
      </c>
      <c r="B9" s="210"/>
      <c r="C9" s="203"/>
      <c r="D9" s="99" t="s">
        <v>635</v>
      </c>
      <c r="E9" s="121">
        <f>TRUNC(E8*($A$9),0)</f>
        <v>0</v>
      </c>
      <c r="F9" s="101" t="s">
        <v>636</v>
      </c>
      <c r="G9" s="122">
        <f>A9</f>
        <v>0.17499999999999999</v>
      </c>
      <c r="H9" s="103"/>
      <c r="J9" s="89" t="s">
        <v>637</v>
      </c>
      <c r="K9" s="119"/>
      <c r="L9" s="123"/>
      <c r="M9" s="124"/>
      <c r="N9" s="125"/>
      <c r="O9" s="126"/>
      <c r="P9" s="106"/>
    </row>
    <row r="10" spans="1:16" s="77" customFormat="1" ht="26.1" customHeight="1">
      <c r="A10" s="113"/>
      <c r="B10" s="210"/>
      <c r="C10" s="204"/>
      <c r="D10" s="107" t="s">
        <v>628</v>
      </c>
      <c r="E10" s="108">
        <f>TRUNC(E8+E9,0)</f>
        <v>0</v>
      </c>
      <c r="F10" s="109"/>
      <c r="G10" s="110"/>
      <c r="H10" s="111"/>
      <c r="J10" s="89" t="s">
        <v>638</v>
      </c>
      <c r="K10" s="90">
        <f>K8+K9</f>
        <v>0</v>
      </c>
      <c r="L10" s="127"/>
      <c r="M10" s="128"/>
      <c r="N10" s="127"/>
      <c r="O10" s="129"/>
      <c r="P10" s="106"/>
    </row>
    <row r="11" spans="1:16" s="77" customFormat="1" ht="26.1" customHeight="1">
      <c r="A11" s="113"/>
      <c r="B11" s="210"/>
      <c r="C11" s="203" t="s">
        <v>639</v>
      </c>
      <c r="D11" s="114" t="s">
        <v>640</v>
      </c>
      <c r="E11" s="115">
        <f>공종별집계표!J5</f>
        <v>0</v>
      </c>
      <c r="F11" s="117"/>
      <c r="G11" s="117"/>
      <c r="H11" s="118"/>
      <c r="J11" s="130" t="s">
        <v>641</v>
      </c>
      <c r="K11" s="127"/>
      <c r="L11" s="127"/>
      <c r="M11" s="128"/>
      <c r="N11" s="127"/>
      <c r="O11" s="129"/>
      <c r="P11" s="106"/>
    </row>
    <row r="12" spans="1:16" s="77" customFormat="1" ht="26.1" customHeight="1">
      <c r="A12" s="113">
        <v>3.56E-2</v>
      </c>
      <c r="B12" s="210"/>
      <c r="C12" s="203"/>
      <c r="D12" s="99" t="s">
        <v>642</v>
      </c>
      <c r="E12" s="100">
        <f>TRUNC(E10*($A$12),0)</f>
        <v>0</v>
      </c>
      <c r="F12" s="131" t="s">
        <v>643</v>
      </c>
      <c r="G12" s="122">
        <f t="shared" ref="G12:G21" si="0">A12</f>
        <v>3.56E-2</v>
      </c>
      <c r="H12" s="103"/>
      <c r="J12" s="132" t="s">
        <v>644</v>
      </c>
      <c r="K12" s="132"/>
      <c r="L12" s="132"/>
      <c r="M12" s="79"/>
      <c r="N12" s="132"/>
      <c r="O12" s="132"/>
      <c r="P12" s="106"/>
    </row>
    <row r="13" spans="1:16" s="77" customFormat="1" ht="26.1" customHeight="1">
      <c r="A13" s="113">
        <v>1.01E-2</v>
      </c>
      <c r="B13" s="210"/>
      <c r="C13" s="203"/>
      <c r="D13" s="99" t="s">
        <v>645</v>
      </c>
      <c r="E13" s="100">
        <f>TRUNC(E10*($A$13),0)</f>
        <v>0</v>
      </c>
      <c r="F13" s="131" t="s">
        <v>643</v>
      </c>
      <c r="G13" s="122">
        <f t="shared" si="0"/>
        <v>1.01E-2</v>
      </c>
      <c r="H13" s="103"/>
      <c r="J13" s="132" t="s">
        <v>646</v>
      </c>
      <c r="K13" s="132"/>
      <c r="L13" s="132"/>
      <c r="M13" s="79"/>
      <c r="N13" s="132"/>
      <c r="O13" s="133"/>
      <c r="P13" s="79"/>
    </row>
    <row r="14" spans="1:16" s="77" customFormat="1" ht="26.1" customHeight="1">
      <c r="A14" s="113">
        <v>3.5950000000000003E-2</v>
      </c>
      <c r="B14" s="210"/>
      <c r="C14" s="203"/>
      <c r="D14" s="99" t="s">
        <v>647</v>
      </c>
      <c r="E14" s="100">
        <f>TRUNC(E8*($A$14),0)</f>
        <v>0</v>
      </c>
      <c r="F14" s="131" t="s">
        <v>636</v>
      </c>
      <c r="G14" s="122">
        <f t="shared" si="0"/>
        <v>3.5950000000000003E-2</v>
      </c>
      <c r="H14" s="103"/>
      <c r="J14" s="133" t="s">
        <v>648</v>
      </c>
      <c r="K14" s="133"/>
      <c r="L14" s="133"/>
      <c r="M14" s="79"/>
      <c r="N14" s="129">
        <f>INT(((K3+K4)*A17))*1.2</f>
        <v>0</v>
      </c>
      <c r="O14" s="133"/>
      <c r="P14" s="79"/>
    </row>
    <row r="15" spans="1:16" s="77" customFormat="1" ht="26.1" customHeight="1">
      <c r="A15" s="113">
        <v>4.7500000000000001E-2</v>
      </c>
      <c r="B15" s="210"/>
      <c r="C15" s="203"/>
      <c r="D15" s="99" t="s">
        <v>649</v>
      </c>
      <c r="E15" s="100">
        <f>TRUNC(E8*($A$15),0)</f>
        <v>0</v>
      </c>
      <c r="F15" s="131" t="s">
        <v>636</v>
      </c>
      <c r="G15" s="122">
        <f t="shared" si="0"/>
        <v>4.7500000000000001E-2</v>
      </c>
      <c r="H15" s="103"/>
      <c r="J15" s="133" t="s">
        <v>650</v>
      </c>
      <c r="K15" s="133"/>
      <c r="L15" s="133"/>
      <c r="M15" s="79"/>
      <c r="N15" s="129">
        <f>INT(((K3+K4+K6/1.1)*A17))</f>
        <v>0</v>
      </c>
      <c r="O15" s="133"/>
      <c r="P15" s="79"/>
    </row>
    <row r="16" spans="1:16" s="77" customFormat="1" ht="26.1" customHeight="1">
      <c r="A16" s="113">
        <v>0.13139999999999999</v>
      </c>
      <c r="B16" s="210"/>
      <c r="C16" s="203"/>
      <c r="D16" s="99" t="s">
        <v>651</v>
      </c>
      <c r="E16" s="100">
        <f>TRUNC((E14)*($A$16),0)</f>
        <v>0</v>
      </c>
      <c r="F16" s="131" t="s">
        <v>652</v>
      </c>
      <c r="G16" s="122">
        <f t="shared" si="0"/>
        <v>0.13139999999999999</v>
      </c>
      <c r="H16" s="103"/>
      <c r="J16" s="128"/>
      <c r="K16" s="130"/>
      <c r="L16" s="130"/>
      <c r="M16" s="128"/>
      <c r="N16" s="134"/>
      <c r="O16" s="133"/>
      <c r="P16" s="79"/>
    </row>
    <row r="17" spans="1:16" s="77" customFormat="1" ht="26.1" customHeight="1">
      <c r="A17" s="113">
        <v>3.1099999999999999E-2</v>
      </c>
      <c r="B17" s="210"/>
      <c r="C17" s="203"/>
      <c r="D17" s="99" t="s">
        <v>653</v>
      </c>
      <c r="E17" s="100">
        <f>TRUNC((($E$4+$E$8))*($A17))*1.2</f>
        <v>0</v>
      </c>
      <c r="F17" s="131" t="s">
        <v>654</v>
      </c>
      <c r="G17" s="122">
        <f>A17</f>
        <v>3.1099999999999999E-2</v>
      </c>
      <c r="H17" s="165" t="s">
        <v>682</v>
      </c>
      <c r="I17" s="135"/>
      <c r="J17" s="136"/>
      <c r="K17" s="127"/>
      <c r="L17" s="127"/>
      <c r="M17" s="128"/>
      <c r="N17" s="127"/>
      <c r="O17" s="129"/>
      <c r="P17" s="79"/>
    </row>
    <row r="18" spans="1:16" s="77" customFormat="1" ht="26.1" customHeight="1">
      <c r="A18" s="113"/>
      <c r="B18" s="210"/>
      <c r="C18" s="203"/>
      <c r="D18" s="99" t="s">
        <v>655</v>
      </c>
      <c r="E18" s="100">
        <f>TRUNC((E8)*($A$18))</f>
        <v>0</v>
      </c>
      <c r="F18" s="131" t="s">
        <v>656</v>
      </c>
      <c r="G18" s="122">
        <f t="shared" si="0"/>
        <v>0</v>
      </c>
      <c r="H18" s="103"/>
      <c r="J18" s="128"/>
      <c r="K18" s="127"/>
      <c r="L18" s="127"/>
      <c r="M18" s="128"/>
      <c r="N18" s="127"/>
      <c r="O18" s="129"/>
      <c r="P18" s="137"/>
    </row>
    <row r="19" spans="1:16" s="77" customFormat="1" ht="26.1" customHeight="1">
      <c r="A19" s="113">
        <v>0.05</v>
      </c>
      <c r="B19" s="210"/>
      <c r="C19" s="203"/>
      <c r="D19" s="99" t="s">
        <v>657</v>
      </c>
      <c r="E19" s="100">
        <f>TRUNC((E7+E10)*($A$19),0)</f>
        <v>0</v>
      </c>
      <c r="F19" s="131" t="s">
        <v>658</v>
      </c>
      <c r="G19" s="122">
        <f t="shared" si="0"/>
        <v>0.05</v>
      </c>
      <c r="H19" s="103"/>
      <c r="J19" s="136"/>
      <c r="K19" s="127"/>
      <c r="L19" s="127"/>
      <c r="M19" s="128"/>
      <c r="N19" s="127"/>
      <c r="O19" s="132"/>
      <c r="P19" s="79"/>
    </row>
    <row r="20" spans="1:16" s="77" customFormat="1" ht="26.1" customHeight="1">
      <c r="A20" s="113">
        <v>6.0000000000000002E-5</v>
      </c>
      <c r="B20" s="210"/>
      <c r="C20" s="203"/>
      <c r="D20" s="99" t="s">
        <v>659</v>
      </c>
      <c r="E20" s="100">
        <f>TRUNC(E10*($A$20),0)</f>
        <v>0</v>
      </c>
      <c r="F20" s="131" t="s">
        <v>643</v>
      </c>
      <c r="G20" s="138">
        <f t="shared" si="0"/>
        <v>6.0000000000000002E-5</v>
      </c>
      <c r="H20" s="139"/>
      <c r="J20" s="136"/>
      <c r="K20" s="127"/>
      <c r="L20" s="127"/>
      <c r="M20" s="128"/>
      <c r="N20" s="127"/>
      <c r="O20" s="132"/>
      <c r="P20" s="79"/>
    </row>
    <row r="21" spans="1:16" s="77" customFormat="1" ht="26.1" customHeight="1">
      <c r="A21" s="113">
        <v>8.9999999999999998E-4</v>
      </c>
      <c r="B21" s="210"/>
      <c r="C21" s="203"/>
      <c r="D21" s="99" t="s">
        <v>660</v>
      </c>
      <c r="E21" s="100">
        <f>TRUNC(E10*($A$21),0)</f>
        <v>0</v>
      </c>
      <c r="F21" s="131" t="s">
        <v>643</v>
      </c>
      <c r="G21" s="122">
        <f t="shared" si="0"/>
        <v>8.9999999999999998E-4</v>
      </c>
      <c r="H21" s="139"/>
      <c r="J21" s="136"/>
      <c r="K21" s="127"/>
      <c r="L21" s="127"/>
      <c r="M21" s="128"/>
      <c r="N21" s="127"/>
      <c r="O21" s="132"/>
      <c r="P21" s="79"/>
    </row>
    <row r="22" spans="1:16" s="77" customFormat="1" ht="26.1" customHeight="1">
      <c r="A22" s="113"/>
      <c r="B22" s="211"/>
      <c r="C22" s="204"/>
      <c r="D22" s="140" t="s">
        <v>628</v>
      </c>
      <c r="E22" s="141">
        <f>TRUNC(SUM(E11:E21),0)</f>
        <v>0</v>
      </c>
      <c r="F22" s="142"/>
      <c r="G22" s="143"/>
      <c r="H22" s="144"/>
      <c r="J22" s="136"/>
      <c r="K22" s="127"/>
      <c r="L22" s="127"/>
      <c r="M22" s="128"/>
      <c r="N22" s="127"/>
      <c r="O22" s="133"/>
      <c r="P22" s="79"/>
    </row>
    <row r="23" spans="1:16" s="77" customFormat="1" ht="26.1" customHeight="1">
      <c r="A23" s="113"/>
      <c r="B23" s="222" t="s">
        <v>661</v>
      </c>
      <c r="C23" s="223"/>
      <c r="D23" s="224"/>
      <c r="E23" s="115">
        <f>TRUNC(E7+E10+E22,0)</f>
        <v>0</v>
      </c>
      <c r="F23" s="145"/>
      <c r="G23" s="117"/>
      <c r="H23" s="118"/>
      <c r="J23" s="128"/>
      <c r="K23" s="130"/>
      <c r="L23" s="130"/>
      <c r="M23" s="128"/>
      <c r="N23" s="134"/>
      <c r="O23" s="133"/>
      <c r="P23" s="79"/>
    </row>
    <row r="24" spans="1:16" s="77" customFormat="1" ht="26.1" customHeight="1">
      <c r="A24" s="113">
        <v>0.08</v>
      </c>
      <c r="B24" s="213" t="s">
        <v>662</v>
      </c>
      <c r="C24" s="214"/>
      <c r="D24" s="215"/>
      <c r="E24" s="100">
        <f>TRUNC((E23)*($A$24),0)</f>
        <v>0</v>
      </c>
      <c r="F24" s="131" t="s">
        <v>663</v>
      </c>
      <c r="G24" s="122">
        <f>A24</f>
        <v>0.08</v>
      </c>
      <c r="H24" s="103"/>
      <c r="J24" s="128"/>
      <c r="K24" s="130"/>
      <c r="L24" s="130"/>
      <c r="M24" s="128"/>
      <c r="N24" s="134"/>
      <c r="O24" s="133"/>
      <c r="P24" s="79"/>
    </row>
    <row r="25" spans="1:16" s="77" customFormat="1" ht="26.1" customHeight="1">
      <c r="A25" s="113">
        <v>0.15</v>
      </c>
      <c r="B25" s="213" t="s">
        <v>664</v>
      </c>
      <c r="C25" s="214"/>
      <c r="D25" s="215"/>
      <c r="E25" s="100"/>
      <c r="F25" s="131" t="s">
        <v>665</v>
      </c>
      <c r="G25" s="122">
        <f>A25</f>
        <v>0.15</v>
      </c>
      <c r="H25" s="146"/>
      <c r="I25" s="147"/>
      <c r="J25" s="128"/>
      <c r="K25" s="127"/>
      <c r="L25" s="127"/>
      <c r="M25" s="128"/>
      <c r="N25" s="127"/>
      <c r="O25" s="79"/>
      <c r="P25" s="79"/>
    </row>
    <row r="26" spans="1:16" s="77" customFormat="1" ht="26.1" customHeight="1">
      <c r="A26" s="148">
        <v>2.6476999999999998E-3</v>
      </c>
      <c r="B26" s="213" t="s">
        <v>666</v>
      </c>
      <c r="C26" s="214"/>
      <c r="D26" s="215"/>
      <c r="E26" s="100"/>
      <c r="F26" s="131" t="s">
        <v>667</v>
      </c>
      <c r="G26" s="149">
        <f t="shared" ref="G26" si="1">A26</f>
        <v>2.6476999999999998E-3</v>
      </c>
      <c r="H26" s="103"/>
      <c r="J26" s="128"/>
      <c r="K26" s="130"/>
      <c r="L26" s="130"/>
      <c r="M26" s="128"/>
      <c r="N26" s="134"/>
      <c r="O26" s="79"/>
      <c r="P26" s="79"/>
    </row>
    <row r="27" spans="1:16" s="77" customFormat="1" ht="26.1" customHeight="1">
      <c r="A27" s="113"/>
      <c r="B27" s="213" t="s">
        <v>668</v>
      </c>
      <c r="C27" s="214"/>
      <c r="D27" s="215"/>
      <c r="E27" s="100"/>
      <c r="F27" s="131"/>
      <c r="G27" s="122"/>
      <c r="H27" s="103"/>
      <c r="J27" s="136"/>
      <c r="K27" s="127"/>
      <c r="L27" s="127"/>
      <c r="M27" s="128"/>
      <c r="N27" s="127"/>
      <c r="O27" s="79"/>
      <c r="P27" s="79"/>
    </row>
    <row r="28" spans="1:16" s="77" customFormat="1" ht="26.1" customHeight="1">
      <c r="A28" s="113">
        <v>0.1</v>
      </c>
      <c r="B28" s="213" t="s">
        <v>669</v>
      </c>
      <c r="C28" s="214"/>
      <c r="D28" s="215"/>
      <c r="E28" s="100"/>
      <c r="F28" s="131" t="s">
        <v>670</v>
      </c>
      <c r="G28" s="122">
        <v>0.1</v>
      </c>
      <c r="H28" s="103"/>
      <c r="J28" s="136"/>
      <c r="K28" s="127"/>
      <c r="L28" s="127"/>
      <c r="M28" s="128"/>
      <c r="N28" s="127"/>
      <c r="O28" s="79"/>
      <c r="P28" s="79"/>
    </row>
    <row r="29" spans="1:16" s="77" customFormat="1" ht="26.1" customHeight="1">
      <c r="A29" s="113"/>
      <c r="B29" s="216" t="s">
        <v>671</v>
      </c>
      <c r="C29" s="217"/>
      <c r="D29" s="218"/>
      <c r="E29" s="150"/>
      <c r="F29" s="131"/>
      <c r="G29" s="122"/>
      <c r="H29" s="103"/>
      <c r="J29" s="128"/>
      <c r="K29" s="130"/>
      <c r="L29" s="130"/>
      <c r="M29" s="128"/>
      <c r="N29" s="134"/>
      <c r="O29" s="79"/>
      <c r="P29" s="79"/>
    </row>
    <row r="30" spans="1:16" s="77" customFormat="1" ht="26.1" customHeight="1">
      <c r="A30" s="113"/>
      <c r="B30" s="216" t="s">
        <v>672</v>
      </c>
      <c r="C30" s="217"/>
      <c r="D30" s="218"/>
      <c r="E30" s="151"/>
      <c r="F30" s="152"/>
      <c r="G30" s="153"/>
      <c r="H30" s="139"/>
      <c r="J30" s="128"/>
      <c r="K30" s="130"/>
      <c r="L30" s="130"/>
      <c r="M30" s="128"/>
      <c r="N30" s="134"/>
      <c r="O30" s="79"/>
      <c r="P30" s="79"/>
    </row>
    <row r="31" spans="1:16" s="79" customFormat="1" ht="26.1" customHeight="1">
      <c r="A31" s="113"/>
      <c r="B31" s="219" t="s">
        <v>673</v>
      </c>
      <c r="C31" s="220"/>
      <c r="D31" s="221"/>
      <c r="E31" s="154"/>
      <c r="F31" s="155"/>
      <c r="G31" s="155"/>
      <c r="H31" s="156"/>
      <c r="I31" s="157">
        <v>240</v>
      </c>
      <c r="K31" s="133"/>
      <c r="L31" s="133"/>
      <c r="M31" s="133"/>
    </row>
    <row r="32" spans="1:16" s="79" customFormat="1" ht="20.100000000000001" customHeight="1">
      <c r="A32" s="77"/>
      <c r="B32" s="80"/>
      <c r="C32" s="80"/>
      <c r="D32" s="80"/>
      <c r="E32" s="158"/>
      <c r="F32" s="80"/>
      <c r="G32" s="80"/>
      <c r="H32" s="80"/>
      <c r="I32" s="80"/>
      <c r="J32" s="159"/>
      <c r="K32" s="160"/>
      <c r="L32" s="160"/>
      <c r="M32" s="160"/>
    </row>
    <row r="33" spans="1:9" s="79" customFormat="1" ht="20.100000000000001" customHeight="1">
      <c r="A33" s="77"/>
      <c r="B33" s="80"/>
      <c r="C33" s="80"/>
      <c r="D33" s="80"/>
      <c r="E33" s="161">
        <f>I31/1.1</f>
        <v>218.18181818181816</v>
      </c>
      <c r="F33" s="80"/>
      <c r="G33" s="162"/>
      <c r="H33" s="163"/>
      <c r="I33" s="163"/>
    </row>
    <row r="34" spans="1:9" s="79" customFormat="1" ht="20.100000000000001" customHeight="1">
      <c r="A34" s="77"/>
      <c r="B34" s="80"/>
      <c r="C34" s="80"/>
      <c r="D34" s="80"/>
      <c r="E34" s="161">
        <v>1</v>
      </c>
      <c r="F34" s="80"/>
      <c r="G34" s="80"/>
      <c r="H34" s="163"/>
      <c r="I34" s="163"/>
    </row>
    <row r="35" spans="1:9" s="79" customFormat="1" ht="20.100000000000001" customHeight="1">
      <c r="A35" s="77"/>
      <c r="B35" s="80"/>
      <c r="C35" s="80"/>
      <c r="D35" s="80"/>
      <c r="E35" s="80"/>
      <c r="F35" s="80"/>
      <c r="G35" s="80"/>
      <c r="H35" s="163"/>
      <c r="I35" s="163"/>
    </row>
    <row r="36" spans="1:9" s="79" customFormat="1" ht="20.100000000000001" customHeight="1">
      <c r="A36" s="77"/>
      <c r="B36" s="80"/>
      <c r="C36" s="80"/>
      <c r="D36" s="80"/>
      <c r="E36" s="80"/>
      <c r="F36" s="80"/>
      <c r="G36" s="80"/>
      <c r="H36" s="163"/>
      <c r="I36" s="163"/>
    </row>
    <row r="37" spans="1:9" s="79" customFormat="1" ht="20.100000000000001" customHeight="1">
      <c r="A37" s="77"/>
      <c r="B37" s="80"/>
      <c r="C37" s="80"/>
      <c r="D37" s="80"/>
      <c r="E37" s="80"/>
      <c r="F37" s="80"/>
      <c r="G37" s="80"/>
      <c r="H37" s="80"/>
      <c r="I37" s="80"/>
    </row>
    <row r="38" spans="1:9" s="79" customFormat="1" ht="20.100000000000001" customHeight="1">
      <c r="A38" s="77"/>
      <c r="B38" s="80"/>
      <c r="C38" s="80"/>
      <c r="D38" s="80"/>
      <c r="E38" s="80"/>
      <c r="F38" s="80"/>
      <c r="G38" s="80"/>
      <c r="H38" s="80"/>
      <c r="I38" s="80"/>
    </row>
    <row r="39" spans="1:9" s="79" customFormat="1" ht="20.100000000000001" customHeight="1">
      <c r="A39" s="77"/>
      <c r="B39" s="80"/>
      <c r="C39" s="80"/>
      <c r="D39" s="80"/>
      <c r="E39" s="80"/>
      <c r="F39" s="80"/>
      <c r="G39" s="80"/>
      <c r="H39" s="80"/>
      <c r="I39" s="80"/>
    </row>
    <row r="40" spans="1:9" s="79" customFormat="1" ht="20.100000000000001" customHeight="1">
      <c r="A40" s="77"/>
      <c r="B40" s="80"/>
      <c r="C40" s="80"/>
      <c r="D40" s="80"/>
      <c r="E40" s="80"/>
      <c r="F40" s="80"/>
      <c r="G40" s="80"/>
      <c r="H40" s="80"/>
      <c r="I40" s="80"/>
    </row>
    <row r="41" spans="1:9" s="79" customFormat="1" ht="20.100000000000001" customHeight="1">
      <c r="A41" s="77"/>
      <c r="B41" s="80"/>
      <c r="C41" s="80"/>
      <c r="D41" s="80"/>
      <c r="E41" s="80"/>
      <c r="F41" s="80"/>
      <c r="G41" s="80"/>
      <c r="H41" s="80"/>
      <c r="I41" s="80"/>
    </row>
    <row r="42" spans="1:9" s="79" customFormat="1" ht="20.100000000000001" customHeight="1">
      <c r="A42" s="77"/>
      <c r="B42" s="80"/>
      <c r="C42" s="80"/>
      <c r="D42" s="80"/>
      <c r="E42" s="80"/>
      <c r="F42" s="80"/>
      <c r="G42" s="80"/>
      <c r="H42" s="80"/>
      <c r="I42" s="80"/>
    </row>
    <row r="43" spans="1:9" s="79" customFormat="1" ht="20.100000000000001" customHeight="1">
      <c r="A43" s="77"/>
      <c r="B43" s="80"/>
      <c r="C43" s="80"/>
      <c r="D43" s="80"/>
      <c r="E43" s="80"/>
      <c r="F43" s="80"/>
      <c r="G43" s="80"/>
      <c r="H43" s="80"/>
      <c r="I43" s="80"/>
    </row>
    <row r="44" spans="1:9" s="79" customFormat="1" ht="20.100000000000001" customHeight="1">
      <c r="A44" s="77"/>
      <c r="B44" s="80"/>
      <c r="C44" s="80"/>
      <c r="D44" s="80"/>
      <c r="E44" s="80"/>
      <c r="F44" s="80"/>
      <c r="G44" s="80"/>
      <c r="H44" s="80"/>
      <c r="I44" s="80"/>
    </row>
    <row r="45" spans="1:9" s="79" customFormat="1" ht="20.100000000000001" customHeight="1">
      <c r="A45" s="77"/>
      <c r="B45" s="80"/>
      <c r="C45" s="80"/>
      <c r="D45" s="80"/>
      <c r="E45" s="80"/>
      <c r="F45" s="80"/>
      <c r="G45" s="80"/>
      <c r="H45" s="80"/>
      <c r="I45" s="80"/>
    </row>
    <row r="46" spans="1:9" s="79" customFormat="1" ht="20.100000000000001" customHeight="1">
      <c r="A46" s="77"/>
      <c r="B46" s="80"/>
      <c r="C46" s="80"/>
      <c r="D46" s="80"/>
      <c r="E46" s="80"/>
      <c r="F46" s="80"/>
      <c r="G46" s="80"/>
      <c r="H46" s="80"/>
      <c r="I46" s="80"/>
    </row>
    <row r="47" spans="1:9" s="79" customFormat="1" ht="20.100000000000001" customHeight="1">
      <c r="A47" s="77"/>
      <c r="B47" s="80"/>
      <c r="C47" s="80"/>
      <c r="D47" s="80"/>
      <c r="E47" s="80"/>
      <c r="F47" s="80"/>
      <c r="G47" s="80"/>
      <c r="H47" s="80"/>
      <c r="I47" s="80"/>
    </row>
    <row r="48" spans="1:9" s="79" customFormat="1" ht="20.100000000000001" customHeight="1">
      <c r="A48" s="77"/>
      <c r="B48" s="80"/>
      <c r="C48" s="80"/>
      <c r="D48" s="80"/>
      <c r="E48" s="80"/>
      <c r="F48" s="80"/>
      <c r="G48" s="80"/>
      <c r="H48" s="80"/>
      <c r="I48" s="80"/>
    </row>
    <row r="49" spans="1:9" s="79" customFormat="1" ht="20.100000000000001" customHeight="1">
      <c r="A49" s="77"/>
      <c r="B49" s="80"/>
      <c r="C49" s="80"/>
      <c r="D49" s="80"/>
      <c r="E49" s="80"/>
      <c r="F49" s="80"/>
      <c r="G49" s="80"/>
      <c r="H49" s="80"/>
      <c r="I49" s="80"/>
    </row>
    <row r="50" spans="1:9" s="79" customFormat="1" ht="20.100000000000001" customHeight="1">
      <c r="A50" s="77"/>
      <c r="B50" s="80"/>
      <c r="C50" s="80"/>
      <c r="D50" s="80"/>
      <c r="E50" s="80"/>
      <c r="F50" s="80"/>
      <c r="G50" s="80"/>
      <c r="H50" s="80"/>
      <c r="I50" s="80"/>
    </row>
    <row r="51" spans="1:9" s="79" customFormat="1" ht="20.100000000000001" customHeight="1">
      <c r="A51" s="77"/>
      <c r="B51" s="80"/>
      <c r="C51" s="80"/>
      <c r="D51" s="80"/>
      <c r="E51" s="80"/>
      <c r="F51" s="80"/>
      <c r="G51" s="80"/>
      <c r="H51" s="80"/>
      <c r="I51" s="80"/>
    </row>
    <row r="52" spans="1:9" s="79" customFormat="1" ht="20.100000000000001" customHeight="1">
      <c r="A52" s="77"/>
      <c r="B52" s="80"/>
      <c r="C52" s="80"/>
      <c r="D52" s="80"/>
      <c r="E52" s="80"/>
      <c r="F52" s="80"/>
      <c r="G52" s="80"/>
      <c r="H52" s="80"/>
      <c r="I52" s="80"/>
    </row>
    <row r="53" spans="1:9" s="79" customFormat="1" ht="20.100000000000001" customHeight="1">
      <c r="A53" s="77"/>
      <c r="B53" s="80"/>
      <c r="C53" s="80"/>
      <c r="D53" s="80"/>
      <c r="E53" s="80"/>
      <c r="F53" s="80"/>
      <c r="G53" s="80"/>
      <c r="H53" s="80"/>
      <c r="I53" s="80"/>
    </row>
    <row r="54" spans="1:9" s="79" customFormat="1" ht="20.100000000000001" customHeight="1">
      <c r="A54" s="77"/>
      <c r="B54" s="80"/>
      <c r="C54" s="80"/>
      <c r="D54" s="80"/>
      <c r="E54" s="80"/>
      <c r="F54" s="80"/>
      <c r="G54" s="80"/>
      <c r="H54" s="80"/>
      <c r="I54" s="80"/>
    </row>
    <row r="55" spans="1:9" s="79" customFormat="1" ht="20.100000000000001" customHeight="1">
      <c r="A55" s="77"/>
      <c r="B55" s="80"/>
      <c r="C55" s="80"/>
      <c r="D55" s="80"/>
      <c r="E55" s="80"/>
      <c r="F55" s="80"/>
      <c r="G55" s="80"/>
      <c r="H55" s="80"/>
      <c r="I55" s="80"/>
    </row>
    <row r="56" spans="1:9" s="79" customFormat="1" ht="20.100000000000001" customHeight="1">
      <c r="A56" s="77"/>
      <c r="B56" s="80"/>
      <c r="C56" s="80"/>
      <c r="D56" s="80"/>
      <c r="E56" s="80"/>
      <c r="F56" s="80"/>
      <c r="G56" s="80"/>
      <c r="H56" s="80"/>
      <c r="I56" s="80"/>
    </row>
    <row r="57" spans="1:9" s="79" customFormat="1" ht="20.100000000000001" customHeight="1">
      <c r="A57" s="77"/>
      <c r="B57" s="80"/>
      <c r="C57" s="80"/>
      <c r="D57" s="80"/>
      <c r="E57" s="80"/>
      <c r="F57" s="80"/>
      <c r="G57" s="80"/>
      <c r="H57" s="80"/>
      <c r="I57" s="80"/>
    </row>
    <row r="58" spans="1:9" s="79" customFormat="1" ht="20.100000000000001" customHeight="1">
      <c r="A58" s="77"/>
      <c r="B58" s="80"/>
      <c r="C58" s="80"/>
      <c r="D58" s="80"/>
      <c r="E58" s="80"/>
      <c r="F58" s="80"/>
      <c r="G58" s="80"/>
      <c r="H58" s="80"/>
      <c r="I58" s="80"/>
    </row>
    <row r="59" spans="1:9" s="79" customFormat="1" ht="20.100000000000001" customHeight="1">
      <c r="A59" s="77"/>
      <c r="B59" s="80"/>
      <c r="C59" s="80"/>
      <c r="D59" s="80"/>
      <c r="E59" s="80"/>
      <c r="F59" s="80"/>
      <c r="G59" s="80"/>
      <c r="H59" s="80"/>
      <c r="I59" s="80"/>
    </row>
    <row r="60" spans="1:9" s="79" customFormat="1" ht="20.100000000000001" customHeight="1">
      <c r="A60" s="77"/>
      <c r="B60" s="80"/>
      <c r="C60" s="80"/>
      <c r="D60" s="80"/>
      <c r="E60" s="80"/>
      <c r="F60" s="80"/>
      <c r="G60" s="80"/>
      <c r="H60" s="80"/>
      <c r="I60" s="80"/>
    </row>
    <row r="61" spans="1:9" s="79" customFormat="1" ht="20.100000000000001" customHeight="1">
      <c r="A61" s="77"/>
      <c r="B61" s="80"/>
      <c r="C61" s="80"/>
      <c r="D61" s="80"/>
      <c r="E61" s="80"/>
      <c r="F61" s="80"/>
      <c r="G61" s="80"/>
      <c r="H61" s="80"/>
      <c r="I61" s="80"/>
    </row>
    <row r="62" spans="1:9" s="79" customFormat="1" ht="20.100000000000001" customHeight="1">
      <c r="A62" s="77"/>
      <c r="B62" s="80"/>
      <c r="C62" s="80"/>
      <c r="D62" s="80"/>
      <c r="E62" s="80"/>
      <c r="F62" s="80"/>
      <c r="G62" s="80"/>
      <c r="H62" s="80"/>
      <c r="I62" s="80"/>
    </row>
    <row r="63" spans="1:9" s="79" customFormat="1" ht="20.100000000000001" customHeight="1">
      <c r="A63" s="77"/>
      <c r="B63" s="80"/>
      <c r="C63" s="80"/>
      <c r="D63" s="80"/>
      <c r="E63" s="80"/>
      <c r="F63" s="80"/>
      <c r="G63" s="80"/>
      <c r="H63" s="80"/>
      <c r="I63" s="80"/>
    </row>
    <row r="64" spans="1:9" s="79" customFormat="1" ht="20.100000000000001" customHeight="1">
      <c r="A64" s="77"/>
      <c r="B64" s="80"/>
      <c r="C64" s="80"/>
      <c r="D64" s="80"/>
      <c r="E64" s="80"/>
      <c r="F64" s="80"/>
      <c r="G64" s="80"/>
      <c r="H64" s="80"/>
      <c r="I64" s="80"/>
    </row>
    <row r="65" spans="1:16" s="79" customFormat="1" ht="20.100000000000001" customHeight="1">
      <c r="A65" s="77"/>
      <c r="B65" s="80"/>
      <c r="C65" s="80"/>
      <c r="D65" s="80"/>
      <c r="E65" s="80"/>
      <c r="F65" s="80"/>
      <c r="G65" s="80"/>
      <c r="H65" s="80"/>
      <c r="I65" s="80"/>
    </row>
    <row r="66" spans="1:16" s="77" customFormat="1" ht="20.100000000000001" customHeight="1">
      <c r="B66" s="80"/>
      <c r="C66" s="80"/>
      <c r="D66" s="80"/>
      <c r="E66" s="80"/>
      <c r="F66" s="80"/>
      <c r="G66" s="80"/>
      <c r="H66" s="80"/>
      <c r="I66" s="80"/>
      <c r="J66" s="79"/>
      <c r="K66" s="79"/>
      <c r="L66" s="79"/>
      <c r="M66" s="79"/>
      <c r="N66" s="79"/>
      <c r="O66" s="79"/>
      <c r="P66" s="79"/>
    </row>
    <row r="67" spans="1:16" s="77" customFormat="1" ht="20.100000000000001" customHeight="1">
      <c r="B67" s="80"/>
      <c r="C67" s="80"/>
      <c r="D67" s="80"/>
      <c r="E67" s="80"/>
      <c r="F67" s="80"/>
      <c r="G67" s="80"/>
      <c r="H67" s="80"/>
      <c r="I67" s="80"/>
      <c r="J67" s="79"/>
      <c r="K67" s="79"/>
      <c r="L67" s="79"/>
      <c r="M67" s="79"/>
      <c r="N67" s="79"/>
      <c r="O67" s="79"/>
      <c r="P67" s="79"/>
    </row>
    <row r="68" spans="1:16" s="77" customFormat="1" ht="20.100000000000001" customHeight="1">
      <c r="B68" s="80"/>
      <c r="C68" s="80"/>
      <c r="D68" s="80"/>
      <c r="E68" s="80"/>
      <c r="F68" s="80"/>
      <c r="G68" s="80"/>
      <c r="H68" s="80"/>
      <c r="I68" s="80"/>
      <c r="J68" s="79"/>
      <c r="K68" s="79"/>
      <c r="L68" s="79"/>
      <c r="M68" s="79"/>
      <c r="N68" s="79"/>
      <c r="O68" s="79"/>
      <c r="P68" s="79"/>
    </row>
    <row r="69" spans="1:16" s="77" customFormat="1" ht="20.100000000000001" customHeight="1">
      <c r="B69" s="80"/>
      <c r="C69" s="80"/>
      <c r="D69" s="80"/>
      <c r="E69" s="80"/>
      <c r="F69" s="80"/>
      <c r="G69" s="80"/>
      <c r="H69" s="80"/>
      <c r="I69" s="80"/>
      <c r="J69" s="79"/>
      <c r="K69" s="79"/>
      <c r="L69" s="79"/>
      <c r="M69" s="79"/>
      <c r="N69" s="79"/>
      <c r="O69" s="79"/>
      <c r="P69" s="79"/>
    </row>
    <row r="70" spans="1:16" s="77" customFormat="1" ht="20.100000000000001" customHeight="1">
      <c r="B70" s="80"/>
      <c r="C70" s="80"/>
      <c r="D70" s="80"/>
      <c r="E70" s="80"/>
      <c r="F70" s="80"/>
      <c r="G70" s="80"/>
      <c r="H70" s="80"/>
      <c r="I70" s="80"/>
      <c r="J70" s="79"/>
      <c r="K70" s="79"/>
      <c r="L70" s="79"/>
      <c r="M70" s="79"/>
      <c r="N70" s="79"/>
      <c r="O70" s="79"/>
      <c r="P70" s="79"/>
    </row>
    <row r="71" spans="1:16" s="77" customFormat="1" ht="20.100000000000001" customHeight="1">
      <c r="B71" s="80"/>
      <c r="C71" s="80"/>
      <c r="D71" s="80"/>
      <c r="E71" s="80"/>
      <c r="F71" s="80"/>
      <c r="G71" s="80"/>
      <c r="H71" s="80"/>
      <c r="I71" s="80"/>
      <c r="J71" s="79"/>
      <c r="K71" s="79"/>
      <c r="L71" s="79"/>
      <c r="M71" s="79"/>
      <c r="N71" s="79"/>
      <c r="O71" s="79"/>
      <c r="P71" s="79"/>
    </row>
  </sheetData>
  <mergeCells count="20">
    <mergeCell ref="B28:D28"/>
    <mergeCell ref="B29:D29"/>
    <mergeCell ref="B30:D30"/>
    <mergeCell ref="B31:D31"/>
    <mergeCell ref="C11:C22"/>
    <mergeCell ref="B23:D23"/>
    <mergeCell ref="B24:D24"/>
    <mergeCell ref="B25:D25"/>
    <mergeCell ref="B26:D26"/>
    <mergeCell ref="B27:D27"/>
    <mergeCell ref="B1:H1"/>
    <mergeCell ref="B3:D3"/>
    <mergeCell ref="F3:G3"/>
    <mergeCell ref="B4:B22"/>
    <mergeCell ref="C4:C7"/>
    <mergeCell ref="N5:O5"/>
    <mergeCell ref="M6:O6"/>
    <mergeCell ref="M7:O7"/>
    <mergeCell ref="C8:C10"/>
    <mergeCell ref="M8:O8"/>
  </mergeCells>
  <phoneticPr fontId="1" type="noConversion"/>
  <printOptions horizontalCentered="1"/>
  <pageMargins left="0.78740157480314965" right="0.74803149606299213" top="0.78740157480314965" bottom="0.78740157480314965" header="0.51181102362204722" footer="0.51181102362204722"/>
  <pageSetup paperSize="9" scale="58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17EC-42F0-4116-890F-6D18ABC99E96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674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AA7C2-4C52-4AF9-B72B-8208EF000132}">
  <sheetPr>
    <pageSetUpPr fitToPage="1"/>
  </sheetPr>
  <dimension ref="A1:T27"/>
  <sheetViews>
    <sheetView workbookViewId="0">
      <selection activeCell="E19" sqref="E19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226" t="s">
        <v>2</v>
      </c>
      <c r="B3" s="226" t="s">
        <v>3</v>
      </c>
      <c r="C3" s="226" t="s">
        <v>4</v>
      </c>
      <c r="D3" s="226" t="s">
        <v>5</v>
      </c>
      <c r="E3" s="226" t="s">
        <v>6</v>
      </c>
      <c r="F3" s="226"/>
      <c r="G3" s="226" t="s">
        <v>9</v>
      </c>
      <c r="H3" s="226"/>
      <c r="I3" s="226" t="s">
        <v>10</v>
      </c>
      <c r="J3" s="226"/>
      <c r="K3" s="226" t="s">
        <v>11</v>
      </c>
      <c r="L3" s="226"/>
      <c r="M3" s="226" t="s">
        <v>12</v>
      </c>
      <c r="N3" s="225" t="s">
        <v>13</v>
      </c>
      <c r="O3" s="225" t="s">
        <v>14</v>
      </c>
      <c r="P3" s="225" t="s">
        <v>15</v>
      </c>
      <c r="Q3" s="225" t="s">
        <v>16</v>
      </c>
      <c r="R3" s="225" t="s">
        <v>17</v>
      </c>
      <c r="S3" s="225" t="s">
        <v>18</v>
      </c>
      <c r="T3" s="225" t="s">
        <v>19</v>
      </c>
    </row>
    <row r="4" spans="1:20" ht="30" customHeight="1">
      <c r="A4" s="227"/>
      <c r="B4" s="227"/>
      <c r="C4" s="227"/>
      <c r="D4" s="227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7"/>
      <c r="N4" s="225"/>
      <c r="O4" s="225"/>
      <c r="P4" s="225"/>
      <c r="Q4" s="225"/>
      <c r="R4" s="225"/>
      <c r="S4" s="225"/>
      <c r="T4" s="225"/>
    </row>
    <row r="5" spans="1:20" ht="30" customHeight="1">
      <c r="A5" s="10" t="s">
        <v>52</v>
      </c>
      <c r="B5" s="10" t="s">
        <v>53</v>
      </c>
      <c r="C5" s="10" t="s">
        <v>53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/>
      <c r="O5" s="1"/>
      <c r="P5" s="1"/>
      <c r="Q5" s="1"/>
      <c r="S5" s="1"/>
      <c r="T5" s="8"/>
    </row>
    <row r="6" spans="1:20" ht="30" customHeight="1">
      <c r="A6" s="10" t="s">
        <v>54</v>
      </c>
      <c r="B6" s="10" t="s">
        <v>53</v>
      </c>
      <c r="C6" s="10" t="s">
        <v>53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/>
      <c r="O6" s="1"/>
      <c r="P6" s="1"/>
      <c r="Q6" s="1"/>
      <c r="S6" s="1"/>
      <c r="T6" s="8"/>
    </row>
    <row r="7" spans="1:20" ht="30" customHeight="1">
      <c r="A7" s="10" t="s">
        <v>104</v>
      </c>
      <c r="B7" s="10" t="s">
        <v>53</v>
      </c>
      <c r="C7" s="10" t="s">
        <v>53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/>
      <c r="O7" s="1"/>
      <c r="P7" s="1"/>
      <c r="Q7" s="1"/>
      <c r="S7" s="1"/>
      <c r="T7" s="8"/>
    </row>
    <row r="8" spans="1:20" ht="30" customHeight="1">
      <c r="A8" s="10" t="s">
        <v>186</v>
      </c>
      <c r="B8" s="10" t="s">
        <v>53</v>
      </c>
      <c r="C8" s="10" t="s">
        <v>53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/>
      <c r="O8" s="1"/>
      <c r="P8" s="1"/>
      <c r="Q8" s="1"/>
      <c r="S8" s="1"/>
      <c r="T8" s="8"/>
    </row>
    <row r="9" spans="1:20" ht="30" customHeight="1">
      <c r="A9" s="10" t="s">
        <v>206</v>
      </c>
      <c r="B9" s="10" t="s">
        <v>53</v>
      </c>
      <c r="C9" s="10" t="s">
        <v>53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/>
      <c r="O9" s="1"/>
      <c r="P9" s="1"/>
      <c r="Q9" s="1"/>
      <c r="S9" s="1"/>
      <c r="T9" s="8"/>
    </row>
    <row r="10" spans="1:20" ht="30" customHeight="1">
      <c r="A10" s="10" t="s">
        <v>215</v>
      </c>
      <c r="B10" s="10" t="s">
        <v>53</v>
      </c>
      <c r="C10" s="10" t="s">
        <v>53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/>
      <c r="O10" s="1"/>
      <c r="P10" s="1"/>
      <c r="Q10" s="1"/>
      <c r="S10" s="1"/>
      <c r="T10" s="8"/>
    </row>
    <row r="11" spans="1:20" ht="30" customHeight="1">
      <c r="A11" s="10" t="s">
        <v>271</v>
      </c>
      <c r="B11" s="10" t="s">
        <v>53</v>
      </c>
      <c r="C11" s="10" t="s">
        <v>53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/>
      <c r="O11" s="1"/>
      <c r="P11" s="1"/>
      <c r="Q11" s="1"/>
      <c r="S11" s="1"/>
      <c r="T11" s="8"/>
    </row>
    <row r="12" spans="1:20" ht="30" customHeight="1">
      <c r="A12" s="10"/>
      <c r="B12" s="10"/>
      <c r="C12" s="10"/>
      <c r="D12" s="11"/>
      <c r="E12" s="12"/>
      <c r="F12" s="12"/>
      <c r="G12" s="12"/>
      <c r="H12" s="12"/>
      <c r="I12" s="12"/>
      <c r="J12" s="12"/>
      <c r="K12" s="12"/>
      <c r="L12" s="12"/>
      <c r="M12" s="10"/>
      <c r="N12" s="1"/>
      <c r="O12" s="1"/>
      <c r="P12" s="1"/>
      <c r="Q12" s="1"/>
      <c r="S12" s="1"/>
      <c r="T12" s="8"/>
    </row>
    <row r="13" spans="1:20" ht="30" customHeight="1">
      <c r="A13" s="10"/>
      <c r="B13" s="10"/>
      <c r="C13" s="10"/>
      <c r="D13" s="11"/>
      <c r="E13" s="12"/>
      <c r="F13" s="12"/>
      <c r="G13" s="12"/>
      <c r="H13" s="12"/>
      <c r="I13" s="12"/>
      <c r="J13" s="12"/>
      <c r="K13" s="12"/>
      <c r="L13" s="12"/>
      <c r="M13" s="10" t="s">
        <v>53</v>
      </c>
      <c r="N13" s="1" t="s">
        <v>318</v>
      </c>
      <c r="O13" s="1" t="s">
        <v>53</v>
      </c>
      <c r="P13" s="1" t="s">
        <v>316</v>
      </c>
      <c r="Q13" s="1" t="s">
        <v>53</v>
      </c>
      <c r="R13">
        <v>3</v>
      </c>
      <c r="S13" s="1" t="s">
        <v>53</v>
      </c>
      <c r="T13" s="8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102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2FE41-A0E5-4B8D-B065-F99F19EA1B2D}">
  <sheetPr>
    <pageSetUpPr fitToPage="1"/>
  </sheetPr>
  <dimension ref="A1:AV188"/>
  <sheetViews>
    <sheetView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>
      <c r="A3" s="226" t="s">
        <v>2</v>
      </c>
      <c r="B3" s="226" t="s">
        <v>3</v>
      </c>
      <c r="C3" s="226" t="s">
        <v>4</v>
      </c>
      <c r="D3" s="226" t="s">
        <v>5</v>
      </c>
      <c r="E3" s="226" t="s">
        <v>6</v>
      </c>
      <c r="F3" s="226"/>
      <c r="G3" s="226" t="s">
        <v>9</v>
      </c>
      <c r="H3" s="226"/>
      <c r="I3" s="226" t="s">
        <v>10</v>
      </c>
      <c r="J3" s="226"/>
      <c r="K3" s="226" t="s">
        <v>11</v>
      </c>
      <c r="L3" s="226"/>
      <c r="M3" s="226" t="s">
        <v>12</v>
      </c>
      <c r="N3" s="225" t="s">
        <v>21</v>
      </c>
      <c r="O3" s="225" t="s">
        <v>14</v>
      </c>
      <c r="P3" s="225" t="s">
        <v>22</v>
      </c>
      <c r="Q3" s="225" t="s">
        <v>13</v>
      </c>
      <c r="R3" s="225" t="s">
        <v>23</v>
      </c>
      <c r="S3" s="225" t="s">
        <v>24</v>
      </c>
      <c r="T3" s="225" t="s">
        <v>25</v>
      </c>
      <c r="U3" s="225" t="s">
        <v>26</v>
      </c>
      <c r="V3" s="225" t="s">
        <v>27</v>
      </c>
      <c r="W3" s="225" t="s">
        <v>28</v>
      </c>
      <c r="X3" s="225" t="s">
        <v>29</v>
      </c>
      <c r="Y3" s="225" t="s">
        <v>30</v>
      </c>
      <c r="Z3" s="225" t="s">
        <v>31</v>
      </c>
      <c r="AA3" s="225" t="s">
        <v>32</v>
      </c>
      <c r="AB3" s="225" t="s">
        <v>33</v>
      </c>
      <c r="AC3" s="225" t="s">
        <v>34</v>
      </c>
      <c r="AD3" s="225" t="s">
        <v>35</v>
      </c>
      <c r="AE3" s="225" t="s">
        <v>36</v>
      </c>
      <c r="AF3" s="225" t="s">
        <v>37</v>
      </c>
      <c r="AG3" s="225" t="s">
        <v>38</v>
      </c>
      <c r="AH3" s="225" t="s">
        <v>39</v>
      </c>
      <c r="AI3" s="225" t="s">
        <v>40</v>
      </c>
      <c r="AJ3" s="225" t="s">
        <v>41</v>
      </c>
      <c r="AK3" s="225" t="s">
        <v>42</v>
      </c>
      <c r="AL3" s="225" t="s">
        <v>43</v>
      </c>
      <c r="AM3" s="225" t="s">
        <v>44</v>
      </c>
      <c r="AN3" s="225" t="s">
        <v>45</v>
      </c>
      <c r="AO3" s="225" t="s">
        <v>46</v>
      </c>
      <c r="AP3" s="225" t="s">
        <v>47</v>
      </c>
      <c r="AQ3" s="225" t="s">
        <v>48</v>
      </c>
      <c r="AR3" s="225" t="s">
        <v>49</v>
      </c>
      <c r="AS3" s="225" t="s">
        <v>16</v>
      </c>
      <c r="AT3" s="225" t="s">
        <v>17</v>
      </c>
      <c r="AU3" s="225" t="s">
        <v>50</v>
      </c>
      <c r="AV3" s="225" t="s">
        <v>51</v>
      </c>
    </row>
    <row r="4" spans="1:48" ht="30" customHeight="1">
      <c r="A4" s="227"/>
      <c r="B4" s="227"/>
      <c r="C4" s="227"/>
      <c r="D4" s="227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227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</row>
    <row r="5" spans="1:48" ht="30" customHeight="1">
      <c r="A5" s="10" t="s">
        <v>54</v>
      </c>
      <c r="B5" s="10"/>
      <c r="C5" s="11"/>
      <c r="D5" s="11"/>
      <c r="E5" s="12"/>
      <c r="F5" s="12"/>
      <c r="G5" s="12"/>
      <c r="H5" s="12"/>
      <c r="I5" s="12"/>
      <c r="J5" s="12"/>
      <c r="K5" s="12"/>
      <c r="L5" s="12"/>
      <c r="M5" s="11"/>
      <c r="Q5" s="1" t="s">
        <v>55</v>
      </c>
    </row>
    <row r="6" spans="1:48" ht="30" customHeight="1">
      <c r="A6" s="10" t="s">
        <v>56</v>
      </c>
      <c r="B6" s="10" t="s">
        <v>57</v>
      </c>
      <c r="C6" s="10" t="s">
        <v>58</v>
      </c>
      <c r="D6" s="11">
        <v>23</v>
      </c>
      <c r="E6" s="12"/>
      <c r="F6" s="12"/>
      <c r="G6" s="12"/>
      <c r="H6" s="12"/>
      <c r="I6" s="12"/>
      <c r="J6" s="12"/>
      <c r="K6" s="12"/>
      <c r="L6" s="12"/>
      <c r="M6" s="10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>
      <c r="A7" s="10" t="s">
        <v>63</v>
      </c>
      <c r="B7" s="10" t="s">
        <v>64</v>
      </c>
      <c r="C7" s="10" t="s">
        <v>65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>
      <c r="A8" s="10" t="s">
        <v>56</v>
      </c>
      <c r="B8" s="10" t="s">
        <v>66</v>
      </c>
      <c r="C8" s="10" t="s">
        <v>67</v>
      </c>
      <c r="D8" s="11">
        <v>2</v>
      </c>
      <c r="E8" s="12"/>
      <c r="F8" s="12"/>
      <c r="G8" s="12"/>
      <c r="H8" s="12"/>
      <c r="I8" s="12"/>
      <c r="J8" s="12"/>
      <c r="K8" s="12"/>
      <c r="L8" s="12"/>
      <c r="M8" s="10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>
      <c r="A9" s="10" t="s">
        <v>69</v>
      </c>
      <c r="B9" s="10" t="s">
        <v>70</v>
      </c>
      <c r="C9" s="10" t="s">
        <v>58</v>
      </c>
      <c r="D9" s="11">
        <v>26</v>
      </c>
      <c r="E9" s="12"/>
      <c r="F9" s="12"/>
      <c r="G9" s="12"/>
      <c r="H9" s="12"/>
      <c r="I9" s="12"/>
      <c r="J9" s="12"/>
      <c r="K9" s="12"/>
      <c r="L9" s="12"/>
      <c r="M9" s="10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>
      <c r="A10" s="10" t="s">
        <v>73</v>
      </c>
      <c r="B10" s="10" t="s">
        <v>74</v>
      </c>
      <c r="C10" s="10" t="s">
        <v>58</v>
      </c>
      <c r="D10" s="11">
        <v>28</v>
      </c>
      <c r="E10" s="12"/>
      <c r="F10" s="12"/>
      <c r="G10" s="12"/>
      <c r="H10" s="12"/>
      <c r="I10" s="12"/>
      <c r="J10" s="12"/>
      <c r="K10" s="12"/>
      <c r="L10" s="12"/>
      <c r="M10" s="10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>
      <c r="A11" s="10" t="s">
        <v>77</v>
      </c>
      <c r="B11" s="10" t="s">
        <v>78</v>
      </c>
      <c r="C11" s="10" t="s">
        <v>65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>
      <c r="A12" s="10" t="s">
        <v>79</v>
      </c>
      <c r="B12" s="10" t="s">
        <v>80</v>
      </c>
      <c r="C12" s="10" t="s">
        <v>81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1"/>
      <c r="O12" s="1"/>
      <c r="P12" s="1"/>
      <c r="Q12" s="1"/>
      <c r="R12" s="1"/>
      <c r="S12" s="1"/>
      <c r="T12" s="1"/>
      <c r="AR12" s="1"/>
      <c r="AS12" s="1"/>
      <c r="AU12" s="1"/>
    </row>
    <row r="13" spans="1:48" ht="30" customHeight="1">
      <c r="A13" s="10" t="s">
        <v>84</v>
      </c>
      <c r="B13" s="10" t="s">
        <v>85</v>
      </c>
      <c r="C13" s="10" t="s">
        <v>81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/>
      <c r="N13" s="1"/>
      <c r="O13" s="1"/>
      <c r="P13" s="1"/>
      <c r="Q13" s="1"/>
      <c r="R13" s="1"/>
      <c r="S13" s="1"/>
      <c r="T13" s="1"/>
      <c r="AR13" s="1"/>
      <c r="AS13" s="1"/>
      <c r="AU13" s="1"/>
    </row>
    <row r="14" spans="1:48" ht="30" customHeight="1">
      <c r="A14" s="10" t="s">
        <v>88</v>
      </c>
      <c r="B14" s="10" t="s">
        <v>89</v>
      </c>
      <c r="C14" s="10" t="s">
        <v>90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/>
      <c r="N14" s="1"/>
      <c r="O14" s="1"/>
      <c r="P14" s="1"/>
      <c r="Q14" s="1"/>
      <c r="R14" s="1"/>
      <c r="S14" s="1"/>
      <c r="T14" s="1"/>
      <c r="AR14" s="1"/>
      <c r="AS14" s="1"/>
      <c r="AU14" s="1"/>
    </row>
    <row r="15" spans="1:48" ht="30" customHeight="1">
      <c r="A15" s="10" t="s">
        <v>92</v>
      </c>
      <c r="B15" s="10" t="s">
        <v>93</v>
      </c>
      <c r="C15" s="10" t="s">
        <v>94</v>
      </c>
      <c r="D15" s="11">
        <f>공량산출근거서!K10</f>
        <v>0</v>
      </c>
      <c r="E15" s="12"/>
      <c r="F15" s="12"/>
      <c r="G15" s="12"/>
      <c r="H15" s="12"/>
      <c r="I15" s="12"/>
      <c r="J15" s="12"/>
      <c r="K15" s="12"/>
      <c r="L15" s="12"/>
      <c r="M15" s="10"/>
      <c r="N15" s="1"/>
      <c r="O15" s="1"/>
      <c r="P15" s="1"/>
      <c r="Q15" s="1"/>
      <c r="R15" s="1"/>
      <c r="S15" s="1"/>
      <c r="T15" s="1"/>
      <c r="AR15" s="1"/>
      <c r="AS15" s="1"/>
      <c r="AU15" s="1"/>
    </row>
    <row r="16" spans="1:48" ht="30" customHeight="1">
      <c r="A16" s="10" t="s">
        <v>97</v>
      </c>
      <c r="B16" s="10" t="s">
        <v>93</v>
      </c>
      <c r="C16" s="10" t="s">
        <v>94</v>
      </c>
      <c r="D16" s="11">
        <f>공량산출근거서!K11</f>
        <v>0</v>
      </c>
      <c r="E16" s="12"/>
      <c r="F16" s="12"/>
      <c r="G16" s="12"/>
      <c r="H16" s="12"/>
      <c r="I16" s="12"/>
      <c r="J16" s="12"/>
      <c r="K16" s="12"/>
      <c r="L16" s="12"/>
      <c r="M16" s="10"/>
      <c r="N16" s="1"/>
      <c r="O16" s="1"/>
      <c r="P16" s="1"/>
      <c r="Q16" s="1"/>
      <c r="R16" s="1"/>
      <c r="S16" s="1"/>
      <c r="T16" s="1"/>
      <c r="AR16" s="1"/>
      <c r="AS16" s="1"/>
      <c r="AU16" s="1"/>
    </row>
    <row r="17" spans="1:47" ht="30" customHeight="1">
      <c r="A17" s="10" t="s">
        <v>100</v>
      </c>
      <c r="B17" s="10" t="s">
        <v>101</v>
      </c>
      <c r="C17" s="10" t="s">
        <v>65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/>
      <c r="N17" s="1"/>
      <c r="O17" s="1"/>
      <c r="P17" s="1"/>
      <c r="Q17" s="1"/>
      <c r="R17" s="1"/>
      <c r="S17" s="1"/>
      <c r="T17" s="1"/>
      <c r="AR17" s="1"/>
      <c r="AS17" s="1"/>
      <c r="AU17" s="1"/>
    </row>
    <row r="18" spans="1:47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/>
    </row>
    <row r="19" spans="1:47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/>
    </row>
    <row r="20" spans="1:47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/>
    </row>
    <row r="21" spans="1:47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/>
    </row>
    <row r="22" spans="1:47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/>
    </row>
    <row r="23" spans="1:47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/>
    </row>
    <row r="24" spans="1:47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/>
    </row>
    <row r="25" spans="1:47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/>
    </row>
    <row r="26" spans="1:47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/>
    </row>
    <row r="27" spans="1:47" ht="30" customHeight="1">
      <c r="A27" s="10" t="s">
        <v>102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</row>
    <row r="28" spans="1:47" ht="30" customHeight="1">
      <c r="A28" s="10" t="s">
        <v>104</v>
      </c>
      <c r="B28" s="10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/>
    </row>
    <row r="29" spans="1:47" ht="30" customHeight="1">
      <c r="A29" s="10" t="s">
        <v>56</v>
      </c>
      <c r="B29" s="10" t="s">
        <v>106</v>
      </c>
      <c r="C29" s="10" t="s">
        <v>58</v>
      </c>
      <c r="D29" s="11">
        <v>223</v>
      </c>
      <c r="E29" s="12"/>
      <c r="F29" s="12"/>
      <c r="G29" s="12"/>
      <c r="H29" s="12"/>
      <c r="I29" s="12"/>
      <c r="J29" s="12"/>
      <c r="K29" s="12"/>
      <c r="L29" s="12"/>
      <c r="M29" s="10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>
      <c r="A30" s="10" t="s">
        <v>56</v>
      </c>
      <c r="B30" s="10" t="s">
        <v>109</v>
      </c>
      <c r="C30" s="10" t="s">
        <v>58</v>
      </c>
      <c r="D30" s="11">
        <v>11</v>
      </c>
      <c r="E30" s="12"/>
      <c r="F30" s="12"/>
      <c r="G30" s="12"/>
      <c r="H30" s="12"/>
      <c r="I30" s="12"/>
      <c r="J30" s="12"/>
      <c r="K30" s="12"/>
      <c r="L30" s="12"/>
      <c r="M30" s="10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>
      <c r="A31" s="10" t="s">
        <v>63</v>
      </c>
      <c r="B31" s="10" t="s">
        <v>64</v>
      </c>
      <c r="C31" s="10" t="s">
        <v>65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0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>
      <c r="A32" s="10" t="s">
        <v>56</v>
      </c>
      <c r="B32" s="10" t="s">
        <v>112</v>
      </c>
      <c r="C32" s="10" t="s">
        <v>67</v>
      </c>
      <c r="D32" s="11">
        <v>116</v>
      </c>
      <c r="E32" s="12"/>
      <c r="F32" s="12"/>
      <c r="G32" s="12"/>
      <c r="H32" s="12"/>
      <c r="I32" s="12"/>
      <c r="J32" s="12"/>
      <c r="K32" s="12"/>
      <c r="L32" s="12"/>
      <c r="M32" s="10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>
      <c r="A33" s="10" t="s">
        <v>56</v>
      </c>
      <c r="B33" s="10" t="s">
        <v>114</v>
      </c>
      <c r="C33" s="10" t="s">
        <v>67</v>
      </c>
      <c r="D33" s="11">
        <v>6</v>
      </c>
      <c r="E33" s="12"/>
      <c r="F33" s="12"/>
      <c r="G33" s="12"/>
      <c r="H33" s="12"/>
      <c r="I33" s="12"/>
      <c r="J33" s="12"/>
      <c r="K33" s="12"/>
      <c r="L33" s="12"/>
      <c r="M33" s="10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>
      <c r="A34" s="10" t="s">
        <v>69</v>
      </c>
      <c r="B34" s="10" t="s">
        <v>116</v>
      </c>
      <c r="C34" s="10" t="s">
        <v>58</v>
      </c>
      <c r="D34" s="11">
        <v>144</v>
      </c>
      <c r="E34" s="12"/>
      <c r="F34" s="12"/>
      <c r="G34" s="12"/>
      <c r="H34" s="12"/>
      <c r="I34" s="12"/>
      <c r="J34" s="12"/>
      <c r="K34" s="12"/>
      <c r="L34" s="12"/>
      <c r="M34" s="10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>
      <c r="A35" s="10" t="s">
        <v>119</v>
      </c>
      <c r="B35" s="10" t="s">
        <v>120</v>
      </c>
      <c r="C35" s="10" t="s">
        <v>58</v>
      </c>
      <c r="D35" s="11">
        <v>773</v>
      </c>
      <c r="E35" s="12"/>
      <c r="F35" s="12"/>
      <c r="G35" s="12"/>
      <c r="H35" s="12"/>
      <c r="I35" s="12"/>
      <c r="J35" s="12"/>
      <c r="K35" s="12"/>
      <c r="L35" s="12"/>
      <c r="M35" s="10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>
      <c r="A36" s="10" t="s">
        <v>77</v>
      </c>
      <c r="B36" s="10" t="s">
        <v>78</v>
      </c>
      <c r="C36" s="10" t="s">
        <v>65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0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>
      <c r="A37" s="10" t="s">
        <v>123</v>
      </c>
      <c r="B37" s="10" t="s">
        <v>124</v>
      </c>
      <c r="C37" s="10" t="s">
        <v>67</v>
      </c>
      <c r="D37" s="11">
        <v>50</v>
      </c>
      <c r="E37" s="12"/>
      <c r="F37" s="12"/>
      <c r="G37" s="12"/>
      <c r="H37" s="12"/>
      <c r="I37" s="12"/>
      <c r="J37" s="12"/>
      <c r="K37" s="12"/>
      <c r="L37" s="12"/>
      <c r="M37" s="10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>
      <c r="A38" s="10" t="s">
        <v>123</v>
      </c>
      <c r="B38" s="10" t="s">
        <v>127</v>
      </c>
      <c r="C38" s="10" t="s">
        <v>67</v>
      </c>
      <c r="D38" s="11">
        <v>50</v>
      </c>
      <c r="E38" s="12"/>
      <c r="F38" s="12"/>
      <c r="G38" s="12"/>
      <c r="H38" s="12"/>
      <c r="I38" s="12"/>
      <c r="J38" s="12"/>
      <c r="K38" s="12"/>
      <c r="L38" s="12"/>
      <c r="M38" s="10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>
      <c r="A39" s="10" t="s">
        <v>129</v>
      </c>
      <c r="B39" s="10" t="s">
        <v>130</v>
      </c>
      <c r="C39" s="10" t="s">
        <v>67</v>
      </c>
      <c r="D39" s="11">
        <v>13</v>
      </c>
      <c r="E39" s="12"/>
      <c r="F39" s="12"/>
      <c r="G39" s="12"/>
      <c r="H39" s="12"/>
      <c r="I39" s="12"/>
      <c r="J39" s="12"/>
      <c r="K39" s="12"/>
      <c r="L39" s="12"/>
      <c r="M39" s="10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>
      <c r="A40" s="10" t="s">
        <v>133</v>
      </c>
      <c r="B40" s="10" t="s">
        <v>134</v>
      </c>
      <c r="C40" s="10" t="s">
        <v>67</v>
      </c>
      <c r="D40" s="11">
        <v>3</v>
      </c>
      <c r="E40" s="12"/>
      <c r="F40" s="12"/>
      <c r="G40" s="12"/>
      <c r="H40" s="12"/>
      <c r="I40" s="12"/>
      <c r="J40" s="12"/>
      <c r="K40" s="12"/>
      <c r="L40" s="12"/>
      <c r="M40" s="10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>
      <c r="A41" s="10" t="s">
        <v>133</v>
      </c>
      <c r="B41" s="10" t="s">
        <v>137</v>
      </c>
      <c r="C41" s="10" t="s">
        <v>67</v>
      </c>
      <c r="D41" s="11">
        <v>2</v>
      </c>
      <c r="E41" s="12"/>
      <c r="F41" s="12"/>
      <c r="G41" s="12"/>
      <c r="H41" s="12"/>
      <c r="I41" s="12"/>
      <c r="J41" s="12"/>
      <c r="K41" s="12"/>
      <c r="L41" s="12"/>
      <c r="M41" s="10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>
      <c r="A42" s="10" t="s">
        <v>133</v>
      </c>
      <c r="B42" s="10" t="s">
        <v>140</v>
      </c>
      <c r="C42" s="10" t="s">
        <v>67</v>
      </c>
      <c r="D42" s="11">
        <v>7</v>
      </c>
      <c r="E42" s="12"/>
      <c r="F42" s="12"/>
      <c r="G42" s="12"/>
      <c r="H42" s="12"/>
      <c r="I42" s="12"/>
      <c r="J42" s="12"/>
      <c r="K42" s="12"/>
      <c r="L42" s="12"/>
      <c r="M42" s="10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>
      <c r="A43" s="10" t="s">
        <v>133</v>
      </c>
      <c r="B43" s="10" t="s">
        <v>143</v>
      </c>
      <c r="C43" s="10" t="s">
        <v>67</v>
      </c>
      <c r="D43" s="11">
        <v>1</v>
      </c>
      <c r="E43" s="12"/>
      <c r="F43" s="12"/>
      <c r="G43" s="12"/>
      <c r="H43" s="12"/>
      <c r="I43" s="12"/>
      <c r="J43" s="12"/>
      <c r="K43" s="12"/>
      <c r="L43" s="12"/>
      <c r="M43" s="10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>
      <c r="A44" s="10" t="s">
        <v>133</v>
      </c>
      <c r="B44" s="10" t="s">
        <v>146</v>
      </c>
      <c r="C44" s="10" t="s">
        <v>67</v>
      </c>
      <c r="D44" s="11">
        <v>2</v>
      </c>
      <c r="E44" s="12"/>
      <c r="F44" s="12"/>
      <c r="G44" s="12"/>
      <c r="H44" s="12"/>
      <c r="I44" s="12"/>
      <c r="J44" s="12"/>
      <c r="K44" s="12"/>
      <c r="L44" s="12"/>
      <c r="M44" s="10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>
      <c r="A45" s="10" t="s">
        <v>149</v>
      </c>
      <c r="B45" s="10" t="s">
        <v>150</v>
      </c>
      <c r="C45" s="10" t="s">
        <v>151</v>
      </c>
      <c r="D45" s="11">
        <v>22</v>
      </c>
      <c r="E45" s="12"/>
      <c r="F45" s="12"/>
      <c r="G45" s="12"/>
      <c r="H45" s="12"/>
      <c r="I45" s="12"/>
      <c r="J45" s="12"/>
      <c r="K45" s="12"/>
      <c r="L45" s="12"/>
      <c r="M45" s="10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>
      <c r="A46" s="10" t="s">
        <v>154</v>
      </c>
      <c r="B46" s="10" t="s">
        <v>155</v>
      </c>
      <c r="C46" s="10" t="s">
        <v>151</v>
      </c>
      <c r="D46" s="11">
        <v>17</v>
      </c>
      <c r="E46" s="12"/>
      <c r="F46" s="12"/>
      <c r="G46" s="12"/>
      <c r="H46" s="12"/>
      <c r="I46" s="12"/>
      <c r="J46" s="12"/>
      <c r="K46" s="12"/>
      <c r="L46" s="12"/>
      <c r="M46" s="10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7" ht="30" customHeight="1">
      <c r="A47" s="10" t="s">
        <v>158</v>
      </c>
      <c r="B47" s="10" t="s">
        <v>159</v>
      </c>
      <c r="C47" s="10" t="s">
        <v>151</v>
      </c>
      <c r="D47" s="11">
        <v>28</v>
      </c>
      <c r="E47" s="12"/>
      <c r="F47" s="12"/>
      <c r="G47" s="12"/>
      <c r="H47" s="12"/>
      <c r="I47" s="12"/>
      <c r="J47" s="12"/>
      <c r="K47" s="12"/>
      <c r="L47" s="12"/>
      <c r="M47" s="10"/>
      <c r="N47" s="1"/>
      <c r="O47" s="1"/>
      <c r="P47" s="1"/>
      <c r="Q47" s="1"/>
      <c r="R47" s="1"/>
      <c r="S47" s="1"/>
      <c r="T47" s="1"/>
      <c r="AR47" s="1"/>
      <c r="AS47" s="1"/>
      <c r="AU47" s="1"/>
    </row>
    <row r="48" spans="1:47" ht="30" customHeight="1">
      <c r="A48" s="10" t="s">
        <v>162</v>
      </c>
      <c r="B48" s="10" t="s">
        <v>163</v>
      </c>
      <c r="C48" s="10" t="s">
        <v>151</v>
      </c>
      <c r="D48" s="11">
        <v>14</v>
      </c>
      <c r="E48" s="12"/>
      <c r="F48" s="12"/>
      <c r="G48" s="12"/>
      <c r="H48" s="12"/>
      <c r="I48" s="12"/>
      <c r="J48" s="12"/>
      <c r="K48" s="12"/>
      <c r="L48" s="12"/>
      <c r="M48" s="10"/>
      <c r="N48" s="1"/>
      <c r="O48" s="1"/>
      <c r="P48" s="1"/>
      <c r="Q48" s="1"/>
      <c r="R48" s="1"/>
      <c r="S48" s="1"/>
      <c r="T48" s="1"/>
      <c r="AR48" s="1"/>
      <c r="AS48" s="1"/>
      <c r="AU48" s="1"/>
    </row>
    <row r="49" spans="1:47" ht="30" customHeight="1">
      <c r="A49" s="10" t="s">
        <v>166</v>
      </c>
      <c r="B49" s="10" t="s">
        <v>167</v>
      </c>
      <c r="C49" s="10" t="s">
        <v>151</v>
      </c>
      <c r="D49" s="11">
        <v>1</v>
      </c>
      <c r="E49" s="12"/>
      <c r="F49" s="12"/>
      <c r="G49" s="12"/>
      <c r="H49" s="12"/>
      <c r="I49" s="12"/>
      <c r="J49" s="12"/>
      <c r="K49" s="12"/>
      <c r="L49" s="12"/>
      <c r="M49" s="10"/>
      <c r="N49" s="1"/>
      <c r="O49" s="1"/>
      <c r="P49" s="1"/>
      <c r="Q49" s="1"/>
      <c r="R49" s="1"/>
      <c r="S49" s="1"/>
      <c r="T49" s="1"/>
      <c r="AR49" s="1"/>
      <c r="AS49" s="1"/>
      <c r="AU49" s="1"/>
    </row>
    <row r="50" spans="1:47" ht="30" customHeight="1">
      <c r="A50" s="10" t="s">
        <v>170</v>
      </c>
      <c r="B50" s="10" t="s">
        <v>171</v>
      </c>
      <c r="C50" s="10" t="s">
        <v>151</v>
      </c>
      <c r="D50" s="11">
        <v>34</v>
      </c>
      <c r="E50" s="12"/>
      <c r="F50" s="12"/>
      <c r="G50" s="12"/>
      <c r="H50" s="12"/>
      <c r="I50" s="12"/>
      <c r="J50" s="12"/>
      <c r="K50" s="12"/>
      <c r="L50" s="12"/>
      <c r="M50" s="10"/>
      <c r="N50" s="1"/>
      <c r="O50" s="1"/>
      <c r="P50" s="1"/>
      <c r="Q50" s="1"/>
      <c r="R50" s="1"/>
      <c r="S50" s="1"/>
      <c r="T50" s="1"/>
      <c r="AR50" s="1"/>
      <c r="AS50" s="1"/>
      <c r="AU50" s="1"/>
    </row>
    <row r="51" spans="1:47" ht="30" customHeight="1">
      <c r="A51" s="10" t="s">
        <v>174</v>
      </c>
      <c r="B51" s="10" t="s">
        <v>175</v>
      </c>
      <c r="C51" s="10" t="s">
        <v>151</v>
      </c>
      <c r="D51" s="11">
        <v>2</v>
      </c>
      <c r="E51" s="12"/>
      <c r="F51" s="12"/>
      <c r="G51" s="12"/>
      <c r="H51" s="12"/>
      <c r="I51" s="12"/>
      <c r="J51" s="12"/>
      <c r="K51" s="12"/>
      <c r="L51" s="12"/>
      <c r="M51" s="10"/>
      <c r="N51" s="1"/>
      <c r="O51" s="1"/>
      <c r="P51" s="1"/>
      <c r="Q51" s="1"/>
      <c r="R51" s="1"/>
      <c r="S51" s="1"/>
      <c r="T51" s="1"/>
      <c r="AR51" s="1"/>
      <c r="AS51" s="1"/>
      <c r="AU51" s="1"/>
    </row>
    <row r="52" spans="1:47" ht="30" customHeight="1">
      <c r="A52" s="10" t="s">
        <v>178</v>
      </c>
      <c r="B52" s="10" t="s">
        <v>179</v>
      </c>
      <c r="C52" s="10" t="s">
        <v>151</v>
      </c>
      <c r="D52" s="11">
        <v>4</v>
      </c>
      <c r="E52" s="12"/>
      <c r="F52" s="12"/>
      <c r="G52" s="12"/>
      <c r="H52" s="12"/>
      <c r="I52" s="12"/>
      <c r="J52" s="12"/>
      <c r="K52" s="12"/>
      <c r="L52" s="12"/>
      <c r="M52" s="10"/>
      <c r="N52" s="1"/>
      <c r="O52" s="1"/>
      <c r="P52" s="1"/>
      <c r="Q52" s="1"/>
      <c r="R52" s="1"/>
      <c r="S52" s="1"/>
      <c r="T52" s="1"/>
      <c r="AR52" s="1"/>
      <c r="AS52" s="1"/>
      <c r="AU52" s="1"/>
    </row>
    <row r="53" spans="1:47" ht="30" customHeight="1">
      <c r="A53" s="10" t="s">
        <v>88</v>
      </c>
      <c r="B53" s="10" t="s">
        <v>182</v>
      </c>
      <c r="C53" s="10" t="s">
        <v>90</v>
      </c>
      <c r="D53" s="11">
        <v>1</v>
      </c>
      <c r="E53" s="12"/>
      <c r="F53" s="12"/>
      <c r="G53" s="12"/>
      <c r="H53" s="12"/>
      <c r="I53" s="12"/>
      <c r="J53" s="12"/>
      <c r="K53" s="12"/>
      <c r="L53" s="12"/>
      <c r="M53" s="10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>
      <c r="A54" s="10" t="s">
        <v>92</v>
      </c>
      <c r="B54" s="10" t="s">
        <v>93</v>
      </c>
      <c r="C54" s="10" t="s">
        <v>94</v>
      </c>
      <c r="D54" s="11">
        <f>공량산출근거서!K32</f>
        <v>0</v>
      </c>
      <c r="E54" s="12"/>
      <c r="F54" s="12"/>
      <c r="G54" s="12"/>
      <c r="H54" s="12"/>
      <c r="I54" s="12"/>
      <c r="J54" s="12"/>
      <c r="K54" s="12"/>
      <c r="L54" s="12"/>
      <c r="M54" s="10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>
      <c r="A55" s="10" t="s">
        <v>97</v>
      </c>
      <c r="B55" s="10" t="s">
        <v>93</v>
      </c>
      <c r="C55" s="10" t="s">
        <v>94</v>
      </c>
      <c r="D55" s="11">
        <f>공량산출근거서!K33</f>
        <v>0</v>
      </c>
      <c r="E55" s="12"/>
      <c r="F55" s="12"/>
      <c r="G55" s="12"/>
      <c r="H55" s="12"/>
      <c r="I55" s="12"/>
      <c r="J55" s="12"/>
      <c r="K55" s="12"/>
      <c r="L55" s="12"/>
      <c r="M55" s="10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>
      <c r="A56" s="10" t="s">
        <v>100</v>
      </c>
      <c r="B56" s="10" t="s">
        <v>101</v>
      </c>
      <c r="C56" s="10" t="s">
        <v>65</v>
      </c>
      <c r="D56" s="11">
        <v>1</v>
      </c>
      <c r="E56" s="12"/>
      <c r="F56" s="12"/>
      <c r="G56" s="12"/>
      <c r="H56" s="12"/>
      <c r="I56" s="12"/>
      <c r="J56" s="12"/>
      <c r="K56" s="12"/>
      <c r="L56" s="12"/>
      <c r="M56" s="10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/>
    </row>
    <row r="58" spans="1:47" ht="30" customHeight="1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/>
    </row>
    <row r="59" spans="1:47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/>
    </row>
    <row r="60" spans="1:47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/>
    </row>
    <row r="61" spans="1:47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/>
    </row>
    <row r="62" spans="1:47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/>
    </row>
    <row r="63" spans="1:47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/>
    </row>
    <row r="64" spans="1:47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/>
    </row>
    <row r="65" spans="1:47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/>
    </row>
    <row r="66" spans="1:47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/>
    </row>
    <row r="67" spans="1:47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/>
    </row>
    <row r="68" spans="1:47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/>
    </row>
    <row r="69" spans="1:47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/>
    </row>
    <row r="70" spans="1:47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/>
    </row>
    <row r="71" spans="1:47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/>
    </row>
    <row r="72" spans="1:47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/>
    </row>
    <row r="73" spans="1:47" ht="30" customHeight="1">
      <c r="A73" s="10" t="s">
        <v>102</v>
      </c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</row>
    <row r="74" spans="1:47" ht="30" customHeight="1">
      <c r="A74" s="10" t="s">
        <v>186</v>
      </c>
      <c r="B74" s="10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/>
    </row>
    <row r="75" spans="1:47" ht="30" customHeight="1">
      <c r="A75" s="10" t="s">
        <v>56</v>
      </c>
      <c r="B75" s="10" t="s">
        <v>106</v>
      </c>
      <c r="C75" s="10" t="s">
        <v>58</v>
      </c>
      <c r="D75" s="11">
        <v>312</v>
      </c>
      <c r="E75" s="12"/>
      <c r="F75" s="12"/>
      <c r="G75" s="12"/>
      <c r="H75" s="12"/>
      <c r="I75" s="12"/>
      <c r="J75" s="12"/>
      <c r="K75" s="12"/>
      <c r="L75" s="12"/>
      <c r="M75" s="10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>
      <c r="A76" s="10" t="s">
        <v>63</v>
      </c>
      <c r="B76" s="10" t="s">
        <v>64</v>
      </c>
      <c r="C76" s="10" t="s">
        <v>65</v>
      </c>
      <c r="D76" s="11">
        <v>1</v>
      </c>
      <c r="E76" s="12"/>
      <c r="F76" s="12"/>
      <c r="G76" s="12"/>
      <c r="H76" s="12"/>
      <c r="I76" s="12"/>
      <c r="J76" s="12"/>
      <c r="K76" s="12"/>
      <c r="L76" s="12"/>
      <c r="M76" s="10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>
      <c r="A77" s="10" t="s">
        <v>56</v>
      </c>
      <c r="B77" s="10" t="s">
        <v>112</v>
      </c>
      <c r="C77" s="10" t="s">
        <v>67</v>
      </c>
      <c r="D77" s="11">
        <v>108</v>
      </c>
      <c r="E77" s="12"/>
      <c r="F77" s="12"/>
      <c r="G77" s="12"/>
      <c r="H77" s="12"/>
      <c r="I77" s="12"/>
      <c r="J77" s="12"/>
      <c r="K77" s="12"/>
      <c r="L77" s="12"/>
      <c r="M77" s="10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>
      <c r="A78" s="10" t="s">
        <v>119</v>
      </c>
      <c r="B78" s="10" t="s">
        <v>189</v>
      </c>
      <c r="C78" s="10" t="s">
        <v>58</v>
      </c>
      <c r="D78" s="11">
        <v>937</v>
      </c>
      <c r="E78" s="12"/>
      <c r="F78" s="12"/>
      <c r="G78" s="12"/>
      <c r="H78" s="12"/>
      <c r="I78" s="12"/>
      <c r="J78" s="12"/>
      <c r="K78" s="12"/>
      <c r="L78" s="12"/>
      <c r="M78" s="10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>
      <c r="A79" s="10" t="s">
        <v>77</v>
      </c>
      <c r="B79" s="10" t="s">
        <v>78</v>
      </c>
      <c r="C79" s="10" t="s">
        <v>65</v>
      </c>
      <c r="D79" s="11">
        <v>1</v>
      </c>
      <c r="E79" s="12"/>
      <c r="F79" s="12"/>
      <c r="G79" s="12"/>
      <c r="H79" s="12"/>
      <c r="I79" s="12"/>
      <c r="J79" s="12"/>
      <c r="K79" s="12"/>
      <c r="L79" s="12"/>
      <c r="M79" s="10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>
      <c r="A80" s="10" t="s">
        <v>123</v>
      </c>
      <c r="B80" s="10" t="s">
        <v>124</v>
      </c>
      <c r="C80" s="10" t="s">
        <v>67</v>
      </c>
      <c r="D80" s="11">
        <v>25</v>
      </c>
      <c r="E80" s="12"/>
      <c r="F80" s="12"/>
      <c r="G80" s="12"/>
      <c r="H80" s="12"/>
      <c r="I80" s="12"/>
      <c r="J80" s="12"/>
      <c r="K80" s="12"/>
      <c r="L80" s="12"/>
      <c r="M80" s="10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>
      <c r="A81" s="10" t="s">
        <v>123</v>
      </c>
      <c r="B81" s="10" t="s">
        <v>127</v>
      </c>
      <c r="C81" s="10" t="s">
        <v>67</v>
      </c>
      <c r="D81" s="11">
        <v>25</v>
      </c>
      <c r="E81" s="12"/>
      <c r="F81" s="12"/>
      <c r="G81" s="12"/>
      <c r="H81" s="12"/>
      <c r="I81" s="12"/>
      <c r="J81" s="12"/>
      <c r="K81" s="12"/>
      <c r="L81" s="12"/>
      <c r="M81" s="10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>
      <c r="A82" s="10" t="s">
        <v>129</v>
      </c>
      <c r="B82" s="10" t="s">
        <v>130</v>
      </c>
      <c r="C82" s="10" t="s">
        <v>67</v>
      </c>
      <c r="D82" s="11">
        <v>29</v>
      </c>
      <c r="E82" s="12"/>
      <c r="F82" s="12"/>
      <c r="G82" s="12"/>
      <c r="H82" s="12"/>
      <c r="I82" s="12"/>
      <c r="J82" s="12"/>
      <c r="K82" s="12"/>
      <c r="L82" s="12"/>
      <c r="M82" s="10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>
      <c r="A83" s="10" t="s">
        <v>194</v>
      </c>
      <c r="B83" s="10" t="s">
        <v>195</v>
      </c>
      <c r="C83" s="10" t="s">
        <v>67</v>
      </c>
      <c r="D83" s="11">
        <v>35</v>
      </c>
      <c r="E83" s="12"/>
      <c r="F83" s="12"/>
      <c r="G83" s="12"/>
      <c r="H83" s="12"/>
      <c r="I83" s="12"/>
      <c r="J83" s="12"/>
      <c r="K83" s="12"/>
      <c r="L83" s="12"/>
      <c r="M83" s="10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>
      <c r="A84" s="10" t="s">
        <v>198</v>
      </c>
      <c r="B84" s="10" t="s">
        <v>199</v>
      </c>
      <c r="C84" s="10" t="s">
        <v>67</v>
      </c>
      <c r="D84" s="11">
        <v>2</v>
      </c>
      <c r="E84" s="12"/>
      <c r="F84" s="12"/>
      <c r="G84" s="12"/>
      <c r="H84" s="12"/>
      <c r="I84" s="12"/>
      <c r="J84" s="12"/>
      <c r="K84" s="12"/>
      <c r="L84" s="12"/>
      <c r="M84" s="10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>
      <c r="A85" s="10" t="s">
        <v>202</v>
      </c>
      <c r="B85" s="10" t="s">
        <v>203</v>
      </c>
      <c r="C85" s="10" t="s">
        <v>58</v>
      </c>
      <c r="D85" s="11">
        <v>6</v>
      </c>
      <c r="E85" s="12"/>
      <c r="F85" s="12"/>
      <c r="G85" s="12"/>
      <c r="H85" s="12"/>
      <c r="I85" s="12"/>
      <c r="J85" s="12"/>
      <c r="K85" s="12"/>
      <c r="L85" s="12"/>
      <c r="M85" s="10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>
      <c r="A86" s="10" t="s">
        <v>92</v>
      </c>
      <c r="B86" s="10" t="s">
        <v>93</v>
      </c>
      <c r="C86" s="10" t="s">
        <v>94</v>
      </c>
      <c r="D86" s="11">
        <f>공량산출근거서!K41</f>
        <v>0</v>
      </c>
      <c r="E86" s="12"/>
      <c r="F86" s="12"/>
      <c r="G86" s="12"/>
      <c r="H86" s="12"/>
      <c r="I86" s="12"/>
      <c r="J86" s="12"/>
      <c r="K86" s="12"/>
      <c r="L86" s="12"/>
      <c r="M86" s="10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>
      <c r="A87" s="10" t="s">
        <v>100</v>
      </c>
      <c r="B87" s="10" t="s">
        <v>101</v>
      </c>
      <c r="C87" s="10" t="s">
        <v>65</v>
      </c>
      <c r="D87" s="11">
        <v>1</v>
      </c>
      <c r="E87" s="12"/>
      <c r="F87" s="12"/>
      <c r="G87" s="12"/>
      <c r="H87" s="12"/>
      <c r="I87" s="12"/>
      <c r="J87" s="12"/>
      <c r="K87" s="12"/>
      <c r="L87" s="12"/>
      <c r="M87" s="10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/>
    </row>
    <row r="89" spans="1:47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/>
    </row>
    <row r="90" spans="1:47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/>
    </row>
    <row r="91" spans="1:47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/>
    </row>
    <row r="92" spans="1:47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/>
    </row>
    <row r="93" spans="1:47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/>
    </row>
    <row r="94" spans="1:47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/>
    </row>
    <row r="95" spans="1:47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/>
    </row>
    <row r="96" spans="1:47" ht="30" customHeight="1">
      <c r="A96" s="10" t="s">
        <v>102</v>
      </c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</row>
    <row r="97" spans="1:47" ht="30" customHeight="1">
      <c r="A97" s="10" t="s">
        <v>206</v>
      </c>
      <c r="B97" s="10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/>
    </row>
    <row r="98" spans="1:47" ht="30" customHeight="1">
      <c r="A98" s="10" t="s">
        <v>56</v>
      </c>
      <c r="B98" s="10" t="s">
        <v>106</v>
      </c>
      <c r="C98" s="10" t="s">
        <v>58</v>
      </c>
      <c r="D98" s="11">
        <v>90</v>
      </c>
      <c r="E98" s="12"/>
      <c r="F98" s="12"/>
      <c r="G98" s="12"/>
      <c r="H98" s="12"/>
      <c r="I98" s="12"/>
      <c r="J98" s="12"/>
      <c r="K98" s="12"/>
      <c r="L98" s="12"/>
      <c r="M98" s="10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>
      <c r="A99" s="10" t="s">
        <v>63</v>
      </c>
      <c r="B99" s="10" t="s">
        <v>64</v>
      </c>
      <c r="C99" s="10" t="s">
        <v>65</v>
      </c>
      <c r="D99" s="11">
        <v>1</v>
      </c>
      <c r="E99" s="12"/>
      <c r="F99" s="12"/>
      <c r="G99" s="12"/>
      <c r="H99" s="12"/>
      <c r="I99" s="12"/>
      <c r="J99" s="12"/>
      <c r="K99" s="12"/>
      <c r="L99" s="12"/>
      <c r="M99" s="10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>
      <c r="A100" s="10" t="s">
        <v>56</v>
      </c>
      <c r="B100" s="10" t="s">
        <v>112</v>
      </c>
      <c r="C100" s="10" t="s">
        <v>67</v>
      </c>
      <c r="D100" s="11">
        <v>34</v>
      </c>
      <c r="E100" s="12"/>
      <c r="F100" s="12"/>
      <c r="G100" s="12"/>
      <c r="H100" s="12"/>
      <c r="I100" s="12"/>
      <c r="J100" s="12"/>
      <c r="K100" s="12"/>
      <c r="L100" s="12"/>
      <c r="M100" s="10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>
      <c r="A101" s="10" t="s">
        <v>69</v>
      </c>
      <c r="B101" s="10" t="s">
        <v>116</v>
      </c>
      <c r="C101" s="10" t="s">
        <v>58</v>
      </c>
      <c r="D101" s="11">
        <v>35</v>
      </c>
      <c r="E101" s="12"/>
      <c r="F101" s="12"/>
      <c r="G101" s="12"/>
      <c r="H101" s="12"/>
      <c r="I101" s="12"/>
      <c r="J101" s="12"/>
      <c r="K101" s="12"/>
      <c r="L101" s="12"/>
      <c r="M101" s="10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>
      <c r="A102" s="10" t="s">
        <v>119</v>
      </c>
      <c r="B102" s="10" t="s">
        <v>120</v>
      </c>
      <c r="C102" s="10" t="s">
        <v>58</v>
      </c>
      <c r="D102" s="11">
        <v>205</v>
      </c>
      <c r="E102" s="12"/>
      <c r="F102" s="12"/>
      <c r="G102" s="12"/>
      <c r="H102" s="12"/>
      <c r="I102" s="12"/>
      <c r="J102" s="12"/>
      <c r="K102" s="12"/>
      <c r="L102" s="12"/>
      <c r="M102" s="10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>
      <c r="A103" s="10" t="s">
        <v>77</v>
      </c>
      <c r="B103" s="10" t="s">
        <v>78</v>
      </c>
      <c r="C103" s="10" t="s">
        <v>65</v>
      </c>
      <c r="D103" s="11">
        <v>1</v>
      </c>
      <c r="E103" s="12"/>
      <c r="F103" s="12"/>
      <c r="G103" s="12"/>
      <c r="H103" s="12"/>
      <c r="I103" s="12"/>
      <c r="J103" s="12"/>
      <c r="K103" s="12"/>
      <c r="L103" s="12"/>
      <c r="M103" s="10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>
      <c r="A104" s="10" t="s">
        <v>123</v>
      </c>
      <c r="B104" s="10" t="s">
        <v>124</v>
      </c>
      <c r="C104" s="10" t="s">
        <v>67</v>
      </c>
      <c r="D104" s="11">
        <v>12</v>
      </c>
      <c r="E104" s="12"/>
      <c r="F104" s="12"/>
      <c r="G104" s="12"/>
      <c r="H104" s="12"/>
      <c r="I104" s="12"/>
      <c r="J104" s="12"/>
      <c r="K104" s="12"/>
      <c r="L104" s="12"/>
      <c r="M104" s="10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>
      <c r="A105" s="10" t="s">
        <v>123</v>
      </c>
      <c r="B105" s="10" t="s">
        <v>127</v>
      </c>
      <c r="C105" s="10" t="s">
        <v>67</v>
      </c>
      <c r="D105" s="11">
        <v>12</v>
      </c>
      <c r="E105" s="12"/>
      <c r="F105" s="12"/>
      <c r="G105" s="12"/>
      <c r="H105" s="12"/>
      <c r="I105" s="12"/>
      <c r="J105" s="12"/>
      <c r="K105" s="12"/>
      <c r="L105" s="12"/>
      <c r="M105" s="10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>
      <c r="A106" s="10" t="s">
        <v>129</v>
      </c>
      <c r="B106" s="10" t="s">
        <v>130</v>
      </c>
      <c r="C106" s="10" t="s">
        <v>67</v>
      </c>
      <c r="D106" s="11">
        <v>12</v>
      </c>
      <c r="E106" s="12"/>
      <c r="F106" s="12"/>
      <c r="G106" s="12"/>
      <c r="H106" s="12"/>
      <c r="I106" s="12"/>
      <c r="J106" s="12"/>
      <c r="K106" s="12"/>
      <c r="L106" s="12"/>
      <c r="M106" s="10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>
      <c r="A107" s="10" t="s">
        <v>92</v>
      </c>
      <c r="B107" s="10" t="s">
        <v>93</v>
      </c>
      <c r="C107" s="10" t="s">
        <v>94</v>
      </c>
      <c r="D107" s="11">
        <f>공량산출근거서!K48</f>
        <v>0</v>
      </c>
      <c r="E107" s="12"/>
      <c r="F107" s="12"/>
      <c r="G107" s="12"/>
      <c r="H107" s="12"/>
      <c r="I107" s="12"/>
      <c r="J107" s="12"/>
      <c r="K107" s="12"/>
      <c r="L107" s="12"/>
      <c r="M107" s="10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>
      <c r="A108" s="10" t="s">
        <v>97</v>
      </c>
      <c r="B108" s="10" t="s">
        <v>93</v>
      </c>
      <c r="C108" s="10" t="s">
        <v>94</v>
      </c>
      <c r="D108" s="11">
        <f>공량산출근거서!K49</f>
        <v>0</v>
      </c>
      <c r="E108" s="12"/>
      <c r="F108" s="12"/>
      <c r="G108" s="12"/>
      <c r="H108" s="12"/>
      <c r="I108" s="12"/>
      <c r="J108" s="12"/>
      <c r="K108" s="12"/>
      <c r="L108" s="12"/>
      <c r="M108" s="10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>
      <c r="A109" s="10" t="s">
        <v>100</v>
      </c>
      <c r="B109" s="10" t="s">
        <v>101</v>
      </c>
      <c r="C109" s="10" t="s">
        <v>65</v>
      </c>
      <c r="D109" s="11">
        <v>1</v>
      </c>
      <c r="E109" s="12"/>
      <c r="F109" s="12"/>
      <c r="G109" s="12"/>
      <c r="H109" s="12"/>
      <c r="I109" s="12"/>
      <c r="J109" s="12"/>
      <c r="K109" s="12"/>
      <c r="L109" s="12"/>
      <c r="M109" s="10"/>
      <c r="N109" s="1"/>
      <c r="O109" s="1"/>
      <c r="P109" s="1"/>
      <c r="Q109" s="1"/>
      <c r="R109" s="1"/>
      <c r="S109" s="1"/>
      <c r="T109" s="1"/>
      <c r="AR109" s="1"/>
      <c r="AS109" s="1"/>
      <c r="AU109" s="1"/>
    </row>
    <row r="110" spans="1:47" ht="30" customHeight="1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/>
    </row>
    <row r="111" spans="1:47" ht="30" customHeight="1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/>
    </row>
    <row r="112" spans="1:47" ht="30" customHeight="1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/>
    </row>
    <row r="113" spans="1:47" ht="30" customHeight="1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/>
    </row>
    <row r="114" spans="1:47" ht="30" customHeight="1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/>
    </row>
    <row r="115" spans="1:47" ht="30" customHeight="1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/>
    </row>
    <row r="116" spans="1:47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/>
    </row>
    <row r="117" spans="1:47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/>
    </row>
    <row r="118" spans="1:47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/>
    </row>
    <row r="119" spans="1:47" ht="30" customHeight="1">
      <c r="A119" s="10" t="s">
        <v>102</v>
      </c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</row>
    <row r="120" spans="1:47" ht="30" customHeight="1">
      <c r="A120" s="10" t="s">
        <v>215</v>
      </c>
      <c r="B120" s="10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/>
    </row>
    <row r="121" spans="1:47" ht="30" customHeight="1">
      <c r="A121" s="10" t="s">
        <v>56</v>
      </c>
      <c r="B121" s="10" t="s">
        <v>106</v>
      </c>
      <c r="C121" s="10" t="s">
        <v>58</v>
      </c>
      <c r="D121" s="11">
        <v>84</v>
      </c>
      <c r="E121" s="12"/>
      <c r="F121" s="12"/>
      <c r="G121" s="12"/>
      <c r="H121" s="12"/>
      <c r="I121" s="12"/>
      <c r="J121" s="12"/>
      <c r="K121" s="12"/>
      <c r="L121" s="12"/>
      <c r="M121" s="10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>
      <c r="A122" s="10" t="s">
        <v>56</v>
      </c>
      <c r="B122" s="10" t="s">
        <v>218</v>
      </c>
      <c r="C122" s="10" t="s">
        <v>58</v>
      </c>
      <c r="D122" s="11">
        <v>34</v>
      </c>
      <c r="E122" s="12"/>
      <c r="F122" s="12"/>
      <c r="G122" s="12"/>
      <c r="H122" s="12"/>
      <c r="I122" s="12"/>
      <c r="J122" s="12"/>
      <c r="K122" s="12"/>
      <c r="L122" s="12"/>
      <c r="M122" s="10"/>
      <c r="N122" s="1"/>
      <c r="O122" s="1"/>
      <c r="P122" s="1"/>
      <c r="Q122" s="1"/>
      <c r="R122" s="1"/>
      <c r="S122" s="1"/>
      <c r="T122" s="1"/>
      <c r="AR122" s="1"/>
      <c r="AS122" s="1"/>
      <c r="AU122" s="1"/>
    </row>
    <row r="123" spans="1:47" ht="30" customHeight="1">
      <c r="A123" s="10" t="s">
        <v>63</v>
      </c>
      <c r="B123" s="10" t="s">
        <v>64</v>
      </c>
      <c r="C123" s="10" t="s">
        <v>65</v>
      </c>
      <c r="D123" s="11">
        <v>1</v>
      </c>
      <c r="E123" s="12"/>
      <c r="F123" s="12"/>
      <c r="G123" s="12"/>
      <c r="H123" s="12"/>
      <c r="I123" s="12"/>
      <c r="J123" s="12"/>
      <c r="K123" s="12"/>
      <c r="L123" s="12"/>
      <c r="M123" s="10"/>
      <c r="N123" s="1"/>
      <c r="O123" s="1"/>
      <c r="P123" s="1"/>
      <c r="Q123" s="1"/>
      <c r="R123" s="1"/>
      <c r="S123" s="1"/>
      <c r="T123" s="1"/>
      <c r="AR123" s="1"/>
      <c r="AS123" s="1"/>
      <c r="AU123" s="1"/>
    </row>
    <row r="124" spans="1:47" ht="30" customHeight="1">
      <c r="A124" s="10" t="s">
        <v>56</v>
      </c>
      <c r="B124" s="10" t="s">
        <v>112</v>
      </c>
      <c r="C124" s="10" t="s">
        <v>67</v>
      </c>
      <c r="D124" s="11">
        <v>24</v>
      </c>
      <c r="E124" s="12"/>
      <c r="F124" s="12"/>
      <c r="G124" s="12"/>
      <c r="H124" s="12"/>
      <c r="I124" s="12"/>
      <c r="J124" s="12"/>
      <c r="K124" s="12"/>
      <c r="L124" s="12"/>
      <c r="M124" s="10"/>
      <c r="N124" s="1"/>
      <c r="O124" s="1"/>
      <c r="P124" s="1"/>
      <c r="Q124" s="1"/>
      <c r="R124" s="1"/>
      <c r="S124" s="1"/>
      <c r="T124" s="1"/>
      <c r="AR124" s="1"/>
      <c r="AS124" s="1"/>
      <c r="AU124" s="1"/>
    </row>
    <row r="125" spans="1:47" ht="30" customHeight="1">
      <c r="A125" s="10" t="s">
        <v>56</v>
      </c>
      <c r="B125" s="10" t="s">
        <v>221</v>
      </c>
      <c r="C125" s="10" t="s">
        <v>67</v>
      </c>
      <c r="D125" s="11">
        <v>4</v>
      </c>
      <c r="E125" s="12"/>
      <c r="F125" s="12"/>
      <c r="G125" s="12"/>
      <c r="H125" s="12"/>
      <c r="I125" s="12"/>
      <c r="J125" s="12"/>
      <c r="K125" s="12"/>
      <c r="L125" s="12"/>
      <c r="M125" s="10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>
      <c r="A126" s="10" t="s">
        <v>223</v>
      </c>
      <c r="B126" s="10" t="s">
        <v>224</v>
      </c>
      <c r="C126" s="10" t="s">
        <v>58</v>
      </c>
      <c r="D126" s="11">
        <v>35</v>
      </c>
      <c r="E126" s="12"/>
      <c r="F126" s="12"/>
      <c r="G126" s="12"/>
      <c r="H126" s="12"/>
      <c r="I126" s="12"/>
      <c r="J126" s="12"/>
      <c r="K126" s="12"/>
      <c r="L126" s="12"/>
      <c r="M126" s="10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>
      <c r="A127" s="10" t="s">
        <v>119</v>
      </c>
      <c r="B127" s="10" t="s">
        <v>227</v>
      </c>
      <c r="C127" s="10" t="s">
        <v>58</v>
      </c>
      <c r="D127" s="11">
        <v>224</v>
      </c>
      <c r="E127" s="12"/>
      <c r="F127" s="12"/>
      <c r="G127" s="12"/>
      <c r="H127" s="12"/>
      <c r="I127" s="12"/>
      <c r="J127" s="12"/>
      <c r="K127" s="12"/>
      <c r="L127" s="12"/>
      <c r="M127" s="10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>
      <c r="A128" s="10" t="s">
        <v>119</v>
      </c>
      <c r="B128" s="10" t="s">
        <v>120</v>
      </c>
      <c r="C128" s="10" t="s">
        <v>58</v>
      </c>
      <c r="D128" s="11">
        <v>83</v>
      </c>
      <c r="E128" s="12"/>
      <c r="F128" s="12"/>
      <c r="G128" s="12"/>
      <c r="H128" s="12"/>
      <c r="I128" s="12"/>
      <c r="J128" s="12"/>
      <c r="K128" s="12"/>
      <c r="L128" s="12"/>
      <c r="M128" s="10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7" ht="30" customHeight="1">
      <c r="A129" s="10" t="s">
        <v>77</v>
      </c>
      <c r="B129" s="10" t="s">
        <v>78</v>
      </c>
      <c r="C129" s="10" t="s">
        <v>65</v>
      </c>
      <c r="D129" s="11">
        <v>1</v>
      </c>
      <c r="E129" s="12"/>
      <c r="F129" s="12"/>
      <c r="G129" s="12"/>
      <c r="H129" s="12"/>
      <c r="I129" s="12"/>
      <c r="J129" s="12"/>
      <c r="K129" s="12"/>
      <c r="L129" s="12"/>
      <c r="M129" s="10"/>
      <c r="N129" s="1"/>
      <c r="O129" s="1"/>
      <c r="P129" s="1"/>
      <c r="Q129" s="1"/>
      <c r="R129" s="1"/>
      <c r="S129" s="1"/>
      <c r="T129" s="1"/>
      <c r="AR129" s="1"/>
      <c r="AS129" s="1"/>
      <c r="AU129" s="1"/>
    </row>
    <row r="130" spans="1:47" ht="30" customHeight="1">
      <c r="A130" s="10" t="s">
        <v>123</v>
      </c>
      <c r="B130" s="10" t="s">
        <v>124</v>
      </c>
      <c r="C130" s="10" t="s">
        <v>67</v>
      </c>
      <c r="D130" s="11">
        <v>8</v>
      </c>
      <c r="E130" s="12"/>
      <c r="F130" s="12"/>
      <c r="G130" s="12"/>
      <c r="H130" s="12"/>
      <c r="I130" s="12"/>
      <c r="J130" s="12"/>
      <c r="K130" s="12"/>
      <c r="L130" s="12"/>
      <c r="M130" s="10"/>
      <c r="N130" s="1"/>
      <c r="O130" s="1"/>
      <c r="P130" s="1"/>
      <c r="Q130" s="1"/>
      <c r="R130" s="1"/>
      <c r="S130" s="1"/>
      <c r="T130" s="1"/>
      <c r="AR130" s="1"/>
      <c r="AS130" s="1"/>
      <c r="AU130" s="1"/>
    </row>
    <row r="131" spans="1:47" ht="30" customHeight="1">
      <c r="A131" s="10" t="s">
        <v>123</v>
      </c>
      <c r="B131" s="10" t="s">
        <v>127</v>
      </c>
      <c r="C131" s="10" t="s">
        <v>67</v>
      </c>
      <c r="D131" s="11">
        <v>14</v>
      </c>
      <c r="E131" s="12"/>
      <c r="F131" s="12"/>
      <c r="G131" s="12"/>
      <c r="H131" s="12"/>
      <c r="I131" s="12"/>
      <c r="J131" s="12"/>
      <c r="K131" s="12"/>
      <c r="L131" s="12"/>
      <c r="M131" s="10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7" ht="30" customHeight="1">
      <c r="A132" s="10" t="s">
        <v>232</v>
      </c>
      <c r="B132" s="10" t="s">
        <v>233</v>
      </c>
      <c r="C132" s="10" t="s">
        <v>67</v>
      </c>
      <c r="D132" s="11">
        <v>1</v>
      </c>
      <c r="E132" s="12"/>
      <c r="F132" s="12"/>
      <c r="G132" s="12"/>
      <c r="H132" s="12"/>
      <c r="I132" s="12"/>
      <c r="J132" s="12"/>
      <c r="K132" s="12"/>
      <c r="L132" s="12"/>
      <c r="M132" s="10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7" ht="30" customHeight="1">
      <c r="A133" s="10" t="s">
        <v>236</v>
      </c>
      <c r="B133" s="10" t="s">
        <v>237</v>
      </c>
      <c r="C133" s="10" t="s">
        <v>67</v>
      </c>
      <c r="D133" s="11">
        <v>13</v>
      </c>
      <c r="E133" s="12"/>
      <c r="F133" s="12"/>
      <c r="G133" s="12"/>
      <c r="H133" s="12"/>
      <c r="I133" s="12"/>
      <c r="J133" s="12"/>
      <c r="K133" s="12"/>
      <c r="L133" s="12"/>
      <c r="M133" s="10"/>
      <c r="N133" s="1"/>
      <c r="O133" s="1"/>
      <c r="P133" s="1"/>
      <c r="Q133" s="1"/>
      <c r="R133" s="1"/>
      <c r="S133" s="1"/>
      <c r="T133" s="1"/>
      <c r="AR133" s="1"/>
      <c r="AS133" s="1"/>
      <c r="AU133" s="1"/>
    </row>
    <row r="134" spans="1:47" ht="30" customHeight="1">
      <c r="A134" s="10" t="s">
        <v>240</v>
      </c>
      <c r="B134" s="10" t="s">
        <v>241</v>
      </c>
      <c r="C134" s="10" t="s">
        <v>67</v>
      </c>
      <c r="D134" s="11">
        <v>1</v>
      </c>
      <c r="E134" s="12"/>
      <c r="F134" s="12"/>
      <c r="G134" s="12"/>
      <c r="H134" s="12"/>
      <c r="I134" s="12"/>
      <c r="J134" s="12"/>
      <c r="K134" s="12"/>
      <c r="L134" s="12"/>
      <c r="M134" s="10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7" ht="30" customHeight="1">
      <c r="A135" s="10" t="s">
        <v>244</v>
      </c>
      <c r="B135" s="10" t="s">
        <v>245</v>
      </c>
      <c r="C135" s="10" t="s">
        <v>67</v>
      </c>
      <c r="D135" s="11">
        <v>4</v>
      </c>
      <c r="E135" s="12"/>
      <c r="F135" s="12"/>
      <c r="G135" s="12"/>
      <c r="H135" s="12"/>
      <c r="I135" s="12"/>
      <c r="J135" s="12"/>
      <c r="K135" s="12"/>
      <c r="L135" s="12"/>
      <c r="M135" s="10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7" ht="30" customHeight="1">
      <c r="A136" s="10" t="s">
        <v>244</v>
      </c>
      <c r="B136" s="10" t="s">
        <v>248</v>
      </c>
      <c r="C136" s="10" t="s">
        <v>67</v>
      </c>
      <c r="D136" s="11">
        <v>2</v>
      </c>
      <c r="E136" s="12"/>
      <c r="F136" s="12"/>
      <c r="G136" s="12"/>
      <c r="H136" s="12"/>
      <c r="I136" s="12"/>
      <c r="J136" s="12"/>
      <c r="K136" s="12"/>
      <c r="L136" s="12"/>
      <c r="M136" s="10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7" ht="30" customHeight="1">
      <c r="A137" s="10" t="s">
        <v>244</v>
      </c>
      <c r="B137" s="10" t="s">
        <v>251</v>
      </c>
      <c r="C137" s="10" t="s">
        <v>67</v>
      </c>
      <c r="D137" s="11">
        <v>1</v>
      </c>
      <c r="E137" s="12"/>
      <c r="F137" s="12"/>
      <c r="G137" s="12"/>
      <c r="H137" s="12"/>
      <c r="I137" s="12"/>
      <c r="J137" s="12"/>
      <c r="K137" s="12"/>
      <c r="L137" s="12"/>
      <c r="M137" s="10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7" ht="30" customHeight="1">
      <c r="A138" s="10" t="s">
        <v>254</v>
      </c>
      <c r="B138" s="10" t="s">
        <v>255</v>
      </c>
      <c r="C138" s="10" t="s">
        <v>67</v>
      </c>
      <c r="D138" s="11">
        <v>1</v>
      </c>
      <c r="E138" s="12"/>
      <c r="F138" s="12"/>
      <c r="G138" s="12"/>
      <c r="H138" s="12"/>
      <c r="I138" s="12"/>
      <c r="J138" s="12"/>
      <c r="K138" s="12"/>
      <c r="L138" s="12"/>
      <c r="M138" s="10"/>
      <c r="N138" s="1"/>
      <c r="O138" s="1"/>
      <c r="P138" s="1"/>
      <c r="Q138" s="1"/>
      <c r="R138" s="1"/>
      <c r="S138" s="1"/>
      <c r="T138" s="1"/>
      <c r="AR138" s="1"/>
      <c r="AS138" s="1"/>
      <c r="AU138" s="1"/>
    </row>
    <row r="139" spans="1:47" ht="30" customHeight="1">
      <c r="A139" s="10" t="s">
        <v>258</v>
      </c>
      <c r="B139" s="10" t="s">
        <v>53</v>
      </c>
      <c r="C139" s="10" t="s">
        <v>67</v>
      </c>
      <c r="D139" s="11">
        <v>2</v>
      </c>
      <c r="E139" s="12"/>
      <c r="F139" s="12"/>
      <c r="G139" s="12"/>
      <c r="H139" s="12"/>
      <c r="I139" s="12"/>
      <c r="J139" s="12"/>
      <c r="K139" s="12"/>
      <c r="L139" s="12"/>
      <c r="M139" s="10"/>
      <c r="N139" s="1"/>
      <c r="O139" s="1"/>
      <c r="P139" s="1"/>
      <c r="Q139" s="1"/>
      <c r="R139" s="1"/>
      <c r="S139" s="1"/>
      <c r="T139" s="1"/>
      <c r="AR139" s="1"/>
      <c r="AS139" s="1"/>
      <c r="AU139" s="1"/>
    </row>
    <row r="140" spans="1:47" ht="30" customHeight="1">
      <c r="A140" s="10" t="s">
        <v>261</v>
      </c>
      <c r="B140" s="10" t="s">
        <v>53</v>
      </c>
      <c r="C140" s="10" t="s">
        <v>67</v>
      </c>
      <c r="D140" s="11">
        <v>1</v>
      </c>
      <c r="E140" s="12"/>
      <c r="F140" s="12"/>
      <c r="G140" s="12"/>
      <c r="H140" s="12"/>
      <c r="I140" s="12"/>
      <c r="J140" s="12"/>
      <c r="K140" s="12"/>
      <c r="L140" s="12"/>
      <c r="M140" s="10"/>
      <c r="N140" s="1"/>
      <c r="O140" s="1"/>
      <c r="P140" s="1"/>
      <c r="Q140" s="1"/>
      <c r="R140" s="1"/>
      <c r="S140" s="1"/>
      <c r="T140" s="1"/>
      <c r="AR140" s="1"/>
      <c r="AS140" s="1"/>
      <c r="AU140" s="1"/>
    </row>
    <row r="141" spans="1:47" ht="30" customHeight="1">
      <c r="A141" s="10" t="s">
        <v>88</v>
      </c>
      <c r="B141" s="10" t="s">
        <v>89</v>
      </c>
      <c r="C141" s="10" t="s">
        <v>90</v>
      </c>
      <c r="D141" s="11">
        <v>3</v>
      </c>
      <c r="E141" s="12"/>
      <c r="F141" s="12"/>
      <c r="G141" s="12"/>
      <c r="H141" s="12"/>
      <c r="I141" s="12"/>
      <c r="J141" s="12"/>
      <c r="K141" s="12"/>
      <c r="L141" s="12"/>
      <c r="M141" s="10"/>
      <c r="N141" s="1"/>
      <c r="O141" s="1"/>
      <c r="P141" s="1"/>
      <c r="Q141" s="1"/>
      <c r="R141" s="1"/>
      <c r="S141" s="1"/>
      <c r="T141" s="1"/>
      <c r="AR141" s="1"/>
      <c r="AS141" s="1"/>
      <c r="AU141" s="1"/>
    </row>
    <row r="142" spans="1:47" ht="30" customHeight="1">
      <c r="A142" s="10" t="s">
        <v>263</v>
      </c>
      <c r="B142" s="10" t="s">
        <v>93</v>
      </c>
      <c r="C142" s="10" t="s">
        <v>94</v>
      </c>
      <c r="D142" s="11">
        <f>공량산출근거서!K66</f>
        <v>0</v>
      </c>
      <c r="E142" s="12"/>
      <c r="F142" s="12"/>
      <c r="G142" s="12"/>
      <c r="H142" s="12"/>
      <c r="I142" s="12"/>
      <c r="J142" s="12"/>
      <c r="K142" s="12"/>
      <c r="L142" s="12"/>
      <c r="M142" s="10"/>
      <c r="N142" s="1"/>
      <c r="O142" s="1"/>
      <c r="P142" s="1"/>
      <c r="Q142" s="1"/>
      <c r="R142" s="1"/>
      <c r="S142" s="1"/>
      <c r="T142" s="1"/>
      <c r="AR142" s="1"/>
      <c r="AS142" s="1"/>
      <c r="AU142" s="1"/>
    </row>
    <row r="143" spans="1:47" ht="30" customHeight="1">
      <c r="A143" s="10" t="s">
        <v>266</v>
      </c>
      <c r="B143" s="10" t="s">
        <v>93</v>
      </c>
      <c r="C143" s="10" t="s">
        <v>94</v>
      </c>
      <c r="D143" s="11">
        <f>공량산출근거서!K67</f>
        <v>0</v>
      </c>
      <c r="E143" s="12"/>
      <c r="F143" s="12"/>
      <c r="G143" s="12"/>
      <c r="H143" s="12"/>
      <c r="I143" s="12"/>
      <c r="J143" s="12"/>
      <c r="K143" s="12"/>
      <c r="L143" s="12"/>
      <c r="M143" s="10"/>
      <c r="N143" s="1"/>
      <c r="O143" s="1"/>
      <c r="P143" s="1"/>
      <c r="Q143" s="1"/>
      <c r="R143" s="1"/>
      <c r="S143" s="1"/>
      <c r="T143" s="1"/>
      <c r="AR143" s="1"/>
      <c r="AS143" s="1"/>
      <c r="AU143" s="1"/>
    </row>
    <row r="144" spans="1:47" ht="30" customHeight="1">
      <c r="A144" s="10" t="s">
        <v>92</v>
      </c>
      <c r="B144" s="10" t="s">
        <v>93</v>
      </c>
      <c r="C144" s="10" t="s">
        <v>94</v>
      </c>
      <c r="D144" s="11">
        <f>공량산출근거서!K68</f>
        <v>0</v>
      </c>
      <c r="E144" s="12"/>
      <c r="F144" s="12"/>
      <c r="G144" s="12"/>
      <c r="H144" s="12"/>
      <c r="I144" s="12"/>
      <c r="J144" s="12"/>
      <c r="K144" s="12"/>
      <c r="L144" s="12"/>
      <c r="M144" s="10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>
      <c r="A145" s="10" t="s">
        <v>97</v>
      </c>
      <c r="B145" s="10" t="s">
        <v>93</v>
      </c>
      <c r="C145" s="10" t="s">
        <v>94</v>
      </c>
      <c r="D145" s="11">
        <f>공량산출근거서!K69</f>
        <v>0</v>
      </c>
      <c r="E145" s="12"/>
      <c r="F145" s="12"/>
      <c r="G145" s="12"/>
      <c r="H145" s="12"/>
      <c r="I145" s="12"/>
      <c r="J145" s="12"/>
      <c r="K145" s="12"/>
      <c r="L145" s="12"/>
      <c r="M145" s="10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>
      <c r="A146" s="10" t="s">
        <v>100</v>
      </c>
      <c r="B146" s="10" t="s">
        <v>101</v>
      </c>
      <c r="C146" s="10" t="s">
        <v>65</v>
      </c>
      <c r="D146" s="11">
        <v>1</v>
      </c>
      <c r="E146" s="12"/>
      <c r="F146" s="12"/>
      <c r="G146" s="12"/>
      <c r="H146" s="12"/>
      <c r="I146" s="12"/>
      <c r="J146" s="12"/>
      <c r="K146" s="12"/>
      <c r="L146" s="12"/>
      <c r="M146" s="10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/>
    </row>
    <row r="148" spans="1:47" ht="30" customHeight="1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/>
    </row>
    <row r="149" spans="1:47" ht="30" customHeight="1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/>
    </row>
    <row r="150" spans="1:47" ht="30" customHeight="1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/>
    </row>
    <row r="151" spans="1:47" ht="30" customHeight="1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/>
    </row>
    <row r="152" spans="1:47" ht="30" customHeight="1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/>
    </row>
    <row r="153" spans="1:47" ht="30" customHeight="1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/>
    </row>
    <row r="154" spans="1:47" ht="30" customHeight="1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/>
    </row>
    <row r="155" spans="1:47" ht="30" customHeight="1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/>
    </row>
    <row r="156" spans="1:47" ht="30" customHeight="1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/>
    </row>
    <row r="157" spans="1:47" ht="30" customHeight="1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/>
    </row>
    <row r="158" spans="1:47" ht="30" customHeight="1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/>
    </row>
    <row r="159" spans="1:47" ht="30" customHeight="1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/>
    </row>
    <row r="160" spans="1:47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/>
    </row>
    <row r="161" spans="1:47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/>
    </row>
    <row r="162" spans="1:47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/>
    </row>
    <row r="163" spans="1:47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/>
    </row>
    <row r="164" spans="1:47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/>
    </row>
    <row r="165" spans="1:47" ht="30" customHeight="1">
      <c r="A165" s="10" t="s">
        <v>102</v>
      </c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</row>
    <row r="166" spans="1:47" ht="30" customHeight="1">
      <c r="A166" s="10" t="s">
        <v>271</v>
      </c>
      <c r="B166" s="10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/>
    </row>
    <row r="167" spans="1:47" ht="30" customHeight="1">
      <c r="A167" s="10" t="s">
        <v>273</v>
      </c>
      <c r="B167" s="10" t="s">
        <v>274</v>
      </c>
      <c r="C167" s="10" t="s">
        <v>58</v>
      </c>
      <c r="D167" s="11">
        <v>891.5</v>
      </c>
      <c r="E167" s="12"/>
      <c r="F167" s="12"/>
      <c r="G167" s="12"/>
      <c r="H167" s="12"/>
      <c r="I167" s="12"/>
      <c r="J167" s="12"/>
      <c r="K167" s="12"/>
      <c r="L167" s="12"/>
      <c r="M167" s="10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>
      <c r="A168" s="10" t="s">
        <v>277</v>
      </c>
      <c r="B168" s="10" t="s">
        <v>278</v>
      </c>
      <c r="C168" s="10" t="s">
        <v>58</v>
      </c>
      <c r="D168" s="11">
        <v>79</v>
      </c>
      <c r="E168" s="12"/>
      <c r="F168" s="12"/>
      <c r="G168" s="12"/>
      <c r="H168" s="12"/>
      <c r="I168" s="12"/>
      <c r="J168" s="12"/>
      <c r="K168" s="12"/>
      <c r="L168" s="12"/>
      <c r="M168" s="10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>
      <c r="A169" s="10" t="s">
        <v>281</v>
      </c>
      <c r="B169" s="10" t="s">
        <v>282</v>
      </c>
      <c r="C169" s="10" t="s">
        <v>151</v>
      </c>
      <c r="D169" s="11">
        <v>41</v>
      </c>
      <c r="E169" s="12"/>
      <c r="F169" s="12"/>
      <c r="G169" s="12"/>
      <c r="H169" s="12"/>
      <c r="I169" s="12"/>
      <c r="J169" s="12"/>
      <c r="K169" s="12"/>
      <c r="L169" s="12"/>
      <c r="M169" s="10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>
      <c r="A170" s="10" t="s">
        <v>281</v>
      </c>
      <c r="B170" s="10" t="s">
        <v>285</v>
      </c>
      <c r="C170" s="10" t="s">
        <v>151</v>
      </c>
      <c r="D170" s="11">
        <v>8</v>
      </c>
      <c r="E170" s="12"/>
      <c r="F170" s="12"/>
      <c r="G170" s="12"/>
      <c r="H170" s="12"/>
      <c r="I170" s="12"/>
      <c r="J170" s="12"/>
      <c r="K170" s="12"/>
      <c r="L170" s="12"/>
      <c r="M170" s="10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7" ht="30" customHeight="1">
      <c r="A171" s="10" t="s">
        <v>288</v>
      </c>
      <c r="B171" s="10" t="s">
        <v>289</v>
      </c>
      <c r="C171" s="10" t="s">
        <v>67</v>
      </c>
      <c r="D171" s="11">
        <v>5</v>
      </c>
      <c r="E171" s="12"/>
      <c r="F171" s="12"/>
      <c r="G171" s="12"/>
      <c r="H171" s="12"/>
      <c r="I171" s="12"/>
      <c r="J171" s="12"/>
      <c r="K171" s="12"/>
      <c r="L171" s="12"/>
      <c r="M171" s="10"/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:47" ht="30" customHeight="1">
      <c r="A172" s="10" t="s">
        <v>292</v>
      </c>
      <c r="B172" s="10" t="s">
        <v>293</v>
      </c>
      <c r="C172" s="10" t="s">
        <v>67</v>
      </c>
      <c r="D172" s="11">
        <v>2</v>
      </c>
      <c r="E172" s="12"/>
      <c r="F172" s="12"/>
      <c r="G172" s="12"/>
      <c r="H172" s="12"/>
      <c r="I172" s="12"/>
      <c r="J172" s="12"/>
      <c r="K172" s="12"/>
      <c r="L172" s="12"/>
      <c r="M172" s="10"/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:47" ht="30" customHeight="1">
      <c r="A173" s="10" t="s">
        <v>296</v>
      </c>
      <c r="B173" s="10" t="s">
        <v>297</v>
      </c>
      <c r="C173" s="10" t="s">
        <v>67</v>
      </c>
      <c r="D173" s="11">
        <v>16</v>
      </c>
      <c r="E173" s="12"/>
      <c r="F173" s="12"/>
      <c r="G173" s="12"/>
      <c r="H173" s="12"/>
      <c r="I173" s="12"/>
      <c r="J173" s="12"/>
      <c r="K173" s="12"/>
      <c r="L173" s="12"/>
      <c r="M173" s="10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>
      <c r="A174" s="10" t="s">
        <v>300</v>
      </c>
      <c r="B174" s="10" t="s">
        <v>301</v>
      </c>
      <c r="C174" s="10" t="s">
        <v>67</v>
      </c>
      <c r="D174" s="11">
        <v>10</v>
      </c>
      <c r="E174" s="12"/>
      <c r="F174" s="12"/>
      <c r="G174" s="12"/>
      <c r="H174" s="12"/>
      <c r="I174" s="12"/>
      <c r="J174" s="12"/>
      <c r="K174" s="12"/>
      <c r="L174" s="12"/>
      <c r="M174" s="10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>
      <c r="A175" s="10" t="s">
        <v>300</v>
      </c>
      <c r="B175" s="10" t="s">
        <v>304</v>
      </c>
      <c r="C175" s="10" t="s">
        <v>67</v>
      </c>
      <c r="D175" s="11">
        <v>1</v>
      </c>
      <c r="E175" s="12"/>
      <c r="F175" s="12"/>
      <c r="G175" s="12"/>
      <c r="H175" s="12"/>
      <c r="I175" s="12"/>
      <c r="J175" s="12"/>
      <c r="K175" s="12"/>
      <c r="L175" s="12"/>
      <c r="M175" s="10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>
      <c r="A176" s="10" t="s">
        <v>307</v>
      </c>
      <c r="B176" s="10" t="s">
        <v>53</v>
      </c>
      <c r="C176" s="10" t="s">
        <v>67</v>
      </c>
      <c r="D176" s="11">
        <v>4</v>
      </c>
      <c r="E176" s="12"/>
      <c r="F176" s="12"/>
      <c r="G176" s="12"/>
      <c r="H176" s="12"/>
      <c r="I176" s="12"/>
      <c r="J176" s="12"/>
      <c r="K176" s="12"/>
      <c r="L176" s="12"/>
      <c r="M176" s="10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>
      <c r="A177" s="10" t="s">
        <v>310</v>
      </c>
      <c r="B177" s="10" t="s">
        <v>53</v>
      </c>
      <c r="C177" s="10" t="s">
        <v>67</v>
      </c>
      <c r="D177" s="11">
        <v>1</v>
      </c>
      <c r="E177" s="12"/>
      <c r="F177" s="12"/>
      <c r="G177" s="12"/>
      <c r="H177" s="12"/>
      <c r="I177" s="12"/>
      <c r="J177" s="12"/>
      <c r="K177" s="12"/>
      <c r="L177" s="12"/>
      <c r="M177" s="10"/>
      <c r="N177" s="1"/>
      <c r="O177" s="1"/>
      <c r="P177" s="1"/>
      <c r="Q177" s="1"/>
      <c r="R177" s="1"/>
      <c r="S177" s="1"/>
      <c r="T177" s="1"/>
      <c r="AR177" s="1"/>
      <c r="AS177" s="1"/>
      <c r="AU177" s="1"/>
    </row>
    <row r="178" spans="1:47" ht="30" customHeight="1">
      <c r="A178" s="10" t="s">
        <v>92</v>
      </c>
      <c r="B178" s="10" t="s">
        <v>93</v>
      </c>
      <c r="C178" s="10" t="s">
        <v>94</v>
      </c>
      <c r="D178" s="11">
        <f>공량산출근거서!K82</f>
        <v>0</v>
      </c>
      <c r="E178" s="12"/>
      <c r="F178" s="12"/>
      <c r="G178" s="12"/>
      <c r="H178" s="12"/>
      <c r="I178" s="12"/>
      <c r="J178" s="12"/>
      <c r="K178" s="12"/>
      <c r="L178" s="12"/>
      <c r="M178" s="10"/>
      <c r="N178" s="1"/>
      <c r="O178" s="1"/>
      <c r="P178" s="1"/>
      <c r="Q178" s="1"/>
      <c r="R178" s="1"/>
      <c r="S178" s="1"/>
      <c r="T178" s="1"/>
      <c r="AR178" s="1"/>
      <c r="AS178" s="1"/>
      <c r="AU178" s="1"/>
    </row>
    <row r="179" spans="1:47" ht="30" customHeight="1">
      <c r="A179" s="10" t="s">
        <v>97</v>
      </c>
      <c r="B179" s="10" t="s">
        <v>93</v>
      </c>
      <c r="C179" s="10" t="s">
        <v>94</v>
      </c>
      <c r="D179" s="11">
        <f>공량산출근거서!K83</f>
        <v>0</v>
      </c>
      <c r="E179" s="12"/>
      <c r="F179" s="12"/>
      <c r="G179" s="12"/>
      <c r="H179" s="12"/>
      <c r="I179" s="12"/>
      <c r="J179" s="12"/>
      <c r="K179" s="12"/>
      <c r="L179" s="12"/>
      <c r="M179" s="10"/>
      <c r="N179" s="1"/>
      <c r="O179" s="1"/>
      <c r="P179" s="1"/>
      <c r="Q179" s="1"/>
      <c r="R179" s="1"/>
      <c r="S179" s="1"/>
      <c r="T179" s="1"/>
      <c r="AR179" s="1"/>
      <c r="AS179" s="1"/>
      <c r="AU179" s="1"/>
    </row>
    <row r="180" spans="1:47" ht="30" customHeight="1">
      <c r="A180" s="10" t="s">
        <v>100</v>
      </c>
      <c r="B180" s="10" t="s">
        <v>101</v>
      </c>
      <c r="C180" s="10" t="s">
        <v>65</v>
      </c>
      <c r="D180" s="11">
        <v>1</v>
      </c>
      <c r="E180" s="12"/>
      <c r="F180" s="12"/>
      <c r="G180" s="12"/>
      <c r="H180" s="12"/>
      <c r="I180" s="12"/>
      <c r="J180" s="12"/>
      <c r="K180" s="12"/>
      <c r="L180" s="12"/>
      <c r="M180" s="10"/>
      <c r="N180" s="1"/>
      <c r="O180" s="1"/>
      <c r="P180" s="1"/>
      <c r="Q180" s="1"/>
      <c r="R180" s="1"/>
      <c r="S180" s="1"/>
      <c r="T180" s="1"/>
      <c r="AR180" s="1"/>
      <c r="AS180" s="1"/>
      <c r="AU180" s="1"/>
    </row>
    <row r="181" spans="1:47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/>
    </row>
    <row r="182" spans="1:47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/>
    </row>
    <row r="183" spans="1:47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/>
    </row>
    <row r="184" spans="1:47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/>
    </row>
    <row r="185" spans="1:47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/>
    </row>
    <row r="186" spans="1:47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/>
    </row>
    <row r="187" spans="1:47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/>
    </row>
    <row r="188" spans="1:47" ht="30" customHeight="1">
      <c r="A188" s="10" t="s">
        <v>102</v>
      </c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73" max="16383" man="1"/>
    <brk id="96" max="16383" man="1"/>
    <brk id="119" max="16383" man="1"/>
    <brk id="165" max="16383" man="1"/>
    <brk id="18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212E7-1F56-4FB4-9FA7-DC26F34465D1}">
  <sheetPr>
    <tabColor rgb="FF92D050"/>
  </sheetPr>
  <dimension ref="A1:P17"/>
  <sheetViews>
    <sheetView view="pageBreakPreview" workbookViewId="0">
      <selection activeCell="I26" sqref="I26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6215-468B-428F-81CB-623C34087B3E}">
  <sheetPr>
    <pageSetUpPr fitToPage="1"/>
  </sheetPr>
  <dimension ref="A1:T27"/>
  <sheetViews>
    <sheetView topLeftCell="A7" workbookViewId="0">
      <selection activeCell="G22" sqref="G22:G2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681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226" t="s">
        <v>2</v>
      </c>
      <c r="B3" s="226" t="s">
        <v>3</v>
      </c>
      <c r="C3" s="226" t="s">
        <v>4</v>
      </c>
      <c r="D3" s="226" t="s">
        <v>5</v>
      </c>
      <c r="E3" s="226" t="s">
        <v>6</v>
      </c>
      <c r="F3" s="226"/>
      <c r="G3" s="226" t="s">
        <v>9</v>
      </c>
      <c r="H3" s="226"/>
      <c r="I3" s="226" t="s">
        <v>10</v>
      </c>
      <c r="J3" s="226"/>
      <c r="K3" s="226" t="s">
        <v>11</v>
      </c>
      <c r="L3" s="226"/>
      <c r="M3" s="226" t="s">
        <v>12</v>
      </c>
      <c r="N3" s="225" t="s">
        <v>13</v>
      </c>
      <c r="O3" s="225" t="s">
        <v>14</v>
      </c>
      <c r="P3" s="225" t="s">
        <v>15</v>
      </c>
      <c r="Q3" s="225" t="s">
        <v>16</v>
      </c>
      <c r="R3" s="225" t="s">
        <v>17</v>
      </c>
      <c r="S3" s="225" t="s">
        <v>18</v>
      </c>
      <c r="T3" s="225" t="s">
        <v>19</v>
      </c>
    </row>
    <row r="4" spans="1:20" ht="30" customHeight="1">
      <c r="A4" s="227"/>
      <c r="B4" s="227"/>
      <c r="C4" s="227"/>
      <c r="D4" s="227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27"/>
      <c r="N4" s="225"/>
      <c r="O4" s="225"/>
      <c r="P4" s="225"/>
      <c r="Q4" s="225"/>
      <c r="R4" s="225"/>
      <c r="S4" s="225"/>
      <c r="T4" s="225"/>
    </row>
    <row r="5" spans="1:20" ht="30" customHeight="1">
      <c r="A5" s="10" t="s">
        <v>52</v>
      </c>
      <c r="B5" s="10" t="s">
        <v>53</v>
      </c>
      <c r="C5" s="10" t="s">
        <v>53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/>
      <c r="O5" s="1"/>
      <c r="P5" s="1"/>
      <c r="Q5" s="1"/>
      <c r="S5" s="1"/>
      <c r="T5" s="8"/>
    </row>
    <row r="6" spans="1:20" ht="30" customHeight="1">
      <c r="A6" s="10" t="s">
        <v>315</v>
      </c>
      <c r="B6" s="10" t="s">
        <v>53</v>
      </c>
      <c r="C6" s="10" t="s">
        <v>53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/>
      <c r="O6" s="1"/>
      <c r="P6" s="1"/>
      <c r="Q6" s="1"/>
      <c r="S6" s="1"/>
      <c r="T6" s="8"/>
    </row>
    <row r="7" spans="1:20" ht="30" customHeight="1">
      <c r="A7" s="10" t="s">
        <v>317</v>
      </c>
      <c r="B7" s="10" t="s">
        <v>53</v>
      </c>
      <c r="C7" s="10" t="s">
        <v>53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/>
      <c r="O7" s="1"/>
      <c r="P7" s="1"/>
      <c r="Q7" s="1"/>
      <c r="S7" s="1"/>
      <c r="T7" s="8"/>
    </row>
    <row r="8" spans="1:20" ht="30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8"/>
    </row>
    <row r="9" spans="1:20" ht="30" customHeight="1">
      <c r="A9" s="164"/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T9" s="8"/>
    </row>
    <row r="10" spans="1:20" ht="30" customHeight="1">
      <c r="A10" s="164"/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T10" s="8"/>
    </row>
    <row r="11" spans="1:20" ht="30" customHeight="1">
      <c r="A11" s="164"/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T11" s="8"/>
    </row>
    <row r="12" spans="1:20" ht="30" customHeight="1">
      <c r="A12" s="164"/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T12" s="8"/>
    </row>
    <row r="13" spans="1:20" ht="30" customHeight="1">
      <c r="A13" s="164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T13" s="8"/>
    </row>
    <row r="14" spans="1:20" ht="30" customHeight="1">
      <c r="A14" s="164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T14" s="8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102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5AC46-3835-4492-8F05-25EDB1D259ED}">
  <sheetPr>
    <pageSetUpPr fitToPage="1"/>
  </sheetPr>
  <dimension ref="A1:AV27"/>
  <sheetViews>
    <sheetView topLeftCell="A7" zoomScaleNormal="100" workbookViewId="0">
      <selection activeCell="E6" sqref="E6:AY12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" t="s">
        <v>680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>
      <c r="A3" s="226" t="s">
        <v>2</v>
      </c>
      <c r="B3" s="226" t="s">
        <v>3</v>
      </c>
      <c r="C3" s="226" t="s">
        <v>4</v>
      </c>
      <c r="D3" s="226" t="s">
        <v>5</v>
      </c>
      <c r="E3" s="226" t="s">
        <v>6</v>
      </c>
      <c r="F3" s="226"/>
      <c r="G3" s="226" t="s">
        <v>9</v>
      </c>
      <c r="H3" s="226"/>
      <c r="I3" s="226" t="s">
        <v>10</v>
      </c>
      <c r="J3" s="226"/>
      <c r="K3" s="226" t="s">
        <v>11</v>
      </c>
      <c r="L3" s="226"/>
      <c r="M3" s="226" t="s">
        <v>12</v>
      </c>
      <c r="N3" s="225" t="s">
        <v>21</v>
      </c>
      <c r="O3" s="225" t="s">
        <v>14</v>
      </c>
      <c r="P3" s="225" t="s">
        <v>22</v>
      </c>
      <c r="Q3" s="225" t="s">
        <v>13</v>
      </c>
      <c r="R3" s="225" t="s">
        <v>23</v>
      </c>
      <c r="S3" s="225" t="s">
        <v>24</v>
      </c>
      <c r="T3" s="225" t="s">
        <v>25</v>
      </c>
      <c r="U3" s="225" t="s">
        <v>26</v>
      </c>
      <c r="V3" s="225" t="s">
        <v>27</v>
      </c>
      <c r="W3" s="225" t="s">
        <v>28</v>
      </c>
      <c r="X3" s="225" t="s">
        <v>29</v>
      </c>
      <c r="Y3" s="225" t="s">
        <v>30</v>
      </c>
      <c r="Z3" s="225" t="s">
        <v>31</v>
      </c>
      <c r="AA3" s="225" t="s">
        <v>32</v>
      </c>
      <c r="AB3" s="225" t="s">
        <v>33</v>
      </c>
      <c r="AC3" s="225" t="s">
        <v>34</v>
      </c>
      <c r="AD3" s="225" t="s">
        <v>35</v>
      </c>
      <c r="AE3" s="225" t="s">
        <v>36</v>
      </c>
      <c r="AF3" s="225" t="s">
        <v>37</v>
      </c>
      <c r="AG3" s="225" t="s">
        <v>38</v>
      </c>
      <c r="AH3" s="225" t="s">
        <v>39</v>
      </c>
      <c r="AI3" s="225" t="s">
        <v>40</v>
      </c>
      <c r="AJ3" s="225" t="s">
        <v>41</v>
      </c>
      <c r="AK3" s="225" t="s">
        <v>42</v>
      </c>
      <c r="AL3" s="225" t="s">
        <v>43</v>
      </c>
      <c r="AM3" s="225" t="s">
        <v>44</v>
      </c>
      <c r="AN3" s="225" t="s">
        <v>45</v>
      </c>
      <c r="AO3" s="225" t="s">
        <v>46</v>
      </c>
      <c r="AP3" s="225" t="s">
        <v>47</v>
      </c>
      <c r="AQ3" s="225" t="s">
        <v>48</v>
      </c>
      <c r="AR3" s="225" t="s">
        <v>49</v>
      </c>
      <c r="AS3" s="225" t="s">
        <v>16</v>
      </c>
      <c r="AT3" s="225" t="s">
        <v>17</v>
      </c>
      <c r="AU3" s="225" t="s">
        <v>50</v>
      </c>
      <c r="AV3" s="225" t="s">
        <v>51</v>
      </c>
    </row>
    <row r="4" spans="1:48" ht="30" customHeight="1">
      <c r="A4" s="227"/>
      <c r="B4" s="227"/>
      <c r="C4" s="227"/>
      <c r="D4" s="227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227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</row>
    <row r="5" spans="1:48" ht="30" customHeight="1">
      <c r="A5" s="10" t="s">
        <v>317</v>
      </c>
      <c r="B5" s="10" t="s">
        <v>319</v>
      </c>
      <c r="C5" s="11"/>
      <c r="D5" s="11"/>
      <c r="E5" s="12"/>
      <c r="F5" s="12"/>
      <c r="G5" s="12"/>
      <c r="H5" s="12"/>
      <c r="I5" s="12"/>
      <c r="J5" s="12"/>
      <c r="K5" s="12"/>
      <c r="L5" s="12"/>
      <c r="M5" s="11"/>
      <c r="Q5" s="1" t="s">
        <v>318</v>
      </c>
    </row>
    <row r="6" spans="1:48" ht="30" customHeight="1">
      <c r="A6" s="10" t="s">
        <v>149</v>
      </c>
      <c r="B6" s="10" t="s">
        <v>150</v>
      </c>
      <c r="C6" s="10" t="s">
        <v>151</v>
      </c>
      <c r="D6" s="11">
        <v>22</v>
      </c>
      <c r="E6" s="12"/>
      <c r="F6" s="12"/>
      <c r="G6" s="12"/>
      <c r="H6" s="12"/>
      <c r="I6" s="12"/>
      <c r="J6" s="12"/>
      <c r="K6" s="12"/>
      <c r="L6" s="12"/>
      <c r="M6" s="10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>
      <c r="A7" s="10" t="s">
        <v>154</v>
      </c>
      <c r="B7" s="10" t="s">
        <v>155</v>
      </c>
      <c r="C7" s="10" t="s">
        <v>151</v>
      </c>
      <c r="D7" s="11">
        <v>17</v>
      </c>
      <c r="E7" s="12"/>
      <c r="F7" s="12"/>
      <c r="G7" s="12"/>
      <c r="H7" s="12"/>
      <c r="I7" s="12"/>
      <c r="J7" s="12"/>
      <c r="K7" s="12"/>
      <c r="L7" s="12"/>
      <c r="M7" s="10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>
      <c r="A8" s="10" t="s">
        <v>158</v>
      </c>
      <c r="B8" s="10" t="s">
        <v>159</v>
      </c>
      <c r="C8" s="10" t="s">
        <v>151</v>
      </c>
      <c r="D8" s="11">
        <v>28</v>
      </c>
      <c r="E8" s="12"/>
      <c r="F8" s="12"/>
      <c r="G8" s="12"/>
      <c r="H8" s="12"/>
      <c r="I8" s="12"/>
      <c r="J8" s="12"/>
      <c r="K8" s="12"/>
      <c r="L8" s="12"/>
      <c r="M8" s="10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/>
    </row>
    <row r="10" spans="1:48" ht="30" customHeight="1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/>
    </row>
    <row r="11" spans="1:48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/>
    </row>
    <row r="12" spans="1:48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/>
    </row>
    <row r="13" spans="1:48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318</v>
      </c>
    </row>
    <row r="14" spans="1:48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318</v>
      </c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318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318</v>
      </c>
    </row>
    <row r="17" spans="1:17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318</v>
      </c>
    </row>
    <row r="18" spans="1:17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318</v>
      </c>
    </row>
    <row r="19" spans="1:17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318</v>
      </c>
    </row>
    <row r="20" spans="1:17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318</v>
      </c>
    </row>
    <row r="21" spans="1:17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318</v>
      </c>
    </row>
    <row r="22" spans="1:17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318</v>
      </c>
    </row>
    <row r="23" spans="1:17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318</v>
      </c>
    </row>
    <row r="24" spans="1:17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318</v>
      </c>
    </row>
    <row r="25" spans="1:17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318</v>
      </c>
    </row>
    <row r="26" spans="1:17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318</v>
      </c>
    </row>
    <row r="27" spans="1:17" ht="30" customHeight="1">
      <c r="A27" s="10" t="s">
        <v>102</v>
      </c>
      <c r="B27" s="11"/>
      <c r="C27" s="11"/>
      <c r="D27" s="11"/>
      <c r="E27" s="12"/>
      <c r="F27" s="12">
        <f>SUMIF(Q6:Q26,"010701",F6:F26)</f>
        <v>0</v>
      </c>
      <c r="G27" s="12"/>
      <c r="H27" s="12">
        <f>SUMIF(Q6:Q26,"010701",H6:H26)</f>
        <v>0</v>
      </c>
      <c r="I27" s="12"/>
      <c r="J27" s="12">
        <f>SUMIF(Q6:Q26,"010701",J6:J26)</f>
        <v>0</v>
      </c>
      <c r="K27" s="12"/>
      <c r="L27" s="12">
        <f>SUMIF(Q6:Q26,"010701",L6:L26)</f>
        <v>0</v>
      </c>
      <c r="M27" s="11"/>
      <c r="N27" t="s">
        <v>103</v>
      </c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8A3B-A63C-4370-87A1-43D645C79DA9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B3A7-143A-42B9-A556-B4B277DD5BC9}">
  <sheetPr>
    <pageSetUpPr fitToPage="1"/>
  </sheetPr>
  <dimension ref="A1:N10"/>
  <sheetViews>
    <sheetView topLeftCell="B1" workbookViewId="0">
      <selection activeCell="E4" sqref="E4:Q14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>
      <c r="A1" s="3"/>
      <c r="B1" s="2" t="s">
        <v>326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>
      <c r="A3" s="7" t="s">
        <v>327</v>
      </c>
      <c r="B3" s="7" t="s">
        <v>2</v>
      </c>
      <c r="C3" s="7" t="s">
        <v>3</v>
      </c>
      <c r="D3" s="7" t="s">
        <v>4</v>
      </c>
      <c r="E3" s="7" t="s">
        <v>328</v>
      </c>
      <c r="F3" s="7" t="s">
        <v>329</v>
      </c>
      <c r="G3" s="7" t="s">
        <v>330</v>
      </c>
      <c r="H3" s="7" t="s">
        <v>331</v>
      </c>
      <c r="I3" s="7" t="s">
        <v>332</v>
      </c>
      <c r="J3" s="7" t="s">
        <v>333</v>
      </c>
      <c r="K3" s="7" t="s">
        <v>334</v>
      </c>
      <c r="L3" s="7" t="s">
        <v>335</v>
      </c>
      <c r="M3" s="7" t="s">
        <v>336</v>
      </c>
      <c r="N3" s="1" t="s">
        <v>337</v>
      </c>
    </row>
    <row r="4" spans="1:14" ht="30" customHeight="1">
      <c r="A4" s="16" t="s">
        <v>349</v>
      </c>
      <c r="B4" s="16" t="s">
        <v>350</v>
      </c>
      <c r="C4" s="16" t="s">
        <v>351</v>
      </c>
      <c r="D4" s="16" t="s">
        <v>352</v>
      </c>
      <c r="E4" s="24"/>
      <c r="F4" s="24"/>
      <c r="G4" s="24"/>
      <c r="H4" s="24"/>
      <c r="I4" s="16"/>
      <c r="J4" s="16"/>
      <c r="K4" s="16"/>
      <c r="L4" s="16"/>
      <c r="M4" s="16"/>
      <c r="N4" s="1"/>
    </row>
    <row r="5" spans="1:14" ht="30" customHeight="1">
      <c r="A5" s="16" t="s">
        <v>360</v>
      </c>
      <c r="B5" s="16" t="s">
        <v>361</v>
      </c>
      <c r="C5" s="16" t="s">
        <v>362</v>
      </c>
      <c r="D5" s="16" t="s">
        <v>363</v>
      </c>
      <c r="E5" s="24"/>
      <c r="F5" s="24"/>
      <c r="G5" s="24"/>
      <c r="H5" s="24"/>
      <c r="I5" s="16"/>
      <c r="J5" s="16"/>
      <c r="K5" s="16"/>
      <c r="L5" s="16"/>
      <c r="M5" s="16"/>
      <c r="N5" s="1"/>
    </row>
    <row r="6" spans="1:14" ht="30" customHeight="1">
      <c r="A6" s="16" t="s">
        <v>373</v>
      </c>
      <c r="B6" s="16" t="s">
        <v>374</v>
      </c>
      <c r="C6" s="16" t="s">
        <v>375</v>
      </c>
      <c r="D6" s="16" t="s">
        <v>376</v>
      </c>
      <c r="E6" s="24"/>
      <c r="F6" s="24"/>
      <c r="G6" s="24"/>
      <c r="H6" s="24"/>
      <c r="I6" s="16"/>
      <c r="J6" s="16"/>
      <c r="K6" s="16"/>
      <c r="L6" s="16"/>
      <c r="M6" s="16"/>
      <c r="N6" s="1"/>
    </row>
    <row r="7" spans="1:14" ht="30" customHeight="1">
      <c r="A7" s="16" t="s">
        <v>381</v>
      </c>
      <c r="B7" s="16" t="s">
        <v>374</v>
      </c>
      <c r="C7" s="16" t="s">
        <v>382</v>
      </c>
      <c r="D7" s="16" t="s">
        <v>376</v>
      </c>
      <c r="E7" s="24"/>
      <c r="F7" s="24"/>
      <c r="G7" s="24"/>
      <c r="H7" s="24"/>
      <c r="I7" s="16"/>
      <c r="J7" s="16"/>
      <c r="K7" s="16"/>
      <c r="L7" s="16"/>
      <c r="M7" s="16"/>
      <c r="N7" s="1"/>
    </row>
    <row r="8" spans="1:14" ht="30" customHeight="1">
      <c r="A8" s="16" t="s">
        <v>204</v>
      </c>
      <c r="B8" s="16" t="s">
        <v>202</v>
      </c>
      <c r="C8" s="16" t="s">
        <v>203</v>
      </c>
      <c r="D8" s="16" t="s">
        <v>58</v>
      </c>
      <c r="E8" s="24"/>
      <c r="F8" s="24"/>
      <c r="G8" s="24"/>
      <c r="H8" s="24"/>
      <c r="I8" s="16"/>
      <c r="J8" s="16"/>
      <c r="K8" s="16"/>
      <c r="L8" s="16"/>
      <c r="M8" s="16"/>
      <c r="N8" s="1"/>
    </row>
    <row r="9" spans="1:14" ht="30" customHeight="1">
      <c r="A9" s="16" t="s">
        <v>91</v>
      </c>
      <c r="B9" s="16" t="s">
        <v>88</v>
      </c>
      <c r="C9" s="16" t="s">
        <v>89</v>
      </c>
      <c r="D9" s="16" t="s">
        <v>90</v>
      </c>
      <c r="E9" s="24"/>
      <c r="F9" s="24"/>
      <c r="G9" s="24"/>
      <c r="H9" s="24"/>
      <c r="I9" s="16"/>
      <c r="J9" s="16"/>
      <c r="K9" s="16"/>
      <c r="L9" s="16"/>
      <c r="M9" s="16"/>
      <c r="N9" s="1"/>
    </row>
    <row r="10" spans="1:14" ht="30" customHeight="1">
      <c r="A10" s="16" t="s">
        <v>183</v>
      </c>
      <c r="B10" s="16" t="s">
        <v>88</v>
      </c>
      <c r="C10" s="16" t="s">
        <v>182</v>
      </c>
      <c r="D10" s="16" t="s">
        <v>90</v>
      </c>
      <c r="E10" s="24"/>
      <c r="F10" s="24"/>
      <c r="G10" s="24"/>
      <c r="H10" s="24"/>
      <c r="I10" s="16"/>
      <c r="J10" s="16"/>
      <c r="K10" s="16"/>
      <c r="L10" s="16"/>
      <c r="M10" s="16"/>
      <c r="N10" s="1"/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875C-2A16-45CC-821B-DE613F346FDB}">
  <sheetPr>
    <pageSetUpPr fitToPage="1"/>
  </sheetPr>
  <dimension ref="A1:AZ44"/>
  <sheetViews>
    <sheetView workbookViewId="0">
      <selection activeCell="I12" sqref="I12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2" t="s">
        <v>338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52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52" ht="30" customHeight="1">
      <c r="A3" s="226" t="s">
        <v>2</v>
      </c>
      <c r="B3" s="226" t="s">
        <v>3</v>
      </c>
      <c r="C3" s="226" t="s">
        <v>4</v>
      </c>
      <c r="D3" s="226" t="s">
        <v>5</v>
      </c>
      <c r="E3" s="226" t="s">
        <v>6</v>
      </c>
      <c r="F3" s="226"/>
      <c r="G3" s="226" t="s">
        <v>9</v>
      </c>
      <c r="H3" s="226"/>
      <c r="I3" s="226" t="s">
        <v>10</v>
      </c>
      <c r="J3" s="226"/>
      <c r="K3" s="226" t="s">
        <v>11</v>
      </c>
      <c r="L3" s="226"/>
      <c r="M3" s="226" t="s">
        <v>12</v>
      </c>
      <c r="N3" s="225" t="s">
        <v>339</v>
      </c>
      <c r="O3" s="225" t="s">
        <v>21</v>
      </c>
      <c r="P3" s="225" t="s">
        <v>23</v>
      </c>
      <c r="Q3" s="225" t="s">
        <v>24</v>
      </c>
      <c r="R3" s="225" t="s">
        <v>25</v>
      </c>
      <c r="S3" s="225" t="s">
        <v>26</v>
      </c>
      <c r="T3" s="225" t="s">
        <v>27</v>
      </c>
      <c r="U3" s="225" t="s">
        <v>28</v>
      </c>
      <c r="V3" s="225" t="s">
        <v>29</v>
      </c>
      <c r="W3" s="225" t="s">
        <v>30</v>
      </c>
      <c r="X3" s="225" t="s">
        <v>31</v>
      </c>
      <c r="Y3" s="225" t="s">
        <v>32</v>
      </c>
      <c r="Z3" s="225" t="s">
        <v>33</v>
      </c>
      <c r="AA3" s="225" t="s">
        <v>34</v>
      </c>
      <c r="AB3" s="225" t="s">
        <v>35</v>
      </c>
      <c r="AC3" s="225" t="s">
        <v>36</v>
      </c>
      <c r="AD3" s="225" t="s">
        <v>37</v>
      </c>
      <c r="AE3" s="225" t="s">
        <v>38</v>
      </c>
      <c r="AF3" s="225" t="s">
        <v>39</v>
      </c>
      <c r="AG3" s="225" t="s">
        <v>40</v>
      </c>
      <c r="AH3" s="225" t="s">
        <v>41</v>
      </c>
      <c r="AI3" s="225" t="s">
        <v>42</v>
      </c>
      <c r="AJ3" s="225" t="s">
        <v>43</v>
      </c>
      <c r="AK3" s="225" t="s">
        <v>44</v>
      </c>
      <c r="AL3" s="225" t="s">
        <v>45</v>
      </c>
      <c r="AM3" s="225" t="s">
        <v>46</v>
      </c>
      <c r="AN3" s="225" t="s">
        <v>47</v>
      </c>
      <c r="AO3" s="225" t="s">
        <v>48</v>
      </c>
      <c r="AP3" s="225" t="s">
        <v>340</v>
      </c>
      <c r="AQ3" s="225" t="s">
        <v>341</v>
      </c>
      <c r="AR3" s="225" t="s">
        <v>342</v>
      </c>
      <c r="AS3" s="225" t="s">
        <v>343</v>
      </c>
      <c r="AT3" s="225" t="s">
        <v>344</v>
      </c>
      <c r="AU3" s="225" t="s">
        <v>345</v>
      </c>
      <c r="AV3" s="225" t="s">
        <v>49</v>
      </c>
      <c r="AW3" s="225" t="s">
        <v>346</v>
      </c>
      <c r="AX3" s="1" t="s">
        <v>337</v>
      </c>
      <c r="AY3" s="1" t="s">
        <v>22</v>
      </c>
      <c r="AZ3" s="1" t="s">
        <v>347</v>
      </c>
    </row>
    <row r="4" spans="1:52" ht="30" customHeight="1">
      <c r="A4" s="226"/>
      <c r="B4" s="226"/>
      <c r="C4" s="226"/>
      <c r="D4" s="226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26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  <c r="AW4" s="225"/>
    </row>
    <row r="5" spans="1:52" ht="30" customHeight="1">
      <c r="A5" s="17" t="s">
        <v>348</v>
      </c>
      <c r="B5" s="18"/>
      <c r="C5" s="18"/>
      <c r="D5" s="18"/>
      <c r="E5" s="22"/>
      <c r="F5" s="25"/>
      <c r="G5" s="22"/>
      <c r="H5" s="25"/>
      <c r="I5" s="22"/>
      <c r="J5" s="25"/>
      <c r="K5" s="22"/>
      <c r="L5" s="25"/>
      <c r="M5" s="19"/>
      <c r="N5" s="1" t="s">
        <v>349</v>
      </c>
    </row>
    <row r="6" spans="1:52" ht="30" customHeight="1">
      <c r="A6" s="20" t="s">
        <v>354</v>
      </c>
      <c r="B6" s="20" t="s">
        <v>351</v>
      </c>
      <c r="C6" s="20" t="s">
        <v>355</v>
      </c>
      <c r="D6" s="21">
        <v>0.52680000000000005</v>
      </c>
      <c r="E6" s="23"/>
      <c r="F6" s="26"/>
      <c r="G6" s="23"/>
      <c r="H6" s="26"/>
      <c r="I6" s="23"/>
      <c r="J6" s="26"/>
      <c r="K6" s="23"/>
      <c r="L6" s="26"/>
      <c r="M6" s="20"/>
      <c r="N6" s="1"/>
      <c r="O6" s="1"/>
      <c r="P6" s="1"/>
      <c r="Q6" s="1"/>
      <c r="R6" s="1"/>
      <c r="AV6" s="1"/>
      <c r="AW6" s="1"/>
      <c r="AX6" s="1"/>
      <c r="AY6" s="1"/>
      <c r="AZ6" s="1"/>
    </row>
    <row r="7" spans="1:52" ht="30" customHeight="1">
      <c r="A7" s="20" t="s">
        <v>358</v>
      </c>
      <c r="B7" s="20" t="s">
        <v>53</v>
      </c>
      <c r="C7" s="20" t="s">
        <v>53</v>
      </c>
      <c r="D7" s="21"/>
      <c r="E7" s="23"/>
      <c r="F7" s="26"/>
      <c r="G7" s="23"/>
      <c r="H7" s="26"/>
      <c r="I7" s="23"/>
      <c r="J7" s="26"/>
      <c r="K7" s="23"/>
      <c r="L7" s="26"/>
      <c r="M7" s="20"/>
      <c r="N7" s="1"/>
      <c r="O7" s="1"/>
      <c r="P7" s="1"/>
      <c r="Q7" s="1"/>
      <c r="R7" s="1"/>
      <c r="AV7" s="1"/>
      <c r="AW7" s="1"/>
      <c r="AX7" s="1"/>
      <c r="AY7" s="1"/>
      <c r="AZ7" s="1"/>
    </row>
    <row r="8" spans="1:52" ht="30" customHeight="1">
      <c r="A8" s="21"/>
      <c r="B8" s="21"/>
      <c r="C8" s="21"/>
      <c r="D8" s="21"/>
      <c r="E8" s="23"/>
      <c r="F8" s="26"/>
      <c r="G8" s="23"/>
      <c r="H8" s="26"/>
      <c r="I8" s="23"/>
      <c r="J8" s="26"/>
      <c r="K8" s="23"/>
      <c r="L8" s="26"/>
      <c r="M8" s="21"/>
    </row>
    <row r="9" spans="1:52" ht="30" customHeight="1">
      <c r="A9" s="17" t="s">
        <v>359</v>
      </c>
      <c r="B9" s="18"/>
      <c r="C9" s="18"/>
      <c r="D9" s="18"/>
      <c r="E9" s="22"/>
      <c r="F9" s="25"/>
      <c r="G9" s="22"/>
      <c r="H9" s="25"/>
      <c r="I9" s="22"/>
      <c r="J9" s="25"/>
      <c r="K9" s="22"/>
      <c r="L9" s="25"/>
      <c r="M9" s="19"/>
      <c r="N9" s="1"/>
    </row>
    <row r="10" spans="1:52" ht="30" customHeight="1">
      <c r="A10" s="20" t="s">
        <v>364</v>
      </c>
      <c r="B10" s="20" t="s">
        <v>365</v>
      </c>
      <c r="C10" s="20" t="s">
        <v>366</v>
      </c>
      <c r="D10" s="21">
        <v>510</v>
      </c>
      <c r="E10" s="23"/>
      <c r="F10" s="26"/>
      <c r="G10" s="23"/>
      <c r="H10" s="26"/>
      <c r="I10" s="23"/>
      <c r="J10" s="26"/>
      <c r="K10" s="23"/>
      <c r="L10" s="26"/>
      <c r="M10" s="20"/>
      <c r="N10" s="1"/>
      <c r="O10" s="1"/>
      <c r="P10" s="1"/>
      <c r="Q10" s="1"/>
      <c r="R10" s="1"/>
      <c r="AV10" s="1"/>
      <c r="AW10" s="1"/>
      <c r="AX10" s="1"/>
      <c r="AY10" s="1"/>
      <c r="AZ10" s="1"/>
    </row>
    <row r="11" spans="1:52" ht="30" customHeight="1">
      <c r="A11" s="20" t="s">
        <v>369</v>
      </c>
      <c r="B11" s="20" t="s">
        <v>370</v>
      </c>
      <c r="C11" s="20" t="s">
        <v>363</v>
      </c>
      <c r="D11" s="21">
        <v>1.1000000000000001</v>
      </c>
      <c r="E11" s="23"/>
      <c r="F11" s="26"/>
      <c r="G11" s="23"/>
      <c r="H11" s="26"/>
      <c r="I11" s="23"/>
      <c r="J11" s="26"/>
      <c r="K11" s="23"/>
      <c r="L11" s="26"/>
      <c r="M11" s="20"/>
      <c r="N11" s="1"/>
      <c r="O11" s="1"/>
      <c r="P11" s="1"/>
      <c r="Q11" s="1"/>
      <c r="R11" s="1"/>
      <c r="AV11" s="1"/>
      <c r="AW11" s="1"/>
      <c r="AX11" s="1"/>
      <c r="AY11" s="1"/>
      <c r="AZ11" s="1"/>
    </row>
    <row r="12" spans="1:52" ht="30" customHeight="1">
      <c r="A12" s="20" t="s">
        <v>263</v>
      </c>
      <c r="B12" s="20" t="s">
        <v>93</v>
      </c>
      <c r="C12" s="20" t="s">
        <v>94</v>
      </c>
      <c r="D12" s="21">
        <v>0.66</v>
      </c>
      <c r="E12" s="23"/>
      <c r="F12" s="26"/>
      <c r="G12" s="23"/>
      <c r="H12" s="26"/>
      <c r="I12" s="23"/>
      <c r="J12" s="26"/>
      <c r="K12" s="23"/>
      <c r="L12" s="26"/>
      <c r="M12" s="20"/>
      <c r="N12" s="1"/>
      <c r="O12" s="1"/>
      <c r="P12" s="1"/>
      <c r="Q12" s="1"/>
      <c r="R12" s="1"/>
      <c r="AV12" s="1"/>
      <c r="AW12" s="1"/>
      <c r="AX12" s="1"/>
      <c r="AY12" s="1"/>
      <c r="AZ12" s="1"/>
    </row>
    <row r="13" spans="1:52" ht="30" customHeight="1">
      <c r="A13" s="20" t="s">
        <v>358</v>
      </c>
      <c r="B13" s="20" t="s">
        <v>53</v>
      </c>
      <c r="C13" s="20" t="s">
        <v>53</v>
      </c>
      <c r="D13" s="21"/>
      <c r="E13" s="23"/>
      <c r="F13" s="26"/>
      <c r="G13" s="23"/>
      <c r="H13" s="26"/>
      <c r="I13" s="23"/>
      <c r="J13" s="26"/>
      <c r="K13" s="23"/>
      <c r="L13" s="26"/>
      <c r="M13" s="20"/>
      <c r="N13" s="1"/>
      <c r="O13" s="1"/>
      <c r="P13" s="1"/>
      <c r="Q13" s="1"/>
      <c r="R13" s="1"/>
      <c r="AV13" s="1"/>
      <c r="AW13" s="1"/>
      <c r="AX13" s="1"/>
      <c r="AY13" s="1"/>
      <c r="AZ13" s="1"/>
    </row>
    <row r="14" spans="1:52" ht="30" customHeight="1">
      <c r="A14" s="21"/>
      <c r="B14" s="21"/>
      <c r="C14" s="21"/>
      <c r="D14" s="21"/>
      <c r="E14" s="23"/>
      <c r="F14" s="26"/>
      <c r="G14" s="23"/>
      <c r="H14" s="26"/>
      <c r="I14" s="23"/>
      <c r="J14" s="26"/>
      <c r="K14" s="23"/>
      <c r="L14" s="26"/>
      <c r="M14" s="21"/>
    </row>
    <row r="15" spans="1:52" ht="30" customHeight="1">
      <c r="A15" s="17" t="s">
        <v>372</v>
      </c>
      <c r="B15" s="18"/>
      <c r="C15" s="18"/>
      <c r="D15" s="18"/>
      <c r="E15" s="22"/>
      <c r="F15" s="25"/>
      <c r="G15" s="22"/>
      <c r="H15" s="25"/>
      <c r="I15" s="22"/>
      <c r="J15" s="25"/>
      <c r="K15" s="22"/>
      <c r="L15" s="25"/>
      <c r="M15" s="19"/>
      <c r="N15" s="1"/>
    </row>
    <row r="16" spans="1:52" ht="30" customHeight="1">
      <c r="A16" s="20" t="s">
        <v>377</v>
      </c>
      <c r="B16" s="20" t="s">
        <v>93</v>
      </c>
      <c r="C16" s="20" t="s">
        <v>94</v>
      </c>
      <c r="D16" s="21">
        <v>0.05</v>
      </c>
      <c r="E16" s="23"/>
      <c r="F16" s="26"/>
      <c r="G16" s="23"/>
      <c r="H16" s="26"/>
      <c r="I16" s="23"/>
      <c r="J16" s="26"/>
      <c r="K16" s="23"/>
      <c r="L16" s="26"/>
      <c r="M16" s="20"/>
      <c r="N16" s="1"/>
      <c r="O16" s="1"/>
      <c r="P16" s="1"/>
      <c r="Q16" s="1"/>
      <c r="R16" s="1"/>
      <c r="AV16" s="1"/>
      <c r="AW16" s="1"/>
      <c r="AX16" s="1"/>
      <c r="AY16" s="1"/>
      <c r="AZ16" s="1"/>
    </row>
    <row r="17" spans="1:52" ht="30" customHeight="1">
      <c r="A17" s="20" t="s">
        <v>263</v>
      </c>
      <c r="B17" s="20" t="s">
        <v>93</v>
      </c>
      <c r="C17" s="20" t="s">
        <v>94</v>
      </c>
      <c r="D17" s="21">
        <v>2.5000000000000001E-2</v>
      </c>
      <c r="E17" s="23"/>
      <c r="F17" s="26"/>
      <c r="G17" s="23"/>
      <c r="H17" s="26"/>
      <c r="I17" s="23"/>
      <c r="J17" s="26"/>
      <c r="K17" s="23"/>
      <c r="L17" s="26"/>
      <c r="M17" s="20"/>
      <c r="N17" s="1"/>
      <c r="O17" s="1"/>
      <c r="P17" s="1"/>
      <c r="Q17" s="1"/>
      <c r="R17" s="1"/>
      <c r="AV17" s="1"/>
      <c r="AW17" s="1"/>
      <c r="AX17" s="1"/>
      <c r="AY17" s="1"/>
      <c r="AZ17" s="1"/>
    </row>
    <row r="18" spans="1:52" ht="30" customHeight="1">
      <c r="A18" s="20" t="s">
        <v>100</v>
      </c>
      <c r="B18" s="20" t="s">
        <v>379</v>
      </c>
      <c r="C18" s="20" t="s">
        <v>65</v>
      </c>
      <c r="D18" s="21">
        <v>1</v>
      </c>
      <c r="E18" s="23"/>
      <c r="F18" s="26"/>
      <c r="G18" s="23"/>
      <c r="H18" s="26"/>
      <c r="I18" s="23"/>
      <c r="J18" s="26"/>
      <c r="K18" s="23"/>
      <c r="L18" s="26"/>
      <c r="M18" s="20"/>
      <c r="N18" s="1"/>
      <c r="O18" s="1"/>
      <c r="P18" s="1"/>
      <c r="Q18" s="1"/>
      <c r="R18" s="1"/>
      <c r="AV18" s="1"/>
      <c r="AW18" s="1"/>
      <c r="AX18" s="1"/>
      <c r="AY18" s="1"/>
      <c r="AZ18" s="1"/>
    </row>
    <row r="19" spans="1:52" ht="30" customHeight="1">
      <c r="A19" s="20" t="s">
        <v>358</v>
      </c>
      <c r="B19" s="20" t="s">
        <v>53</v>
      </c>
      <c r="C19" s="20" t="s">
        <v>53</v>
      </c>
      <c r="D19" s="21"/>
      <c r="E19" s="23"/>
      <c r="F19" s="26"/>
      <c r="G19" s="23"/>
      <c r="H19" s="26"/>
      <c r="I19" s="23"/>
      <c r="J19" s="26"/>
      <c r="K19" s="23"/>
      <c r="L19" s="26"/>
      <c r="M19" s="20"/>
      <c r="N19" s="1"/>
      <c r="O19" s="1"/>
      <c r="P19" s="1"/>
      <c r="Q19" s="1"/>
      <c r="R19" s="1"/>
      <c r="AV19" s="1"/>
      <c r="AW19" s="1"/>
      <c r="AX19" s="1"/>
      <c r="AY19" s="1"/>
      <c r="AZ19" s="1"/>
    </row>
    <row r="20" spans="1:52" ht="30" customHeight="1">
      <c r="A20" s="21"/>
      <c r="B20" s="21"/>
      <c r="C20" s="21"/>
      <c r="D20" s="21"/>
      <c r="E20" s="23"/>
      <c r="F20" s="26"/>
      <c r="G20" s="23"/>
      <c r="H20" s="26"/>
      <c r="I20" s="23"/>
      <c r="J20" s="26"/>
      <c r="K20" s="23"/>
      <c r="L20" s="26"/>
      <c r="M20" s="21"/>
    </row>
    <row r="21" spans="1:52" ht="30" customHeight="1">
      <c r="A21" s="17" t="s">
        <v>380</v>
      </c>
      <c r="B21" s="18"/>
      <c r="C21" s="18"/>
      <c r="D21" s="18"/>
      <c r="E21" s="22"/>
      <c r="F21" s="25"/>
      <c r="G21" s="22"/>
      <c r="H21" s="25"/>
      <c r="I21" s="22"/>
      <c r="J21" s="25"/>
      <c r="K21" s="22"/>
      <c r="L21" s="25"/>
      <c r="M21" s="19"/>
      <c r="N21" s="1"/>
    </row>
    <row r="22" spans="1:52" ht="30" customHeight="1">
      <c r="A22" s="20" t="s">
        <v>361</v>
      </c>
      <c r="B22" s="20" t="s">
        <v>362</v>
      </c>
      <c r="C22" s="20" t="s">
        <v>363</v>
      </c>
      <c r="D22" s="21">
        <v>8.9999999999999993E-3</v>
      </c>
      <c r="E22" s="23"/>
      <c r="F22" s="26"/>
      <c r="G22" s="23"/>
      <c r="H22" s="26"/>
      <c r="I22" s="23"/>
      <c r="J22" s="26"/>
      <c r="K22" s="23"/>
      <c r="L22" s="26"/>
      <c r="M22" s="20"/>
      <c r="N22" s="1"/>
      <c r="O22" s="1"/>
      <c r="P22" s="1"/>
      <c r="Q22" s="1"/>
      <c r="R22" s="1"/>
      <c r="AV22" s="1"/>
      <c r="AW22" s="1"/>
      <c r="AX22" s="1"/>
      <c r="AY22" s="1"/>
      <c r="AZ22" s="1"/>
    </row>
    <row r="23" spans="1:52" ht="30" customHeight="1">
      <c r="A23" s="20" t="s">
        <v>374</v>
      </c>
      <c r="B23" s="20" t="s">
        <v>375</v>
      </c>
      <c r="C23" s="20" t="s">
        <v>376</v>
      </c>
      <c r="D23" s="21">
        <v>1</v>
      </c>
      <c r="E23" s="23"/>
      <c r="F23" s="26"/>
      <c r="G23" s="23"/>
      <c r="H23" s="26"/>
      <c r="I23" s="23"/>
      <c r="J23" s="26"/>
      <c r="K23" s="23"/>
      <c r="L23" s="26"/>
      <c r="M23" s="20"/>
      <c r="N23" s="1"/>
      <c r="O23" s="1"/>
      <c r="P23" s="1"/>
      <c r="Q23" s="1"/>
      <c r="R23" s="1"/>
      <c r="AV23" s="1"/>
      <c r="AW23" s="1"/>
      <c r="AX23" s="1"/>
      <c r="AY23" s="1"/>
      <c r="AZ23" s="1"/>
    </row>
    <row r="24" spans="1:52" ht="30" customHeight="1">
      <c r="A24" s="20" t="s">
        <v>358</v>
      </c>
      <c r="B24" s="20" t="s">
        <v>53</v>
      </c>
      <c r="C24" s="20" t="s">
        <v>53</v>
      </c>
      <c r="D24" s="21"/>
      <c r="E24" s="23"/>
      <c r="F24" s="26"/>
      <c r="G24" s="23"/>
      <c r="H24" s="26"/>
      <c r="I24" s="23"/>
      <c r="J24" s="26"/>
      <c r="K24" s="23"/>
      <c r="L24" s="26"/>
      <c r="M24" s="20"/>
      <c r="N24" s="1"/>
      <c r="O24" s="1"/>
      <c r="P24" s="1"/>
      <c r="Q24" s="1"/>
      <c r="R24" s="1"/>
      <c r="AV24" s="1"/>
      <c r="AW24" s="1"/>
      <c r="AX24" s="1"/>
      <c r="AY24" s="1"/>
      <c r="AZ24" s="1"/>
    </row>
    <row r="25" spans="1:52" ht="30" customHeight="1">
      <c r="A25" s="21"/>
      <c r="B25" s="21"/>
      <c r="C25" s="21"/>
      <c r="D25" s="21"/>
      <c r="E25" s="23"/>
      <c r="F25" s="26"/>
      <c r="G25" s="23"/>
      <c r="H25" s="26"/>
      <c r="I25" s="23"/>
      <c r="J25" s="26"/>
      <c r="K25" s="23"/>
      <c r="L25" s="26"/>
      <c r="M25" s="21"/>
    </row>
    <row r="26" spans="1:52" ht="30" customHeight="1">
      <c r="A26" s="17" t="s">
        <v>383</v>
      </c>
      <c r="B26" s="18"/>
      <c r="C26" s="18"/>
      <c r="D26" s="18"/>
      <c r="E26" s="22"/>
      <c r="F26" s="25"/>
      <c r="G26" s="22"/>
      <c r="H26" s="25"/>
      <c r="I26" s="22"/>
      <c r="J26" s="25"/>
      <c r="K26" s="22"/>
      <c r="L26" s="25"/>
      <c r="M26" s="19"/>
      <c r="N26" s="1"/>
    </row>
    <row r="27" spans="1:52" ht="30" customHeight="1">
      <c r="A27" s="20" t="s">
        <v>374</v>
      </c>
      <c r="B27" s="20" t="s">
        <v>382</v>
      </c>
      <c r="C27" s="20" t="s">
        <v>376</v>
      </c>
      <c r="D27" s="21">
        <v>0.05</v>
      </c>
      <c r="E27" s="23"/>
      <c r="F27" s="26"/>
      <c r="G27" s="23"/>
      <c r="H27" s="26"/>
      <c r="I27" s="23"/>
      <c r="J27" s="26"/>
      <c r="K27" s="23"/>
      <c r="L27" s="26"/>
      <c r="M27" s="20"/>
      <c r="N27" s="1"/>
      <c r="O27" s="1"/>
      <c r="P27" s="1"/>
      <c r="Q27" s="1"/>
      <c r="R27" s="1"/>
      <c r="AV27" s="1"/>
      <c r="AW27" s="1"/>
      <c r="AX27" s="1"/>
      <c r="AY27" s="1"/>
      <c r="AZ27" s="1"/>
    </row>
    <row r="28" spans="1:52" ht="30" customHeight="1">
      <c r="A28" s="20" t="s">
        <v>263</v>
      </c>
      <c r="B28" s="20" t="s">
        <v>93</v>
      </c>
      <c r="C28" s="20" t="s">
        <v>94</v>
      </c>
      <c r="D28" s="21">
        <v>0.08</v>
      </c>
      <c r="E28" s="23"/>
      <c r="F28" s="26"/>
      <c r="G28" s="23"/>
      <c r="H28" s="26"/>
      <c r="I28" s="23"/>
      <c r="J28" s="26"/>
      <c r="K28" s="23"/>
      <c r="L28" s="26"/>
      <c r="M28" s="20"/>
      <c r="N28" s="1"/>
      <c r="O28" s="1"/>
      <c r="P28" s="1"/>
      <c r="Q28" s="1"/>
      <c r="R28" s="1"/>
      <c r="AV28" s="1"/>
      <c r="AW28" s="1"/>
      <c r="AX28" s="1"/>
      <c r="AY28" s="1"/>
      <c r="AZ28" s="1"/>
    </row>
    <row r="29" spans="1:52" ht="30" customHeight="1">
      <c r="A29" s="20" t="s">
        <v>100</v>
      </c>
      <c r="B29" s="20" t="s">
        <v>101</v>
      </c>
      <c r="C29" s="20" t="s">
        <v>65</v>
      </c>
      <c r="D29" s="21">
        <v>1</v>
      </c>
      <c r="E29" s="23"/>
      <c r="F29" s="26"/>
      <c r="G29" s="23"/>
      <c r="H29" s="26"/>
      <c r="I29" s="23"/>
      <c r="J29" s="26"/>
      <c r="K29" s="23"/>
      <c r="L29" s="26"/>
      <c r="M29" s="20"/>
      <c r="N29" s="1"/>
      <c r="O29" s="1"/>
      <c r="P29" s="1"/>
      <c r="Q29" s="1"/>
      <c r="R29" s="1"/>
      <c r="AV29" s="1"/>
      <c r="AW29" s="1"/>
      <c r="AX29" s="1"/>
      <c r="AY29" s="1"/>
      <c r="AZ29" s="1"/>
    </row>
    <row r="30" spans="1:52" ht="30" customHeight="1">
      <c r="A30" s="20" t="s">
        <v>358</v>
      </c>
      <c r="B30" s="20" t="s">
        <v>53</v>
      </c>
      <c r="C30" s="20" t="s">
        <v>53</v>
      </c>
      <c r="D30" s="21"/>
      <c r="E30" s="23"/>
      <c r="F30" s="26"/>
      <c r="G30" s="23"/>
      <c r="H30" s="26"/>
      <c r="I30" s="23"/>
      <c r="J30" s="26"/>
      <c r="K30" s="23"/>
      <c r="L30" s="26"/>
      <c r="M30" s="20"/>
      <c r="N30" s="1"/>
      <c r="O30" s="1"/>
      <c r="P30" s="1"/>
      <c r="Q30" s="1"/>
      <c r="R30" s="1"/>
      <c r="AV30" s="1"/>
      <c r="AW30" s="1"/>
      <c r="AX30" s="1"/>
      <c r="AY30" s="1"/>
      <c r="AZ30" s="1"/>
    </row>
    <row r="31" spans="1:52" ht="30" customHeight="1">
      <c r="A31" s="21"/>
      <c r="B31" s="21"/>
      <c r="C31" s="21"/>
      <c r="D31" s="21"/>
      <c r="E31" s="23"/>
      <c r="F31" s="26"/>
      <c r="G31" s="23"/>
      <c r="H31" s="26"/>
      <c r="I31" s="23"/>
      <c r="J31" s="26"/>
      <c r="K31" s="23"/>
      <c r="L31" s="26"/>
      <c r="M31" s="21"/>
    </row>
    <row r="32" spans="1:52" ht="30" customHeight="1">
      <c r="A32" s="17" t="s">
        <v>384</v>
      </c>
      <c r="B32" s="18"/>
      <c r="C32" s="18"/>
      <c r="D32" s="18"/>
      <c r="E32" s="22"/>
      <c r="F32" s="25"/>
      <c r="G32" s="22"/>
      <c r="H32" s="25"/>
      <c r="I32" s="22"/>
      <c r="J32" s="25"/>
      <c r="K32" s="22"/>
      <c r="L32" s="25"/>
      <c r="M32" s="19"/>
      <c r="N32" s="1"/>
    </row>
    <row r="33" spans="1:52" ht="30" customHeight="1">
      <c r="A33" s="20" t="s">
        <v>350</v>
      </c>
      <c r="B33" s="20" t="s">
        <v>351</v>
      </c>
      <c r="C33" s="20" t="s">
        <v>352</v>
      </c>
      <c r="D33" s="21">
        <v>0.55000000000000004</v>
      </c>
      <c r="E33" s="23"/>
      <c r="F33" s="26"/>
      <c r="G33" s="23"/>
      <c r="H33" s="26"/>
      <c r="I33" s="23"/>
      <c r="J33" s="26"/>
      <c r="K33" s="23"/>
      <c r="L33" s="26"/>
      <c r="M33" s="20"/>
      <c r="N33" s="1"/>
      <c r="O33" s="1"/>
      <c r="P33" s="1"/>
      <c r="Q33" s="1"/>
      <c r="R33" s="1"/>
      <c r="AV33" s="1"/>
      <c r="AW33" s="1"/>
      <c r="AX33" s="1"/>
      <c r="AY33" s="1"/>
      <c r="AZ33" s="1"/>
    </row>
    <row r="34" spans="1:52" ht="30" customHeight="1">
      <c r="A34" s="20" t="s">
        <v>385</v>
      </c>
      <c r="B34" s="20" t="s">
        <v>93</v>
      </c>
      <c r="C34" s="20" t="s">
        <v>94</v>
      </c>
      <c r="D34" s="21">
        <v>0.152</v>
      </c>
      <c r="E34" s="23"/>
      <c r="F34" s="26"/>
      <c r="G34" s="23"/>
      <c r="H34" s="26"/>
      <c r="I34" s="23"/>
      <c r="J34" s="26"/>
      <c r="K34" s="23"/>
      <c r="L34" s="26"/>
      <c r="M34" s="20"/>
      <c r="N34" s="1"/>
      <c r="O34" s="1"/>
      <c r="P34" s="1"/>
      <c r="Q34" s="1"/>
      <c r="R34" s="1"/>
      <c r="AV34" s="1"/>
      <c r="AW34" s="1"/>
      <c r="AX34" s="1"/>
      <c r="AY34" s="1"/>
      <c r="AZ34" s="1"/>
    </row>
    <row r="35" spans="1:52" ht="30" customHeight="1">
      <c r="A35" s="20" t="s">
        <v>263</v>
      </c>
      <c r="B35" s="20" t="s">
        <v>93</v>
      </c>
      <c r="C35" s="20" t="s">
        <v>94</v>
      </c>
      <c r="D35" s="21">
        <v>0.152</v>
      </c>
      <c r="E35" s="23"/>
      <c r="F35" s="26"/>
      <c r="G35" s="23"/>
      <c r="H35" s="26"/>
      <c r="I35" s="23"/>
      <c r="J35" s="26"/>
      <c r="K35" s="23"/>
      <c r="L35" s="26"/>
      <c r="M35" s="20"/>
      <c r="N35" s="1"/>
      <c r="O35" s="1"/>
      <c r="P35" s="1"/>
      <c r="Q35" s="1"/>
      <c r="R35" s="1"/>
      <c r="AV35" s="1"/>
      <c r="AW35" s="1"/>
      <c r="AX35" s="1"/>
      <c r="AY35" s="1"/>
      <c r="AZ35" s="1"/>
    </row>
    <row r="36" spans="1:52" ht="30" customHeight="1">
      <c r="A36" s="20" t="s">
        <v>100</v>
      </c>
      <c r="B36" s="20" t="s">
        <v>101</v>
      </c>
      <c r="C36" s="20" t="s">
        <v>65</v>
      </c>
      <c r="D36" s="21">
        <v>1</v>
      </c>
      <c r="E36" s="23"/>
      <c r="F36" s="26"/>
      <c r="G36" s="23"/>
      <c r="H36" s="26"/>
      <c r="I36" s="23"/>
      <c r="J36" s="26"/>
      <c r="K36" s="23"/>
      <c r="L36" s="26"/>
      <c r="M36" s="20"/>
      <c r="N36" s="1"/>
      <c r="O36" s="1"/>
      <c r="P36" s="1"/>
      <c r="Q36" s="1"/>
      <c r="R36" s="1"/>
      <c r="AV36" s="1"/>
      <c r="AW36" s="1"/>
      <c r="AX36" s="1"/>
      <c r="AY36" s="1"/>
      <c r="AZ36" s="1"/>
    </row>
    <row r="37" spans="1:52" ht="30" customHeight="1">
      <c r="A37" s="20" t="s">
        <v>358</v>
      </c>
      <c r="B37" s="20" t="s">
        <v>53</v>
      </c>
      <c r="C37" s="20" t="s">
        <v>53</v>
      </c>
      <c r="D37" s="21"/>
      <c r="E37" s="23"/>
      <c r="F37" s="26"/>
      <c r="G37" s="23"/>
      <c r="H37" s="26"/>
      <c r="I37" s="23"/>
      <c r="J37" s="26"/>
      <c r="K37" s="23"/>
      <c r="L37" s="26"/>
      <c r="M37" s="20"/>
      <c r="N37" s="1"/>
      <c r="O37" s="1"/>
      <c r="P37" s="1"/>
      <c r="Q37" s="1"/>
      <c r="R37" s="1"/>
      <c r="AV37" s="1"/>
      <c r="AW37" s="1"/>
      <c r="AX37" s="1"/>
      <c r="AY37" s="1"/>
      <c r="AZ37" s="1"/>
    </row>
    <row r="38" spans="1:52" ht="30" customHeight="1">
      <c r="A38" s="21"/>
      <c r="B38" s="21"/>
      <c r="C38" s="21"/>
      <c r="D38" s="21"/>
      <c r="E38" s="23"/>
      <c r="F38" s="26"/>
      <c r="G38" s="23"/>
      <c r="H38" s="26"/>
      <c r="I38" s="23"/>
      <c r="J38" s="26"/>
      <c r="K38" s="23"/>
      <c r="L38" s="26"/>
      <c r="M38" s="21"/>
    </row>
    <row r="39" spans="1:52" ht="30" customHeight="1">
      <c r="A39" s="17" t="s">
        <v>387</v>
      </c>
      <c r="B39" s="18"/>
      <c r="C39" s="18"/>
      <c r="D39" s="18"/>
      <c r="E39" s="22"/>
      <c r="F39" s="25"/>
      <c r="G39" s="22"/>
      <c r="H39" s="25"/>
      <c r="I39" s="22"/>
      <c r="J39" s="25"/>
      <c r="K39" s="22"/>
      <c r="L39" s="25"/>
      <c r="M39" s="19"/>
      <c r="N39" s="1"/>
    </row>
    <row r="40" spans="1:52" ht="30" customHeight="1">
      <c r="A40" s="20" t="s">
        <v>350</v>
      </c>
      <c r="B40" s="20" t="s">
        <v>351</v>
      </c>
      <c r="C40" s="20" t="s">
        <v>352</v>
      </c>
      <c r="D40" s="21">
        <v>0.93</v>
      </c>
      <c r="E40" s="23"/>
      <c r="F40" s="26"/>
      <c r="G40" s="23"/>
      <c r="H40" s="26"/>
      <c r="I40" s="23"/>
      <c r="J40" s="26"/>
      <c r="K40" s="23"/>
      <c r="L40" s="26"/>
      <c r="M40" s="20"/>
      <c r="N40" s="1"/>
      <c r="O40" s="1"/>
      <c r="P40" s="1"/>
      <c r="Q40" s="1"/>
      <c r="R40" s="1"/>
      <c r="AV40" s="1"/>
      <c r="AW40" s="1"/>
      <c r="AX40" s="1"/>
      <c r="AY40" s="1"/>
      <c r="AZ40" s="1"/>
    </row>
    <row r="41" spans="1:52" ht="30" customHeight="1">
      <c r="A41" s="20" t="s">
        <v>385</v>
      </c>
      <c r="B41" s="20" t="s">
        <v>93</v>
      </c>
      <c r="C41" s="20" t="s">
        <v>94</v>
      </c>
      <c r="D41" s="21">
        <v>0.21099999999999999</v>
      </c>
      <c r="E41" s="23"/>
      <c r="F41" s="26"/>
      <c r="G41" s="23"/>
      <c r="H41" s="26"/>
      <c r="I41" s="23"/>
      <c r="J41" s="26"/>
      <c r="K41" s="23"/>
      <c r="L41" s="26"/>
      <c r="M41" s="20"/>
      <c r="N41" s="1"/>
      <c r="O41" s="1"/>
      <c r="P41" s="1"/>
      <c r="Q41" s="1"/>
      <c r="R41" s="1"/>
      <c r="AV41" s="1"/>
      <c r="AW41" s="1"/>
      <c r="AX41" s="1"/>
      <c r="AY41" s="1"/>
      <c r="AZ41" s="1"/>
    </row>
    <row r="42" spans="1:52" ht="30" customHeight="1">
      <c r="A42" s="20" t="s">
        <v>263</v>
      </c>
      <c r="B42" s="20" t="s">
        <v>93</v>
      </c>
      <c r="C42" s="20" t="s">
        <v>94</v>
      </c>
      <c r="D42" s="21">
        <v>0.21099999999999999</v>
      </c>
      <c r="E42" s="23"/>
      <c r="F42" s="26"/>
      <c r="G42" s="23"/>
      <c r="H42" s="26"/>
      <c r="I42" s="23"/>
      <c r="J42" s="26"/>
      <c r="K42" s="23"/>
      <c r="L42" s="26"/>
      <c r="M42" s="20"/>
      <c r="N42" s="1"/>
      <c r="O42" s="1"/>
      <c r="P42" s="1"/>
      <c r="Q42" s="1"/>
      <c r="R42" s="1"/>
      <c r="AV42" s="1"/>
      <c r="AW42" s="1"/>
      <c r="AX42" s="1"/>
      <c r="AY42" s="1"/>
      <c r="AZ42" s="1"/>
    </row>
    <row r="43" spans="1:52" ht="30" customHeight="1">
      <c r="A43" s="20" t="s">
        <v>100</v>
      </c>
      <c r="B43" s="20" t="s">
        <v>101</v>
      </c>
      <c r="C43" s="20" t="s">
        <v>65</v>
      </c>
      <c r="D43" s="21">
        <v>1</v>
      </c>
      <c r="E43" s="23"/>
      <c r="F43" s="26"/>
      <c r="G43" s="23"/>
      <c r="H43" s="26"/>
      <c r="I43" s="23"/>
      <c r="J43" s="26"/>
      <c r="K43" s="23"/>
      <c r="L43" s="26"/>
      <c r="M43" s="20"/>
      <c r="N43" s="1"/>
      <c r="O43" s="1"/>
      <c r="P43" s="1"/>
      <c r="Q43" s="1"/>
      <c r="R43" s="1"/>
      <c r="AV43" s="1"/>
      <c r="AW43" s="1"/>
      <c r="AX43" s="1"/>
      <c r="AY43" s="1"/>
      <c r="AZ43" s="1"/>
    </row>
    <row r="44" spans="1:52" ht="30" customHeight="1">
      <c r="A44" s="20" t="s">
        <v>358</v>
      </c>
      <c r="B44" s="20" t="s">
        <v>53</v>
      </c>
      <c r="C44" s="20" t="s">
        <v>53</v>
      </c>
      <c r="D44" s="21"/>
      <c r="E44" s="23"/>
      <c r="F44" s="26"/>
      <c r="G44" s="23"/>
      <c r="H44" s="26"/>
      <c r="I44" s="23"/>
      <c r="J44" s="26"/>
      <c r="K44" s="23"/>
      <c r="L44" s="26"/>
      <c r="M44" s="20"/>
      <c r="N44" s="1"/>
      <c r="O44" s="1"/>
      <c r="P44" s="1"/>
      <c r="Q44" s="1"/>
      <c r="R44" s="1"/>
      <c r="AV44" s="1"/>
      <c r="AW44" s="1"/>
      <c r="AX44" s="1"/>
      <c r="AY44" s="1"/>
      <c r="AZ44" s="1"/>
    </row>
  </sheetData>
  <mergeCells count="45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F556E-CFFA-43C1-9F22-8C8C4B9F5D72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B59A5-99FD-46FA-80E5-6C4624A7AB81}">
  <sheetPr>
    <pageSetUpPr fitToPage="1"/>
  </sheetPr>
  <dimension ref="A1:AB68"/>
  <sheetViews>
    <sheetView topLeftCell="B1" workbookViewId="0">
      <selection activeCell="E5" sqref="E5:P70"/>
    </sheetView>
  </sheetViews>
  <sheetFormatPr defaultRowHeight="16.5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>
      <c r="A1" s="228" t="s">
        <v>388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</row>
    <row r="2" spans="1:28" ht="30" customHeight="1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</row>
    <row r="3" spans="1:28" ht="30" customHeight="1">
      <c r="A3" s="226" t="s">
        <v>327</v>
      </c>
      <c r="B3" s="226" t="s">
        <v>2</v>
      </c>
      <c r="C3" s="226" t="s">
        <v>389</v>
      </c>
      <c r="D3" s="226" t="s">
        <v>4</v>
      </c>
      <c r="E3" s="226" t="s">
        <v>6</v>
      </c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 t="s">
        <v>329</v>
      </c>
      <c r="Q3" s="226" t="s">
        <v>330</v>
      </c>
      <c r="R3" s="226"/>
      <c r="S3" s="226"/>
      <c r="T3" s="226"/>
      <c r="U3" s="226"/>
      <c r="V3" s="226"/>
      <c r="W3" s="226" t="s">
        <v>332</v>
      </c>
      <c r="X3" s="226" t="s">
        <v>12</v>
      </c>
      <c r="Y3" s="225" t="s">
        <v>397</v>
      </c>
      <c r="Z3" s="225" t="s">
        <v>398</v>
      </c>
      <c r="AA3" s="225" t="s">
        <v>399</v>
      </c>
      <c r="AB3" s="225" t="s">
        <v>49</v>
      </c>
    </row>
    <row r="4" spans="1:28" ht="30" customHeight="1">
      <c r="A4" s="226"/>
      <c r="B4" s="226"/>
      <c r="C4" s="226"/>
      <c r="D4" s="226"/>
      <c r="E4" s="7" t="s">
        <v>390</v>
      </c>
      <c r="F4" s="7" t="s">
        <v>391</v>
      </c>
      <c r="G4" s="7" t="s">
        <v>392</v>
      </c>
      <c r="H4" s="7" t="s">
        <v>391</v>
      </c>
      <c r="I4" s="7" t="s">
        <v>393</v>
      </c>
      <c r="J4" s="7" t="s">
        <v>391</v>
      </c>
      <c r="K4" s="7" t="s">
        <v>394</v>
      </c>
      <c r="L4" s="7" t="s">
        <v>391</v>
      </c>
      <c r="M4" s="7" t="s">
        <v>395</v>
      </c>
      <c r="N4" s="7" t="s">
        <v>391</v>
      </c>
      <c r="O4" s="7" t="s">
        <v>396</v>
      </c>
      <c r="P4" s="226"/>
      <c r="Q4" s="7" t="s">
        <v>390</v>
      </c>
      <c r="R4" s="7" t="s">
        <v>392</v>
      </c>
      <c r="S4" s="7" t="s">
        <v>393</v>
      </c>
      <c r="T4" s="7" t="s">
        <v>394</v>
      </c>
      <c r="U4" s="7" t="s">
        <v>395</v>
      </c>
      <c r="V4" s="7" t="s">
        <v>396</v>
      </c>
      <c r="W4" s="226"/>
      <c r="X4" s="226"/>
      <c r="Y4" s="225"/>
      <c r="Z4" s="225"/>
      <c r="AA4" s="225"/>
      <c r="AB4" s="225"/>
    </row>
    <row r="5" spans="1:28" ht="30" customHeight="1">
      <c r="A5" s="16" t="s">
        <v>357</v>
      </c>
      <c r="B5" s="16" t="s">
        <v>354</v>
      </c>
      <c r="C5" s="16" t="s">
        <v>351</v>
      </c>
      <c r="D5" s="27" t="s">
        <v>355</v>
      </c>
      <c r="E5" s="28"/>
      <c r="F5" s="16"/>
      <c r="G5" s="28"/>
      <c r="H5" s="16"/>
      <c r="I5" s="28"/>
      <c r="J5" s="16"/>
      <c r="K5" s="28"/>
      <c r="L5" s="16"/>
      <c r="M5" s="28"/>
      <c r="N5" s="16"/>
      <c r="O5" s="28"/>
      <c r="P5" s="28"/>
      <c r="Q5" s="28">
        <v>0</v>
      </c>
      <c r="R5" s="28">
        <v>0</v>
      </c>
      <c r="S5" s="28">
        <v>0</v>
      </c>
      <c r="T5" s="28">
        <v>0</v>
      </c>
      <c r="U5" s="28">
        <v>896</v>
      </c>
      <c r="V5" s="28">
        <f>SMALL(Q5:U5,COUNTIF(Q5:U5,0)+1)</f>
        <v>896</v>
      </c>
      <c r="W5" s="16" t="s">
        <v>400</v>
      </c>
      <c r="X5" s="16" t="s">
        <v>356</v>
      </c>
      <c r="Y5" s="1" t="s">
        <v>53</v>
      </c>
      <c r="Z5" s="1" t="s">
        <v>53</v>
      </c>
      <c r="AA5" s="29"/>
      <c r="AB5" s="1" t="s">
        <v>53</v>
      </c>
    </row>
    <row r="6" spans="1:28" ht="30" customHeight="1">
      <c r="A6" s="16" t="s">
        <v>371</v>
      </c>
      <c r="B6" s="16" t="s">
        <v>369</v>
      </c>
      <c r="C6" s="16" t="s">
        <v>370</v>
      </c>
      <c r="D6" s="27" t="s">
        <v>363</v>
      </c>
      <c r="E6" s="28"/>
      <c r="F6" s="16"/>
      <c r="G6" s="28"/>
      <c r="H6" s="16"/>
      <c r="I6" s="28"/>
      <c r="J6" s="16"/>
      <c r="K6" s="28"/>
      <c r="L6" s="16"/>
      <c r="M6" s="28"/>
      <c r="N6" s="16"/>
      <c r="O6" s="28"/>
      <c r="P6" s="28"/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16" t="s">
        <v>401</v>
      </c>
      <c r="X6" s="16" t="s">
        <v>367</v>
      </c>
      <c r="Y6" s="1" t="s">
        <v>53</v>
      </c>
      <c r="Z6" s="1" t="s">
        <v>53</v>
      </c>
      <c r="AA6" s="29"/>
      <c r="AB6" s="1" t="s">
        <v>53</v>
      </c>
    </row>
    <row r="7" spans="1:28" ht="30" customHeight="1">
      <c r="A7" s="16" t="s">
        <v>275</v>
      </c>
      <c r="B7" s="16" t="s">
        <v>273</v>
      </c>
      <c r="C7" s="16" t="s">
        <v>274</v>
      </c>
      <c r="D7" s="27" t="s">
        <v>58</v>
      </c>
      <c r="E7" s="28"/>
      <c r="F7" s="16"/>
      <c r="G7" s="28"/>
      <c r="H7" s="16"/>
      <c r="I7" s="28"/>
      <c r="J7" s="16"/>
      <c r="K7" s="28"/>
      <c r="L7" s="16"/>
      <c r="M7" s="28"/>
      <c r="N7" s="16"/>
      <c r="O7" s="28"/>
      <c r="P7" s="28"/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16" t="s">
        <v>402</v>
      </c>
      <c r="X7" s="16" t="s">
        <v>53</v>
      </c>
      <c r="Y7" s="1" t="s">
        <v>53</v>
      </c>
      <c r="Z7" s="1" t="s">
        <v>53</v>
      </c>
      <c r="AA7" s="29"/>
      <c r="AB7" s="1" t="s">
        <v>53</v>
      </c>
    </row>
    <row r="8" spans="1:28" ht="30" customHeight="1">
      <c r="A8" s="16" t="s">
        <v>75</v>
      </c>
      <c r="B8" s="16" t="s">
        <v>73</v>
      </c>
      <c r="C8" s="16" t="s">
        <v>74</v>
      </c>
      <c r="D8" s="27" t="s">
        <v>58</v>
      </c>
      <c r="E8" s="28"/>
      <c r="F8" s="16"/>
      <c r="G8" s="28"/>
      <c r="H8" s="16"/>
      <c r="I8" s="28"/>
      <c r="J8" s="16"/>
      <c r="K8" s="28"/>
      <c r="L8" s="16"/>
      <c r="M8" s="28"/>
      <c r="N8" s="16"/>
      <c r="O8" s="28"/>
      <c r="P8" s="28"/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16" t="s">
        <v>403</v>
      </c>
      <c r="X8" s="16" t="s">
        <v>53</v>
      </c>
      <c r="Y8" s="1" t="s">
        <v>53</v>
      </c>
      <c r="Z8" s="1" t="s">
        <v>53</v>
      </c>
      <c r="AA8" s="29"/>
      <c r="AB8" s="1" t="s">
        <v>53</v>
      </c>
    </row>
    <row r="9" spans="1:28" ht="30" customHeight="1">
      <c r="A9" s="16" t="s">
        <v>279</v>
      </c>
      <c r="B9" s="16" t="s">
        <v>277</v>
      </c>
      <c r="C9" s="16" t="s">
        <v>278</v>
      </c>
      <c r="D9" s="27" t="s">
        <v>58</v>
      </c>
      <c r="E9" s="28"/>
      <c r="F9" s="16"/>
      <c r="G9" s="28"/>
      <c r="H9" s="16"/>
      <c r="I9" s="28"/>
      <c r="J9" s="16"/>
      <c r="K9" s="28"/>
      <c r="L9" s="16"/>
      <c r="M9" s="28"/>
      <c r="N9" s="16"/>
      <c r="O9" s="28"/>
      <c r="P9" s="28"/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16" t="s">
        <v>404</v>
      </c>
      <c r="X9" s="16" t="s">
        <v>53</v>
      </c>
      <c r="Y9" s="1" t="s">
        <v>53</v>
      </c>
      <c r="Z9" s="1" t="s">
        <v>53</v>
      </c>
      <c r="AA9" s="29"/>
      <c r="AB9" s="1" t="s">
        <v>53</v>
      </c>
    </row>
    <row r="10" spans="1:28" ht="30" customHeight="1">
      <c r="A10" s="16" t="s">
        <v>117</v>
      </c>
      <c r="B10" s="16" t="s">
        <v>69</v>
      </c>
      <c r="C10" s="16" t="s">
        <v>116</v>
      </c>
      <c r="D10" s="27" t="s">
        <v>58</v>
      </c>
      <c r="E10" s="28"/>
      <c r="F10" s="16"/>
      <c r="G10" s="28"/>
      <c r="H10" s="16"/>
      <c r="I10" s="28"/>
      <c r="J10" s="16"/>
      <c r="K10" s="28"/>
      <c r="L10" s="16"/>
      <c r="M10" s="28"/>
      <c r="N10" s="16"/>
      <c r="O10" s="28"/>
      <c r="P10" s="28"/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16" t="s">
        <v>405</v>
      </c>
      <c r="X10" s="16" t="s">
        <v>53</v>
      </c>
      <c r="Y10" s="1" t="s">
        <v>53</v>
      </c>
      <c r="Z10" s="1" t="s">
        <v>53</v>
      </c>
      <c r="AA10" s="29"/>
      <c r="AB10" s="1" t="s">
        <v>53</v>
      </c>
    </row>
    <row r="11" spans="1:28" ht="30" customHeight="1">
      <c r="A11" s="16" t="s">
        <v>71</v>
      </c>
      <c r="B11" s="16" t="s">
        <v>69</v>
      </c>
      <c r="C11" s="16" t="s">
        <v>70</v>
      </c>
      <c r="D11" s="27" t="s">
        <v>58</v>
      </c>
      <c r="E11" s="28"/>
      <c r="F11" s="16"/>
      <c r="G11" s="28"/>
      <c r="H11" s="16"/>
      <c r="I11" s="28"/>
      <c r="J11" s="16"/>
      <c r="K11" s="28"/>
      <c r="L11" s="16"/>
      <c r="M11" s="28"/>
      <c r="N11" s="16"/>
      <c r="O11" s="28"/>
      <c r="P11" s="28"/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16" t="s">
        <v>406</v>
      </c>
      <c r="X11" s="16" t="s">
        <v>53</v>
      </c>
      <c r="Y11" s="1" t="s">
        <v>53</v>
      </c>
      <c r="Z11" s="1" t="s">
        <v>53</v>
      </c>
      <c r="AA11" s="29"/>
      <c r="AB11" s="1" t="s">
        <v>53</v>
      </c>
    </row>
    <row r="12" spans="1:28" ht="30" customHeight="1">
      <c r="A12" s="16" t="s">
        <v>228</v>
      </c>
      <c r="B12" s="16" t="s">
        <v>119</v>
      </c>
      <c r="C12" s="16" t="s">
        <v>227</v>
      </c>
      <c r="D12" s="27" t="s">
        <v>58</v>
      </c>
      <c r="E12" s="28"/>
      <c r="F12" s="16"/>
      <c r="G12" s="28"/>
      <c r="H12" s="16"/>
      <c r="I12" s="28"/>
      <c r="J12" s="16"/>
      <c r="K12" s="28"/>
      <c r="L12" s="16"/>
      <c r="M12" s="28"/>
      <c r="N12" s="16"/>
      <c r="O12" s="28"/>
      <c r="P12" s="28"/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16" t="s">
        <v>407</v>
      </c>
      <c r="X12" s="16" t="s">
        <v>53</v>
      </c>
      <c r="Y12" s="1" t="s">
        <v>53</v>
      </c>
      <c r="Z12" s="1" t="s">
        <v>53</v>
      </c>
      <c r="AA12" s="29"/>
      <c r="AB12" s="1" t="s">
        <v>53</v>
      </c>
    </row>
    <row r="13" spans="1:28" ht="30" customHeight="1">
      <c r="A13" s="16" t="s">
        <v>121</v>
      </c>
      <c r="B13" s="16" t="s">
        <v>119</v>
      </c>
      <c r="C13" s="16" t="s">
        <v>120</v>
      </c>
      <c r="D13" s="27" t="s">
        <v>58</v>
      </c>
      <c r="E13" s="28"/>
      <c r="F13" s="16"/>
      <c r="G13" s="28"/>
      <c r="H13" s="16"/>
      <c r="I13" s="28"/>
      <c r="J13" s="16"/>
      <c r="K13" s="28"/>
      <c r="L13" s="16"/>
      <c r="M13" s="28"/>
      <c r="N13" s="16"/>
      <c r="O13" s="28"/>
      <c r="P13" s="28"/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16" t="s">
        <v>408</v>
      </c>
      <c r="X13" s="16" t="s">
        <v>53</v>
      </c>
      <c r="Y13" s="1" t="s">
        <v>53</v>
      </c>
      <c r="Z13" s="1" t="s">
        <v>53</v>
      </c>
      <c r="AA13" s="29"/>
      <c r="AB13" s="1" t="s">
        <v>53</v>
      </c>
    </row>
    <row r="14" spans="1:28" ht="30" customHeight="1">
      <c r="A14" s="16" t="s">
        <v>190</v>
      </c>
      <c r="B14" s="16" t="s">
        <v>119</v>
      </c>
      <c r="C14" s="16" t="s">
        <v>189</v>
      </c>
      <c r="D14" s="27" t="s">
        <v>58</v>
      </c>
      <c r="E14" s="28"/>
      <c r="F14" s="16"/>
      <c r="G14" s="28"/>
      <c r="H14" s="16"/>
      <c r="I14" s="28"/>
      <c r="J14" s="16"/>
      <c r="K14" s="28"/>
      <c r="L14" s="16"/>
      <c r="M14" s="28"/>
      <c r="N14" s="16"/>
      <c r="O14" s="28"/>
      <c r="P14" s="28"/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16" t="s">
        <v>409</v>
      </c>
      <c r="X14" s="16" t="s">
        <v>53</v>
      </c>
      <c r="Y14" s="1" t="s">
        <v>53</v>
      </c>
      <c r="Z14" s="1" t="s">
        <v>53</v>
      </c>
      <c r="AA14" s="29"/>
      <c r="AB14" s="1" t="s">
        <v>53</v>
      </c>
    </row>
    <row r="15" spans="1:28" ht="30" customHeight="1">
      <c r="A15" s="16" t="s">
        <v>225</v>
      </c>
      <c r="B15" s="16" t="s">
        <v>223</v>
      </c>
      <c r="C15" s="16" t="s">
        <v>224</v>
      </c>
      <c r="D15" s="27" t="s">
        <v>58</v>
      </c>
      <c r="E15" s="28"/>
      <c r="F15" s="16"/>
      <c r="G15" s="28"/>
      <c r="H15" s="16"/>
      <c r="I15" s="28"/>
      <c r="J15" s="16"/>
      <c r="K15" s="28"/>
      <c r="L15" s="16"/>
      <c r="M15" s="28"/>
      <c r="N15" s="16"/>
      <c r="O15" s="28"/>
      <c r="P15" s="28"/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16" t="s">
        <v>410</v>
      </c>
      <c r="X15" s="16" t="s">
        <v>53</v>
      </c>
      <c r="Y15" s="1" t="s">
        <v>53</v>
      </c>
      <c r="Z15" s="1" t="s">
        <v>53</v>
      </c>
      <c r="AA15" s="29"/>
      <c r="AB15" s="1" t="s">
        <v>53</v>
      </c>
    </row>
    <row r="16" spans="1:28" ht="30" customHeight="1">
      <c r="A16" s="16" t="s">
        <v>368</v>
      </c>
      <c r="B16" s="16" t="s">
        <v>364</v>
      </c>
      <c r="C16" s="16" t="s">
        <v>365</v>
      </c>
      <c r="D16" s="27" t="s">
        <v>366</v>
      </c>
      <c r="E16" s="28"/>
      <c r="F16" s="16"/>
      <c r="G16" s="28"/>
      <c r="H16" s="16"/>
      <c r="I16" s="28"/>
      <c r="J16" s="16"/>
      <c r="K16" s="28"/>
      <c r="L16" s="16"/>
      <c r="M16" s="28"/>
      <c r="N16" s="16"/>
      <c r="O16" s="28"/>
      <c r="P16" s="28"/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16" t="s">
        <v>411</v>
      </c>
      <c r="X16" s="16" t="s">
        <v>367</v>
      </c>
      <c r="Y16" s="1" t="s">
        <v>53</v>
      </c>
      <c r="Z16" s="1" t="s">
        <v>53</v>
      </c>
      <c r="AA16" s="29"/>
      <c r="AB16" s="1" t="s">
        <v>53</v>
      </c>
    </row>
    <row r="17" spans="1:28" ht="30" customHeight="1">
      <c r="A17" s="16" t="s">
        <v>152</v>
      </c>
      <c r="B17" s="16" t="s">
        <v>149</v>
      </c>
      <c r="C17" s="16" t="s">
        <v>150</v>
      </c>
      <c r="D17" s="27" t="s">
        <v>151</v>
      </c>
      <c r="E17" s="28"/>
      <c r="F17" s="16"/>
      <c r="G17" s="28"/>
      <c r="H17" s="16"/>
      <c r="I17" s="28"/>
      <c r="J17" s="16"/>
      <c r="K17" s="28"/>
      <c r="L17" s="16"/>
      <c r="M17" s="28"/>
      <c r="N17" s="16"/>
      <c r="O17" s="28"/>
      <c r="P17" s="28"/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16" t="s">
        <v>412</v>
      </c>
      <c r="X17" s="16" t="s">
        <v>320</v>
      </c>
      <c r="Y17" s="1" t="s">
        <v>53</v>
      </c>
      <c r="Z17" s="1" t="s">
        <v>53</v>
      </c>
      <c r="AA17" s="29"/>
      <c r="AB17" s="1" t="s">
        <v>413</v>
      </c>
    </row>
    <row r="18" spans="1:28" ht="30" customHeight="1">
      <c r="A18" s="16" t="s">
        <v>156</v>
      </c>
      <c r="B18" s="16" t="s">
        <v>154</v>
      </c>
      <c r="C18" s="16" t="s">
        <v>155</v>
      </c>
      <c r="D18" s="27" t="s">
        <v>151</v>
      </c>
      <c r="E18" s="28"/>
      <c r="F18" s="16"/>
      <c r="G18" s="28"/>
      <c r="H18" s="16"/>
      <c r="I18" s="28"/>
      <c r="J18" s="16"/>
      <c r="K18" s="28"/>
      <c r="L18" s="16"/>
      <c r="M18" s="28"/>
      <c r="N18" s="16"/>
      <c r="O18" s="28"/>
      <c r="P18" s="28"/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16" t="s">
        <v>414</v>
      </c>
      <c r="X18" s="16" t="s">
        <v>322</v>
      </c>
      <c r="Y18" s="1" t="s">
        <v>53</v>
      </c>
      <c r="Z18" s="1" t="s">
        <v>53</v>
      </c>
      <c r="AA18" s="29"/>
      <c r="AB18" s="1" t="s">
        <v>413</v>
      </c>
    </row>
    <row r="19" spans="1:28" ht="30" customHeight="1">
      <c r="A19" s="16" t="s">
        <v>160</v>
      </c>
      <c r="B19" s="16" t="s">
        <v>158</v>
      </c>
      <c r="C19" s="16" t="s">
        <v>159</v>
      </c>
      <c r="D19" s="27" t="s">
        <v>151</v>
      </c>
      <c r="E19" s="28"/>
      <c r="F19" s="16"/>
      <c r="G19" s="28"/>
      <c r="H19" s="16"/>
      <c r="I19" s="28"/>
      <c r="J19" s="16"/>
      <c r="K19" s="28"/>
      <c r="L19" s="16"/>
      <c r="M19" s="28"/>
      <c r="N19" s="16"/>
      <c r="O19" s="28"/>
      <c r="P19" s="28"/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16" t="s">
        <v>415</v>
      </c>
      <c r="X19" s="16" t="s">
        <v>324</v>
      </c>
      <c r="Y19" s="1" t="s">
        <v>53</v>
      </c>
      <c r="Z19" s="1" t="s">
        <v>53</v>
      </c>
      <c r="AA19" s="29"/>
      <c r="AB19" s="1" t="s">
        <v>413</v>
      </c>
    </row>
    <row r="20" spans="1:28" ht="30" customHeight="1">
      <c r="A20" s="16" t="s">
        <v>164</v>
      </c>
      <c r="B20" s="16" t="s">
        <v>162</v>
      </c>
      <c r="C20" s="16" t="s">
        <v>163</v>
      </c>
      <c r="D20" s="27" t="s">
        <v>151</v>
      </c>
      <c r="E20" s="28"/>
      <c r="F20" s="16"/>
      <c r="G20" s="28"/>
      <c r="H20" s="16"/>
      <c r="I20" s="28"/>
      <c r="J20" s="16"/>
      <c r="K20" s="28"/>
      <c r="L20" s="16"/>
      <c r="M20" s="28"/>
      <c r="N20" s="16"/>
      <c r="O20" s="28"/>
      <c r="P20" s="28"/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16" t="s">
        <v>416</v>
      </c>
      <c r="X20" s="16" t="s">
        <v>53</v>
      </c>
      <c r="Y20" s="1" t="s">
        <v>53</v>
      </c>
      <c r="Z20" s="1" t="s">
        <v>53</v>
      </c>
      <c r="AA20" s="29"/>
      <c r="AB20" s="1" t="s">
        <v>53</v>
      </c>
    </row>
    <row r="21" spans="1:28" ht="30" customHeight="1">
      <c r="A21" s="16" t="s">
        <v>168</v>
      </c>
      <c r="B21" s="16" t="s">
        <v>166</v>
      </c>
      <c r="C21" s="16" t="s">
        <v>167</v>
      </c>
      <c r="D21" s="27" t="s">
        <v>151</v>
      </c>
      <c r="E21" s="28"/>
      <c r="F21" s="16"/>
      <c r="G21" s="28"/>
      <c r="H21" s="16"/>
      <c r="I21" s="28"/>
      <c r="J21" s="16"/>
      <c r="K21" s="28"/>
      <c r="L21" s="16"/>
      <c r="M21" s="28"/>
      <c r="N21" s="16"/>
      <c r="O21" s="28"/>
      <c r="P21" s="28"/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16" t="s">
        <v>417</v>
      </c>
      <c r="X21" s="16" t="s">
        <v>53</v>
      </c>
      <c r="Y21" s="1" t="s">
        <v>53</v>
      </c>
      <c r="Z21" s="1" t="s">
        <v>53</v>
      </c>
      <c r="AA21" s="29"/>
      <c r="AB21" s="1" t="s">
        <v>53</v>
      </c>
    </row>
    <row r="22" spans="1:28" ht="30" customHeight="1">
      <c r="A22" s="16" t="s">
        <v>172</v>
      </c>
      <c r="B22" s="16" t="s">
        <v>170</v>
      </c>
      <c r="C22" s="16" t="s">
        <v>171</v>
      </c>
      <c r="D22" s="27" t="s">
        <v>151</v>
      </c>
      <c r="E22" s="28"/>
      <c r="F22" s="16"/>
      <c r="G22" s="28"/>
      <c r="H22" s="16"/>
      <c r="I22" s="28"/>
      <c r="J22" s="16"/>
      <c r="K22" s="28"/>
      <c r="L22" s="16"/>
      <c r="M22" s="28"/>
      <c r="N22" s="16"/>
      <c r="O22" s="28"/>
      <c r="P22" s="28"/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16" t="s">
        <v>418</v>
      </c>
      <c r="X22" s="16" t="s">
        <v>53</v>
      </c>
      <c r="Y22" s="1" t="s">
        <v>53</v>
      </c>
      <c r="Z22" s="1" t="s">
        <v>53</v>
      </c>
      <c r="AA22" s="29"/>
      <c r="AB22" s="1" t="s">
        <v>53</v>
      </c>
    </row>
    <row r="23" spans="1:28" ht="30" customHeight="1">
      <c r="A23" s="16" t="s">
        <v>176</v>
      </c>
      <c r="B23" s="16" t="s">
        <v>174</v>
      </c>
      <c r="C23" s="16" t="s">
        <v>175</v>
      </c>
      <c r="D23" s="27" t="s">
        <v>151</v>
      </c>
      <c r="E23" s="28"/>
      <c r="F23" s="16"/>
      <c r="G23" s="28"/>
      <c r="H23" s="16"/>
      <c r="I23" s="28"/>
      <c r="J23" s="16"/>
      <c r="K23" s="28"/>
      <c r="L23" s="16"/>
      <c r="M23" s="28"/>
      <c r="N23" s="16"/>
      <c r="O23" s="28"/>
      <c r="P23" s="28"/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16" t="s">
        <v>419</v>
      </c>
      <c r="X23" s="16" t="s">
        <v>53</v>
      </c>
      <c r="Y23" s="1" t="s">
        <v>53</v>
      </c>
      <c r="Z23" s="1" t="s">
        <v>53</v>
      </c>
      <c r="AA23" s="29"/>
      <c r="AB23" s="1" t="s">
        <v>53</v>
      </c>
    </row>
    <row r="24" spans="1:28" ht="30" customHeight="1">
      <c r="A24" s="16" t="s">
        <v>180</v>
      </c>
      <c r="B24" s="16" t="s">
        <v>178</v>
      </c>
      <c r="C24" s="16" t="s">
        <v>179</v>
      </c>
      <c r="D24" s="27" t="s">
        <v>151</v>
      </c>
      <c r="E24" s="28"/>
      <c r="F24" s="16"/>
      <c r="G24" s="28"/>
      <c r="H24" s="16"/>
      <c r="I24" s="28"/>
      <c r="J24" s="16"/>
      <c r="K24" s="28"/>
      <c r="L24" s="16"/>
      <c r="M24" s="28"/>
      <c r="N24" s="16"/>
      <c r="O24" s="28"/>
      <c r="P24" s="28"/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16" t="s">
        <v>420</v>
      </c>
      <c r="X24" s="16" t="s">
        <v>53</v>
      </c>
      <c r="Y24" s="1" t="s">
        <v>53</v>
      </c>
      <c r="Z24" s="1" t="s">
        <v>53</v>
      </c>
      <c r="AA24" s="29"/>
      <c r="AB24" s="1" t="s">
        <v>53</v>
      </c>
    </row>
    <row r="25" spans="1:28" ht="30" customHeight="1">
      <c r="A25" s="16" t="s">
        <v>283</v>
      </c>
      <c r="B25" s="16" t="s">
        <v>281</v>
      </c>
      <c r="C25" s="16" t="s">
        <v>282</v>
      </c>
      <c r="D25" s="27" t="s">
        <v>151</v>
      </c>
      <c r="E25" s="28"/>
      <c r="F25" s="16"/>
      <c r="G25" s="28"/>
      <c r="H25" s="16"/>
      <c r="I25" s="28"/>
      <c r="J25" s="16"/>
      <c r="K25" s="28"/>
      <c r="L25" s="16"/>
      <c r="M25" s="28"/>
      <c r="N25" s="16"/>
      <c r="O25" s="28"/>
      <c r="P25" s="28"/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16" t="s">
        <v>421</v>
      </c>
      <c r="X25" s="16" t="s">
        <v>53</v>
      </c>
      <c r="Y25" s="1" t="s">
        <v>53</v>
      </c>
      <c r="Z25" s="1" t="s">
        <v>53</v>
      </c>
      <c r="AA25" s="29"/>
      <c r="AB25" s="1" t="s">
        <v>53</v>
      </c>
    </row>
    <row r="26" spans="1:28" ht="30" customHeight="1">
      <c r="A26" s="16" t="s">
        <v>286</v>
      </c>
      <c r="B26" s="16" t="s">
        <v>281</v>
      </c>
      <c r="C26" s="16" t="s">
        <v>285</v>
      </c>
      <c r="D26" s="27" t="s">
        <v>151</v>
      </c>
      <c r="E26" s="28"/>
      <c r="F26" s="16"/>
      <c r="G26" s="28"/>
      <c r="H26" s="16"/>
      <c r="I26" s="28"/>
      <c r="J26" s="16"/>
      <c r="K26" s="28"/>
      <c r="L26" s="16"/>
      <c r="M26" s="28"/>
      <c r="N26" s="16"/>
      <c r="O26" s="28"/>
      <c r="P26" s="28"/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16" t="s">
        <v>422</v>
      </c>
      <c r="X26" s="16" t="s">
        <v>53</v>
      </c>
      <c r="Y26" s="1" t="s">
        <v>53</v>
      </c>
      <c r="Z26" s="1" t="s">
        <v>53</v>
      </c>
      <c r="AA26" s="29"/>
      <c r="AB26" s="1" t="s">
        <v>53</v>
      </c>
    </row>
    <row r="27" spans="1:28" ht="30" customHeight="1">
      <c r="A27" s="16" t="s">
        <v>246</v>
      </c>
      <c r="B27" s="16" t="s">
        <v>244</v>
      </c>
      <c r="C27" s="16" t="s">
        <v>245</v>
      </c>
      <c r="D27" s="27" t="s">
        <v>67</v>
      </c>
      <c r="E27" s="28"/>
      <c r="F27" s="16"/>
      <c r="G27" s="28"/>
      <c r="H27" s="16"/>
      <c r="I27" s="28"/>
      <c r="J27" s="16"/>
      <c r="K27" s="28"/>
      <c r="L27" s="16"/>
      <c r="M27" s="28"/>
      <c r="N27" s="16"/>
      <c r="O27" s="28"/>
      <c r="P27" s="28"/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16" t="s">
        <v>423</v>
      </c>
      <c r="X27" s="16" t="s">
        <v>53</v>
      </c>
      <c r="Y27" s="1" t="s">
        <v>53</v>
      </c>
      <c r="Z27" s="1" t="s">
        <v>53</v>
      </c>
      <c r="AA27" s="29"/>
      <c r="AB27" s="1" t="s">
        <v>53</v>
      </c>
    </row>
    <row r="28" spans="1:28" ht="30" customHeight="1">
      <c r="A28" s="16" t="s">
        <v>252</v>
      </c>
      <c r="B28" s="16" t="s">
        <v>244</v>
      </c>
      <c r="C28" s="16" t="s">
        <v>251</v>
      </c>
      <c r="D28" s="27" t="s">
        <v>67</v>
      </c>
      <c r="E28" s="28"/>
      <c r="F28" s="16"/>
      <c r="G28" s="28"/>
      <c r="H28" s="16"/>
      <c r="I28" s="28"/>
      <c r="J28" s="16"/>
      <c r="K28" s="28"/>
      <c r="L28" s="16"/>
      <c r="M28" s="28"/>
      <c r="N28" s="16"/>
      <c r="O28" s="28"/>
      <c r="P28" s="28"/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16" t="s">
        <v>424</v>
      </c>
      <c r="X28" s="16" t="s">
        <v>53</v>
      </c>
      <c r="Y28" s="1" t="s">
        <v>53</v>
      </c>
      <c r="Z28" s="1" t="s">
        <v>53</v>
      </c>
      <c r="AA28" s="29"/>
      <c r="AB28" s="1" t="s">
        <v>53</v>
      </c>
    </row>
    <row r="29" spans="1:28" ht="30" customHeight="1">
      <c r="A29" s="16" t="s">
        <v>249</v>
      </c>
      <c r="B29" s="16" t="s">
        <v>244</v>
      </c>
      <c r="C29" s="16" t="s">
        <v>248</v>
      </c>
      <c r="D29" s="27" t="s">
        <v>67</v>
      </c>
      <c r="E29" s="28"/>
      <c r="F29" s="16"/>
      <c r="G29" s="28"/>
      <c r="H29" s="16"/>
      <c r="I29" s="28"/>
      <c r="J29" s="16"/>
      <c r="K29" s="28"/>
      <c r="L29" s="16"/>
      <c r="M29" s="28"/>
      <c r="N29" s="16"/>
      <c r="O29" s="28"/>
      <c r="P29" s="28"/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16" t="s">
        <v>425</v>
      </c>
      <c r="X29" s="16" t="s">
        <v>53</v>
      </c>
      <c r="Y29" s="1" t="s">
        <v>53</v>
      </c>
      <c r="Z29" s="1" t="s">
        <v>53</v>
      </c>
      <c r="AA29" s="29"/>
      <c r="AB29" s="1" t="s">
        <v>53</v>
      </c>
    </row>
    <row r="30" spans="1:28" ht="30" customHeight="1">
      <c r="A30" s="16" t="s">
        <v>234</v>
      </c>
      <c r="B30" s="16" t="s">
        <v>232</v>
      </c>
      <c r="C30" s="16" t="s">
        <v>233</v>
      </c>
      <c r="D30" s="27" t="s">
        <v>67</v>
      </c>
      <c r="E30" s="28"/>
      <c r="F30" s="16"/>
      <c r="G30" s="28"/>
      <c r="H30" s="16"/>
      <c r="I30" s="28"/>
      <c r="J30" s="16"/>
      <c r="K30" s="28"/>
      <c r="L30" s="16"/>
      <c r="M30" s="28"/>
      <c r="N30" s="16"/>
      <c r="O30" s="28"/>
      <c r="P30" s="28"/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16" t="s">
        <v>426</v>
      </c>
      <c r="X30" s="16" t="s">
        <v>53</v>
      </c>
      <c r="Y30" s="1" t="s">
        <v>53</v>
      </c>
      <c r="Z30" s="1" t="s">
        <v>53</v>
      </c>
      <c r="AA30" s="29"/>
      <c r="AB30" s="1" t="s">
        <v>53</v>
      </c>
    </row>
    <row r="31" spans="1:28" ht="30" customHeight="1">
      <c r="A31" s="16" t="s">
        <v>82</v>
      </c>
      <c r="B31" s="16" t="s">
        <v>79</v>
      </c>
      <c r="C31" s="16" t="s">
        <v>80</v>
      </c>
      <c r="D31" s="27" t="s">
        <v>81</v>
      </c>
      <c r="E31" s="28"/>
      <c r="F31" s="16"/>
      <c r="G31" s="28"/>
      <c r="H31" s="16"/>
      <c r="I31" s="28"/>
      <c r="J31" s="16"/>
      <c r="K31" s="28"/>
      <c r="L31" s="16"/>
      <c r="M31" s="28"/>
      <c r="N31" s="16"/>
      <c r="O31" s="28"/>
      <c r="P31" s="28"/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16" t="s">
        <v>427</v>
      </c>
      <c r="X31" s="16" t="s">
        <v>53</v>
      </c>
      <c r="Y31" s="1" t="s">
        <v>53</v>
      </c>
      <c r="Z31" s="1" t="s">
        <v>53</v>
      </c>
      <c r="AA31" s="29"/>
      <c r="AB31" s="1" t="s">
        <v>53</v>
      </c>
    </row>
    <row r="32" spans="1:28" ht="30" customHeight="1">
      <c r="A32" s="16" t="s">
        <v>86</v>
      </c>
      <c r="B32" s="16" t="s">
        <v>84</v>
      </c>
      <c r="C32" s="16" t="s">
        <v>85</v>
      </c>
      <c r="D32" s="27" t="s">
        <v>81</v>
      </c>
      <c r="E32" s="28"/>
      <c r="F32" s="16"/>
      <c r="G32" s="28"/>
      <c r="H32" s="16"/>
      <c r="I32" s="28"/>
      <c r="J32" s="16"/>
      <c r="K32" s="28"/>
      <c r="L32" s="16"/>
      <c r="M32" s="28"/>
      <c r="N32" s="16"/>
      <c r="O32" s="28"/>
      <c r="P32" s="28"/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16" t="s">
        <v>428</v>
      </c>
      <c r="X32" s="16" t="s">
        <v>53</v>
      </c>
      <c r="Y32" s="1" t="s">
        <v>53</v>
      </c>
      <c r="Z32" s="1" t="s">
        <v>53</v>
      </c>
      <c r="AA32" s="29"/>
      <c r="AB32" s="1" t="s">
        <v>53</v>
      </c>
    </row>
    <row r="33" spans="1:28" ht="30" customHeight="1">
      <c r="A33" s="16" t="s">
        <v>131</v>
      </c>
      <c r="B33" s="16" t="s">
        <v>129</v>
      </c>
      <c r="C33" s="16" t="s">
        <v>130</v>
      </c>
      <c r="D33" s="27" t="s">
        <v>67</v>
      </c>
      <c r="E33" s="28"/>
      <c r="F33" s="16"/>
      <c r="G33" s="28"/>
      <c r="H33" s="16"/>
      <c r="I33" s="28"/>
      <c r="J33" s="16"/>
      <c r="K33" s="28"/>
      <c r="L33" s="16"/>
      <c r="M33" s="28"/>
      <c r="N33" s="16"/>
      <c r="O33" s="28"/>
      <c r="P33" s="28"/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16" t="s">
        <v>429</v>
      </c>
      <c r="X33" s="16" t="s">
        <v>53</v>
      </c>
      <c r="Y33" s="1" t="s">
        <v>53</v>
      </c>
      <c r="Z33" s="1" t="s">
        <v>53</v>
      </c>
      <c r="AA33" s="29"/>
      <c r="AB33" s="1" t="s">
        <v>53</v>
      </c>
    </row>
    <row r="34" spans="1:28" ht="30" customHeight="1">
      <c r="A34" s="16" t="s">
        <v>125</v>
      </c>
      <c r="B34" s="16" t="s">
        <v>123</v>
      </c>
      <c r="C34" s="16" t="s">
        <v>124</v>
      </c>
      <c r="D34" s="27" t="s">
        <v>67</v>
      </c>
      <c r="E34" s="28"/>
      <c r="F34" s="16"/>
      <c r="G34" s="28"/>
      <c r="H34" s="16"/>
      <c r="I34" s="28"/>
      <c r="J34" s="16"/>
      <c r="K34" s="28"/>
      <c r="L34" s="16"/>
      <c r="M34" s="28"/>
      <c r="N34" s="16"/>
      <c r="O34" s="28"/>
      <c r="P34" s="28"/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16" t="s">
        <v>430</v>
      </c>
      <c r="X34" s="16" t="s">
        <v>53</v>
      </c>
      <c r="Y34" s="1" t="s">
        <v>53</v>
      </c>
      <c r="Z34" s="1" t="s">
        <v>53</v>
      </c>
      <c r="AA34" s="29"/>
      <c r="AB34" s="1" t="s">
        <v>53</v>
      </c>
    </row>
    <row r="35" spans="1:28" ht="30" customHeight="1">
      <c r="A35" s="16" t="s">
        <v>128</v>
      </c>
      <c r="B35" s="16" t="s">
        <v>123</v>
      </c>
      <c r="C35" s="16" t="s">
        <v>127</v>
      </c>
      <c r="D35" s="27" t="s">
        <v>67</v>
      </c>
      <c r="E35" s="28"/>
      <c r="F35" s="16"/>
      <c r="G35" s="28"/>
      <c r="H35" s="16"/>
      <c r="I35" s="28"/>
      <c r="J35" s="16"/>
      <c r="K35" s="28"/>
      <c r="L35" s="16"/>
      <c r="M35" s="28"/>
      <c r="N35" s="16"/>
      <c r="O35" s="28"/>
      <c r="P35" s="28"/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16" t="s">
        <v>431</v>
      </c>
      <c r="X35" s="16" t="s">
        <v>53</v>
      </c>
      <c r="Y35" s="1" t="s">
        <v>53</v>
      </c>
      <c r="Z35" s="1" t="s">
        <v>53</v>
      </c>
      <c r="AA35" s="29"/>
      <c r="AB35" s="1" t="s">
        <v>53</v>
      </c>
    </row>
    <row r="36" spans="1:28" ht="30" customHeight="1">
      <c r="A36" s="16" t="s">
        <v>200</v>
      </c>
      <c r="B36" s="16" t="s">
        <v>198</v>
      </c>
      <c r="C36" s="16" t="s">
        <v>199</v>
      </c>
      <c r="D36" s="27" t="s">
        <v>67</v>
      </c>
      <c r="E36" s="28"/>
      <c r="F36" s="16"/>
      <c r="G36" s="28"/>
      <c r="H36" s="16"/>
      <c r="I36" s="28"/>
      <c r="J36" s="16"/>
      <c r="K36" s="28"/>
      <c r="L36" s="16"/>
      <c r="M36" s="28"/>
      <c r="N36" s="16"/>
      <c r="O36" s="28"/>
      <c r="P36" s="28"/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16" t="s">
        <v>432</v>
      </c>
      <c r="X36" s="16" t="s">
        <v>53</v>
      </c>
      <c r="Y36" s="1" t="s">
        <v>53</v>
      </c>
      <c r="Z36" s="1" t="s">
        <v>53</v>
      </c>
      <c r="AA36" s="29"/>
      <c r="AB36" s="1" t="s">
        <v>53</v>
      </c>
    </row>
    <row r="37" spans="1:28" ht="30" customHeight="1">
      <c r="A37" s="16" t="s">
        <v>298</v>
      </c>
      <c r="B37" s="16" t="s">
        <v>296</v>
      </c>
      <c r="C37" s="16" t="s">
        <v>297</v>
      </c>
      <c r="D37" s="27" t="s">
        <v>67</v>
      </c>
      <c r="E37" s="28"/>
      <c r="F37" s="16"/>
      <c r="G37" s="28"/>
      <c r="H37" s="16"/>
      <c r="I37" s="28"/>
      <c r="J37" s="16"/>
      <c r="K37" s="28"/>
      <c r="L37" s="16"/>
      <c r="M37" s="28"/>
      <c r="N37" s="16"/>
      <c r="O37" s="28"/>
      <c r="P37" s="28"/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16" t="s">
        <v>433</v>
      </c>
      <c r="X37" s="16" t="s">
        <v>53</v>
      </c>
      <c r="Y37" s="1" t="s">
        <v>53</v>
      </c>
      <c r="Z37" s="1" t="s">
        <v>53</v>
      </c>
      <c r="AA37" s="29"/>
      <c r="AB37" s="1" t="s">
        <v>53</v>
      </c>
    </row>
    <row r="38" spans="1:28" ht="30" customHeight="1">
      <c r="A38" s="16" t="s">
        <v>196</v>
      </c>
      <c r="B38" s="16" t="s">
        <v>194</v>
      </c>
      <c r="C38" s="16" t="s">
        <v>195</v>
      </c>
      <c r="D38" s="27" t="s">
        <v>67</v>
      </c>
      <c r="E38" s="28"/>
      <c r="F38" s="16"/>
      <c r="G38" s="28"/>
      <c r="H38" s="16"/>
      <c r="I38" s="28"/>
      <c r="J38" s="16"/>
      <c r="K38" s="28"/>
      <c r="L38" s="16"/>
      <c r="M38" s="28"/>
      <c r="N38" s="16"/>
      <c r="O38" s="28"/>
      <c r="P38" s="28"/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16" t="s">
        <v>434</v>
      </c>
      <c r="X38" s="16" t="s">
        <v>53</v>
      </c>
      <c r="Y38" s="1" t="s">
        <v>53</v>
      </c>
      <c r="Z38" s="1" t="s">
        <v>53</v>
      </c>
      <c r="AA38" s="29"/>
      <c r="AB38" s="1" t="s">
        <v>53</v>
      </c>
    </row>
    <row r="39" spans="1:28" ht="30" customHeight="1">
      <c r="A39" s="16" t="s">
        <v>290</v>
      </c>
      <c r="B39" s="16" t="s">
        <v>288</v>
      </c>
      <c r="C39" s="16" t="s">
        <v>289</v>
      </c>
      <c r="D39" s="27" t="s">
        <v>67</v>
      </c>
      <c r="E39" s="28"/>
      <c r="F39" s="16"/>
      <c r="G39" s="28"/>
      <c r="H39" s="16"/>
      <c r="I39" s="28"/>
      <c r="J39" s="16"/>
      <c r="K39" s="28"/>
      <c r="L39" s="16"/>
      <c r="M39" s="28"/>
      <c r="N39" s="16"/>
      <c r="O39" s="28"/>
      <c r="P39" s="28"/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16" t="s">
        <v>435</v>
      </c>
      <c r="X39" s="16" t="s">
        <v>53</v>
      </c>
      <c r="Y39" s="1" t="s">
        <v>53</v>
      </c>
      <c r="Z39" s="1" t="s">
        <v>53</v>
      </c>
      <c r="AA39" s="29"/>
      <c r="AB39" s="1" t="s">
        <v>53</v>
      </c>
    </row>
    <row r="40" spans="1:28" ht="30" customHeight="1">
      <c r="A40" s="16" t="s">
        <v>294</v>
      </c>
      <c r="B40" s="16" t="s">
        <v>292</v>
      </c>
      <c r="C40" s="16" t="s">
        <v>293</v>
      </c>
      <c r="D40" s="27" t="s">
        <v>67</v>
      </c>
      <c r="E40" s="28"/>
      <c r="F40" s="16"/>
      <c r="G40" s="28"/>
      <c r="H40" s="16"/>
      <c r="I40" s="28"/>
      <c r="J40" s="16"/>
      <c r="K40" s="28"/>
      <c r="L40" s="16"/>
      <c r="M40" s="28"/>
      <c r="N40" s="16"/>
      <c r="O40" s="28"/>
      <c r="P40" s="28"/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16" t="s">
        <v>436</v>
      </c>
      <c r="X40" s="16" t="s">
        <v>53</v>
      </c>
      <c r="Y40" s="1" t="s">
        <v>53</v>
      </c>
      <c r="Z40" s="1" t="s">
        <v>53</v>
      </c>
      <c r="AA40" s="29"/>
      <c r="AB40" s="1" t="s">
        <v>53</v>
      </c>
    </row>
    <row r="41" spans="1:28" ht="30" customHeight="1">
      <c r="A41" s="16" t="s">
        <v>135</v>
      </c>
      <c r="B41" s="16" t="s">
        <v>133</v>
      </c>
      <c r="C41" s="16" t="s">
        <v>134</v>
      </c>
      <c r="D41" s="27" t="s">
        <v>67</v>
      </c>
      <c r="E41" s="28"/>
      <c r="F41" s="16"/>
      <c r="G41" s="28"/>
      <c r="H41" s="16"/>
      <c r="I41" s="28"/>
      <c r="J41" s="16"/>
      <c r="K41" s="28"/>
      <c r="L41" s="16"/>
      <c r="M41" s="28"/>
      <c r="N41" s="16"/>
      <c r="O41" s="28"/>
      <c r="P41" s="28"/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16" t="s">
        <v>437</v>
      </c>
      <c r="X41" s="16" t="s">
        <v>53</v>
      </c>
      <c r="Y41" s="1" t="s">
        <v>53</v>
      </c>
      <c r="Z41" s="1" t="s">
        <v>53</v>
      </c>
      <c r="AA41" s="29"/>
      <c r="AB41" s="1" t="s">
        <v>53</v>
      </c>
    </row>
    <row r="42" spans="1:28" ht="30" customHeight="1">
      <c r="A42" s="16" t="s">
        <v>138</v>
      </c>
      <c r="B42" s="16" t="s">
        <v>133</v>
      </c>
      <c r="C42" s="16" t="s">
        <v>137</v>
      </c>
      <c r="D42" s="27" t="s">
        <v>67</v>
      </c>
      <c r="E42" s="28"/>
      <c r="F42" s="16"/>
      <c r="G42" s="28"/>
      <c r="H42" s="16"/>
      <c r="I42" s="28"/>
      <c r="J42" s="16"/>
      <c r="K42" s="28"/>
      <c r="L42" s="16"/>
      <c r="M42" s="28"/>
      <c r="N42" s="16"/>
      <c r="O42" s="28"/>
      <c r="P42" s="28"/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16" t="s">
        <v>438</v>
      </c>
      <c r="X42" s="16" t="s">
        <v>53</v>
      </c>
      <c r="Y42" s="1" t="s">
        <v>53</v>
      </c>
      <c r="Z42" s="1" t="s">
        <v>53</v>
      </c>
      <c r="AA42" s="29"/>
      <c r="AB42" s="1" t="s">
        <v>53</v>
      </c>
    </row>
    <row r="43" spans="1:28" ht="30" customHeight="1">
      <c r="A43" s="16" t="s">
        <v>141</v>
      </c>
      <c r="B43" s="16" t="s">
        <v>133</v>
      </c>
      <c r="C43" s="16" t="s">
        <v>140</v>
      </c>
      <c r="D43" s="27" t="s">
        <v>67</v>
      </c>
      <c r="E43" s="28"/>
      <c r="F43" s="16"/>
      <c r="G43" s="28"/>
      <c r="H43" s="16"/>
      <c r="I43" s="28"/>
      <c r="J43" s="16"/>
      <c r="K43" s="28"/>
      <c r="L43" s="16"/>
      <c r="M43" s="28"/>
      <c r="N43" s="16"/>
      <c r="O43" s="28"/>
      <c r="P43" s="28"/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16" t="s">
        <v>439</v>
      </c>
      <c r="X43" s="16" t="s">
        <v>53</v>
      </c>
      <c r="Y43" s="1" t="s">
        <v>53</v>
      </c>
      <c r="Z43" s="1" t="s">
        <v>53</v>
      </c>
      <c r="AA43" s="29"/>
      <c r="AB43" s="1" t="s">
        <v>53</v>
      </c>
    </row>
    <row r="44" spans="1:28" ht="30" customHeight="1">
      <c r="A44" s="16" t="s">
        <v>144</v>
      </c>
      <c r="B44" s="16" t="s">
        <v>133</v>
      </c>
      <c r="C44" s="16" t="s">
        <v>143</v>
      </c>
      <c r="D44" s="27" t="s">
        <v>67</v>
      </c>
      <c r="E44" s="28"/>
      <c r="F44" s="16"/>
      <c r="G44" s="28"/>
      <c r="H44" s="16"/>
      <c r="I44" s="28"/>
      <c r="J44" s="16"/>
      <c r="K44" s="28"/>
      <c r="L44" s="16"/>
      <c r="M44" s="28"/>
      <c r="N44" s="16"/>
      <c r="O44" s="28"/>
      <c r="P44" s="28"/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16" t="s">
        <v>440</v>
      </c>
      <c r="X44" s="16" t="s">
        <v>53</v>
      </c>
      <c r="Y44" s="1" t="s">
        <v>53</v>
      </c>
      <c r="Z44" s="1" t="s">
        <v>53</v>
      </c>
      <c r="AA44" s="29"/>
      <c r="AB44" s="1" t="s">
        <v>53</v>
      </c>
    </row>
    <row r="45" spans="1:28" ht="30" customHeight="1">
      <c r="A45" s="16" t="s">
        <v>147</v>
      </c>
      <c r="B45" s="16" t="s">
        <v>133</v>
      </c>
      <c r="C45" s="16" t="s">
        <v>146</v>
      </c>
      <c r="D45" s="27" t="s">
        <v>67</v>
      </c>
      <c r="E45" s="28"/>
      <c r="F45" s="16"/>
      <c r="G45" s="28"/>
      <c r="H45" s="16"/>
      <c r="I45" s="28"/>
      <c r="J45" s="16"/>
      <c r="K45" s="28"/>
      <c r="L45" s="16"/>
      <c r="M45" s="28"/>
      <c r="N45" s="16"/>
      <c r="O45" s="28"/>
      <c r="P45" s="28"/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16" t="s">
        <v>441</v>
      </c>
      <c r="X45" s="16" t="s">
        <v>53</v>
      </c>
      <c r="Y45" s="1" t="s">
        <v>53</v>
      </c>
      <c r="Z45" s="1" t="s">
        <v>53</v>
      </c>
      <c r="AA45" s="29"/>
      <c r="AB45" s="1" t="s">
        <v>53</v>
      </c>
    </row>
    <row r="46" spans="1:28" ht="30" customHeight="1">
      <c r="A46" s="16" t="s">
        <v>107</v>
      </c>
      <c r="B46" s="16" t="s">
        <v>56</v>
      </c>
      <c r="C46" s="16" t="s">
        <v>106</v>
      </c>
      <c r="D46" s="27" t="s">
        <v>58</v>
      </c>
      <c r="E46" s="28"/>
      <c r="F46" s="16"/>
      <c r="G46" s="28"/>
      <c r="H46" s="16"/>
      <c r="I46" s="28"/>
      <c r="J46" s="16"/>
      <c r="K46" s="28"/>
      <c r="L46" s="16"/>
      <c r="M46" s="28"/>
      <c r="N46" s="16"/>
      <c r="O46" s="28"/>
      <c r="P46" s="28"/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16" t="s">
        <v>442</v>
      </c>
      <c r="X46" s="16" t="s">
        <v>53</v>
      </c>
      <c r="Y46" s="1" t="s">
        <v>53</v>
      </c>
      <c r="Z46" s="1" t="s">
        <v>53</v>
      </c>
      <c r="AA46" s="29"/>
      <c r="AB46" s="1" t="s">
        <v>53</v>
      </c>
    </row>
    <row r="47" spans="1:28" ht="30" customHeight="1">
      <c r="A47" s="16" t="s">
        <v>110</v>
      </c>
      <c r="B47" s="16" t="s">
        <v>56</v>
      </c>
      <c r="C47" s="16" t="s">
        <v>109</v>
      </c>
      <c r="D47" s="27" t="s">
        <v>58</v>
      </c>
      <c r="E47" s="28"/>
      <c r="F47" s="16"/>
      <c r="G47" s="28"/>
      <c r="H47" s="16"/>
      <c r="I47" s="28"/>
      <c r="J47" s="16"/>
      <c r="K47" s="28"/>
      <c r="L47" s="16"/>
      <c r="M47" s="28"/>
      <c r="N47" s="16"/>
      <c r="O47" s="28"/>
      <c r="P47" s="28"/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16" t="s">
        <v>443</v>
      </c>
      <c r="X47" s="16" t="s">
        <v>53</v>
      </c>
      <c r="Y47" s="1" t="s">
        <v>53</v>
      </c>
      <c r="Z47" s="1" t="s">
        <v>53</v>
      </c>
      <c r="AA47" s="29"/>
      <c r="AB47" s="1" t="s">
        <v>53</v>
      </c>
    </row>
    <row r="48" spans="1:28" ht="30" customHeight="1">
      <c r="A48" s="16" t="s">
        <v>219</v>
      </c>
      <c r="B48" s="16" t="s">
        <v>56</v>
      </c>
      <c r="C48" s="16" t="s">
        <v>218</v>
      </c>
      <c r="D48" s="27" t="s">
        <v>58</v>
      </c>
      <c r="E48" s="28"/>
      <c r="F48" s="16"/>
      <c r="G48" s="28"/>
      <c r="H48" s="16"/>
      <c r="I48" s="28"/>
      <c r="J48" s="16"/>
      <c r="K48" s="28"/>
      <c r="L48" s="16"/>
      <c r="M48" s="28"/>
      <c r="N48" s="16"/>
      <c r="O48" s="28"/>
      <c r="P48" s="28"/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16" t="s">
        <v>444</v>
      </c>
      <c r="X48" s="16" t="s">
        <v>53</v>
      </c>
      <c r="Y48" s="1" t="s">
        <v>53</v>
      </c>
      <c r="Z48" s="1" t="s">
        <v>53</v>
      </c>
      <c r="AA48" s="29"/>
      <c r="AB48" s="1" t="s">
        <v>53</v>
      </c>
    </row>
    <row r="49" spans="1:28" ht="30" customHeight="1">
      <c r="A49" s="16" t="s">
        <v>59</v>
      </c>
      <c r="B49" s="16" t="s">
        <v>56</v>
      </c>
      <c r="C49" s="16" t="s">
        <v>57</v>
      </c>
      <c r="D49" s="27" t="s">
        <v>58</v>
      </c>
      <c r="E49" s="28"/>
      <c r="F49" s="16"/>
      <c r="G49" s="28"/>
      <c r="H49" s="16"/>
      <c r="I49" s="28"/>
      <c r="J49" s="16"/>
      <c r="K49" s="28"/>
      <c r="L49" s="16"/>
      <c r="M49" s="28"/>
      <c r="N49" s="16"/>
      <c r="O49" s="28"/>
      <c r="P49" s="28"/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16" t="s">
        <v>445</v>
      </c>
      <c r="X49" s="16" t="s">
        <v>53</v>
      </c>
      <c r="Y49" s="1" t="s">
        <v>53</v>
      </c>
      <c r="Z49" s="1" t="s">
        <v>53</v>
      </c>
      <c r="AA49" s="29"/>
      <c r="AB49" s="1" t="s">
        <v>53</v>
      </c>
    </row>
    <row r="50" spans="1:28" ht="30" customHeight="1">
      <c r="A50" s="16" t="s">
        <v>113</v>
      </c>
      <c r="B50" s="16" t="s">
        <v>56</v>
      </c>
      <c r="C50" s="16" t="s">
        <v>112</v>
      </c>
      <c r="D50" s="27" t="s">
        <v>67</v>
      </c>
      <c r="E50" s="28"/>
      <c r="F50" s="16"/>
      <c r="G50" s="28"/>
      <c r="H50" s="16"/>
      <c r="I50" s="28"/>
      <c r="J50" s="16"/>
      <c r="K50" s="28"/>
      <c r="L50" s="16"/>
      <c r="M50" s="28"/>
      <c r="N50" s="16"/>
      <c r="O50" s="28"/>
      <c r="P50" s="28"/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16" t="s">
        <v>446</v>
      </c>
      <c r="X50" s="16" t="s">
        <v>53</v>
      </c>
      <c r="Y50" s="1" t="s">
        <v>53</v>
      </c>
      <c r="Z50" s="1" t="s">
        <v>53</v>
      </c>
      <c r="AA50" s="29"/>
      <c r="AB50" s="1" t="s">
        <v>53</v>
      </c>
    </row>
    <row r="51" spans="1:28" ht="30" customHeight="1">
      <c r="A51" s="16" t="s">
        <v>115</v>
      </c>
      <c r="B51" s="16" t="s">
        <v>56</v>
      </c>
      <c r="C51" s="16" t="s">
        <v>114</v>
      </c>
      <c r="D51" s="27" t="s">
        <v>67</v>
      </c>
      <c r="E51" s="28"/>
      <c r="F51" s="16"/>
      <c r="G51" s="28"/>
      <c r="H51" s="16"/>
      <c r="I51" s="28"/>
      <c r="J51" s="16"/>
      <c r="K51" s="28"/>
      <c r="L51" s="16"/>
      <c r="M51" s="28"/>
      <c r="N51" s="16"/>
      <c r="O51" s="28"/>
      <c r="P51" s="28"/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16" t="s">
        <v>447</v>
      </c>
      <c r="X51" s="16" t="s">
        <v>53</v>
      </c>
      <c r="Y51" s="1" t="s">
        <v>53</v>
      </c>
      <c r="Z51" s="1" t="s">
        <v>53</v>
      </c>
      <c r="AA51" s="29"/>
      <c r="AB51" s="1" t="s">
        <v>53</v>
      </c>
    </row>
    <row r="52" spans="1:28" ht="30" customHeight="1">
      <c r="A52" s="16" t="s">
        <v>222</v>
      </c>
      <c r="B52" s="16" t="s">
        <v>56</v>
      </c>
      <c r="C52" s="16" t="s">
        <v>221</v>
      </c>
      <c r="D52" s="27" t="s">
        <v>67</v>
      </c>
      <c r="E52" s="28"/>
      <c r="F52" s="16"/>
      <c r="G52" s="28"/>
      <c r="H52" s="16"/>
      <c r="I52" s="28"/>
      <c r="J52" s="16"/>
      <c r="K52" s="28"/>
      <c r="L52" s="16"/>
      <c r="M52" s="28"/>
      <c r="N52" s="16"/>
      <c r="O52" s="28"/>
      <c r="P52" s="28"/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16" t="s">
        <v>448</v>
      </c>
      <c r="X52" s="16" t="s">
        <v>53</v>
      </c>
      <c r="Y52" s="1" t="s">
        <v>53</v>
      </c>
      <c r="Z52" s="1" t="s">
        <v>53</v>
      </c>
      <c r="AA52" s="29"/>
      <c r="AB52" s="1" t="s">
        <v>53</v>
      </c>
    </row>
    <row r="53" spans="1:28" ht="30" customHeight="1">
      <c r="A53" s="16" t="s">
        <v>68</v>
      </c>
      <c r="B53" s="16" t="s">
        <v>56</v>
      </c>
      <c r="C53" s="16" t="s">
        <v>66</v>
      </c>
      <c r="D53" s="27" t="s">
        <v>67</v>
      </c>
      <c r="E53" s="28"/>
      <c r="F53" s="16"/>
      <c r="G53" s="28"/>
      <c r="H53" s="16"/>
      <c r="I53" s="28"/>
      <c r="J53" s="16"/>
      <c r="K53" s="28"/>
      <c r="L53" s="16"/>
      <c r="M53" s="28"/>
      <c r="N53" s="16"/>
      <c r="O53" s="28"/>
      <c r="P53" s="28"/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16" t="s">
        <v>449</v>
      </c>
      <c r="X53" s="16" t="s">
        <v>53</v>
      </c>
      <c r="Y53" s="1" t="s">
        <v>53</v>
      </c>
      <c r="Z53" s="1" t="s">
        <v>53</v>
      </c>
      <c r="AA53" s="29"/>
      <c r="AB53" s="1" t="s">
        <v>53</v>
      </c>
    </row>
    <row r="54" spans="1:28" ht="30" customHeight="1">
      <c r="A54" s="16" t="s">
        <v>302</v>
      </c>
      <c r="B54" s="16" t="s">
        <v>300</v>
      </c>
      <c r="C54" s="16" t="s">
        <v>301</v>
      </c>
      <c r="D54" s="27" t="s">
        <v>67</v>
      </c>
      <c r="E54" s="28"/>
      <c r="F54" s="16"/>
      <c r="G54" s="28"/>
      <c r="H54" s="16"/>
      <c r="I54" s="28"/>
      <c r="J54" s="16"/>
      <c r="K54" s="28"/>
      <c r="L54" s="16"/>
      <c r="M54" s="28"/>
      <c r="N54" s="16"/>
      <c r="O54" s="28"/>
      <c r="P54" s="28"/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16" t="s">
        <v>450</v>
      </c>
      <c r="X54" s="16" t="s">
        <v>53</v>
      </c>
      <c r="Y54" s="1" t="s">
        <v>53</v>
      </c>
      <c r="Z54" s="1" t="s">
        <v>53</v>
      </c>
      <c r="AA54" s="29"/>
      <c r="AB54" s="1" t="s">
        <v>53</v>
      </c>
    </row>
    <row r="55" spans="1:28" ht="30" customHeight="1">
      <c r="A55" s="16" t="s">
        <v>305</v>
      </c>
      <c r="B55" s="16" t="s">
        <v>300</v>
      </c>
      <c r="C55" s="16" t="s">
        <v>304</v>
      </c>
      <c r="D55" s="27" t="s">
        <v>67</v>
      </c>
      <c r="E55" s="28"/>
      <c r="F55" s="16"/>
      <c r="G55" s="28"/>
      <c r="H55" s="16"/>
      <c r="I55" s="28"/>
      <c r="J55" s="16"/>
      <c r="K55" s="28"/>
      <c r="L55" s="16"/>
      <c r="M55" s="28"/>
      <c r="N55" s="16"/>
      <c r="O55" s="28"/>
      <c r="P55" s="28"/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16" t="s">
        <v>451</v>
      </c>
      <c r="X55" s="16" t="s">
        <v>53</v>
      </c>
      <c r="Y55" s="1" t="s">
        <v>53</v>
      </c>
      <c r="Z55" s="1" t="s">
        <v>53</v>
      </c>
      <c r="AA55" s="29"/>
      <c r="AB55" s="1" t="s">
        <v>53</v>
      </c>
    </row>
    <row r="56" spans="1:28" ht="30" customHeight="1">
      <c r="A56" s="16" t="s">
        <v>308</v>
      </c>
      <c r="B56" s="16" t="s">
        <v>307</v>
      </c>
      <c r="C56" s="16" t="s">
        <v>53</v>
      </c>
      <c r="D56" s="27" t="s">
        <v>67</v>
      </c>
      <c r="E56" s="28"/>
      <c r="F56" s="16"/>
      <c r="G56" s="28"/>
      <c r="H56" s="16"/>
      <c r="I56" s="28"/>
      <c r="J56" s="16"/>
      <c r="K56" s="28"/>
      <c r="L56" s="16"/>
      <c r="M56" s="28"/>
      <c r="N56" s="16"/>
      <c r="O56" s="28"/>
      <c r="P56" s="28"/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16" t="s">
        <v>452</v>
      </c>
      <c r="X56" s="16" t="s">
        <v>53</v>
      </c>
      <c r="Y56" s="1" t="s">
        <v>53</v>
      </c>
      <c r="Z56" s="1" t="s">
        <v>53</v>
      </c>
      <c r="AA56" s="29"/>
      <c r="AB56" s="1" t="s">
        <v>53</v>
      </c>
    </row>
    <row r="57" spans="1:28" ht="30" customHeight="1">
      <c r="A57" s="16" t="s">
        <v>311</v>
      </c>
      <c r="B57" s="16" t="s">
        <v>310</v>
      </c>
      <c r="C57" s="16" t="s">
        <v>53</v>
      </c>
      <c r="D57" s="27" t="s">
        <v>67</v>
      </c>
      <c r="E57" s="28"/>
      <c r="F57" s="16"/>
      <c r="G57" s="28"/>
      <c r="H57" s="16"/>
      <c r="I57" s="28"/>
      <c r="J57" s="16"/>
      <c r="K57" s="28"/>
      <c r="L57" s="16"/>
      <c r="M57" s="28"/>
      <c r="N57" s="16"/>
      <c r="O57" s="28"/>
      <c r="P57" s="28"/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16" t="s">
        <v>453</v>
      </c>
      <c r="X57" s="16" t="s">
        <v>53</v>
      </c>
      <c r="Y57" s="1" t="s">
        <v>53</v>
      </c>
      <c r="Z57" s="1" t="s">
        <v>53</v>
      </c>
      <c r="AA57" s="29"/>
      <c r="AB57" s="1" t="s">
        <v>53</v>
      </c>
    </row>
    <row r="58" spans="1:28" ht="30" customHeight="1">
      <c r="A58" s="16" t="s">
        <v>238</v>
      </c>
      <c r="B58" s="16" t="s">
        <v>236</v>
      </c>
      <c r="C58" s="16" t="s">
        <v>237</v>
      </c>
      <c r="D58" s="27" t="s">
        <v>67</v>
      </c>
      <c r="E58" s="28"/>
      <c r="F58" s="16"/>
      <c r="G58" s="28"/>
      <c r="H58" s="16"/>
      <c r="I58" s="28"/>
      <c r="J58" s="16"/>
      <c r="K58" s="28"/>
      <c r="L58" s="16"/>
      <c r="M58" s="28"/>
      <c r="N58" s="16"/>
      <c r="O58" s="28"/>
      <c r="P58" s="28"/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16" t="s">
        <v>454</v>
      </c>
      <c r="X58" s="16" t="s">
        <v>53</v>
      </c>
      <c r="Y58" s="1" t="s">
        <v>53</v>
      </c>
      <c r="Z58" s="1" t="s">
        <v>53</v>
      </c>
      <c r="AA58" s="29"/>
      <c r="AB58" s="1" t="s">
        <v>53</v>
      </c>
    </row>
    <row r="59" spans="1:28" ht="30" customHeight="1">
      <c r="A59" s="16" t="s">
        <v>242</v>
      </c>
      <c r="B59" s="16" t="s">
        <v>240</v>
      </c>
      <c r="C59" s="16" t="s">
        <v>241</v>
      </c>
      <c r="D59" s="27" t="s">
        <v>67</v>
      </c>
      <c r="E59" s="28"/>
      <c r="F59" s="16"/>
      <c r="G59" s="28"/>
      <c r="H59" s="16"/>
      <c r="I59" s="28"/>
      <c r="J59" s="16"/>
      <c r="K59" s="28"/>
      <c r="L59" s="16"/>
      <c r="M59" s="28"/>
      <c r="N59" s="16"/>
      <c r="O59" s="28"/>
      <c r="P59" s="28"/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16" t="s">
        <v>455</v>
      </c>
      <c r="X59" s="16" t="s">
        <v>53</v>
      </c>
      <c r="Y59" s="1" t="s">
        <v>53</v>
      </c>
      <c r="Z59" s="1" t="s">
        <v>53</v>
      </c>
      <c r="AA59" s="29"/>
      <c r="AB59" s="1" t="s">
        <v>53</v>
      </c>
    </row>
    <row r="60" spans="1:28" ht="30" customHeight="1">
      <c r="A60" s="16" t="s">
        <v>256</v>
      </c>
      <c r="B60" s="16" t="s">
        <v>254</v>
      </c>
      <c r="C60" s="16" t="s">
        <v>255</v>
      </c>
      <c r="D60" s="27" t="s">
        <v>67</v>
      </c>
      <c r="E60" s="28"/>
      <c r="F60" s="16"/>
      <c r="G60" s="28"/>
      <c r="H60" s="16"/>
      <c r="I60" s="28"/>
      <c r="J60" s="16"/>
      <c r="K60" s="28"/>
      <c r="L60" s="16"/>
      <c r="M60" s="28"/>
      <c r="N60" s="16"/>
      <c r="O60" s="28"/>
      <c r="P60" s="28"/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16" t="s">
        <v>456</v>
      </c>
      <c r="X60" s="16" t="s">
        <v>53</v>
      </c>
      <c r="Y60" s="1" t="s">
        <v>53</v>
      </c>
      <c r="Z60" s="1" t="s">
        <v>53</v>
      </c>
      <c r="AA60" s="29"/>
      <c r="AB60" s="1" t="s">
        <v>53</v>
      </c>
    </row>
    <row r="61" spans="1:28" ht="30" customHeight="1">
      <c r="A61" s="16" t="s">
        <v>259</v>
      </c>
      <c r="B61" s="16" t="s">
        <v>258</v>
      </c>
      <c r="C61" s="16" t="s">
        <v>53</v>
      </c>
      <c r="D61" s="27" t="s">
        <v>67</v>
      </c>
      <c r="E61" s="28"/>
      <c r="F61" s="16"/>
      <c r="G61" s="28"/>
      <c r="H61" s="16"/>
      <c r="I61" s="28"/>
      <c r="J61" s="16"/>
      <c r="K61" s="28"/>
      <c r="L61" s="16"/>
      <c r="M61" s="28"/>
      <c r="N61" s="16"/>
      <c r="O61" s="28"/>
      <c r="P61" s="28"/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16" t="s">
        <v>457</v>
      </c>
      <c r="X61" s="16" t="s">
        <v>53</v>
      </c>
      <c r="Y61" s="1" t="s">
        <v>53</v>
      </c>
      <c r="Z61" s="1" t="s">
        <v>53</v>
      </c>
      <c r="AA61" s="29"/>
      <c r="AB61" s="1" t="s">
        <v>53</v>
      </c>
    </row>
    <row r="62" spans="1:28" ht="30" customHeight="1">
      <c r="A62" s="16" t="s">
        <v>262</v>
      </c>
      <c r="B62" s="16" t="s">
        <v>261</v>
      </c>
      <c r="C62" s="16" t="s">
        <v>53</v>
      </c>
      <c r="D62" s="27" t="s">
        <v>67</v>
      </c>
      <c r="E62" s="28"/>
      <c r="F62" s="16"/>
      <c r="G62" s="28"/>
      <c r="H62" s="16"/>
      <c r="I62" s="28"/>
      <c r="J62" s="16"/>
      <c r="K62" s="28"/>
      <c r="L62" s="16"/>
      <c r="M62" s="28"/>
      <c r="N62" s="16"/>
      <c r="O62" s="28"/>
      <c r="P62" s="28"/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16" t="s">
        <v>458</v>
      </c>
      <c r="X62" s="16" t="s">
        <v>53</v>
      </c>
      <c r="Y62" s="1" t="s">
        <v>53</v>
      </c>
      <c r="Z62" s="1" t="s">
        <v>53</v>
      </c>
      <c r="AA62" s="29"/>
      <c r="AB62" s="1" t="s">
        <v>53</v>
      </c>
    </row>
    <row r="63" spans="1:28" ht="30" customHeight="1">
      <c r="A63" s="16" t="s">
        <v>264</v>
      </c>
      <c r="B63" s="16" t="s">
        <v>263</v>
      </c>
      <c r="C63" s="16" t="s">
        <v>93</v>
      </c>
      <c r="D63" s="27" t="s">
        <v>94</v>
      </c>
      <c r="E63" s="28"/>
      <c r="F63" s="16"/>
      <c r="G63" s="28"/>
      <c r="H63" s="16"/>
      <c r="I63" s="28"/>
      <c r="J63" s="16"/>
      <c r="K63" s="28"/>
      <c r="L63" s="16"/>
      <c r="M63" s="28"/>
      <c r="N63" s="16"/>
      <c r="O63" s="28"/>
      <c r="P63" s="28"/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16" t="s">
        <v>459</v>
      </c>
      <c r="X63" s="16" t="s">
        <v>53</v>
      </c>
      <c r="Y63" s="1" t="s">
        <v>460</v>
      </c>
      <c r="Z63" s="1" t="s">
        <v>53</v>
      </c>
      <c r="AA63" s="29"/>
      <c r="AB63" s="1" t="s">
        <v>53</v>
      </c>
    </row>
    <row r="64" spans="1:28" ht="30" customHeight="1">
      <c r="A64" s="16" t="s">
        <v>386</v>
      </c>
      <c r="B64" s="16" t="s">
        <v>385</v>
      </c>
      <c r="C64" s="16" t="s">
        <v>93</v>
      </c>
      <c r="D64" s="27" t="s">
        <v>94</v>
      </c>
      <c r="E64" s="28"/>
      <c r="F64" s="16"/>
      <c r="G64" s="28"/>
      <c r="H64" s="16"/>
      <c r="I64" s="28"/>
      <c r="J64" s="16"/>
      <c r="K64" s="28"/>
      <c r="L64" s="16"/>
      <c r="M64" s="28"/>
      <c r="N64" s="16"/>
      <c r="O64" s="28"/>
      <c r="P64" s="28"/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16" t="s">
        <v>461</v>
      </c>
      <c r="X64" s="16" t="s">
        <v>53</v>
      </c>
      <c r="Y64" s="1" t="s">
        <v>460</v>
      </c>
      <c r="Z64" s="1" t="s">
        <v>53</v>
      </c>
      <c r="AA64" s="29"/>
      <c r="AB64" s="1" t="s">
        <v>53</v>
      </c>
    </row>
    <row r="65" spans="1:28" ht="30" customHeight="1">
      <c r="A65" s="16" t="s">
        <v>267</v>
      </c>
      <c r="B65" s="16" t="s">
        <v>266</v>
      </c>
      <c r="C65" s="16" t="s">
        <v>93</v>
      </c>
      <c r="D65" s="27" t="s">
        <v>94</v>
      </c>
      <c r="E65" s="28"/>
      <c r="F65" s="16"/>
      <c r="G65" s="28"/>
      <c r="H65" s="16"/>
      <c r="I65" s="28"/>
      <c r="J65" s="16"/>
      <c r="K65" s="28"/>
      <c r="L65" s="16"/>
      <c r="M65" s="28"/>
      <c r="N65" s="16"/>
      <c r="O65" s="28"/>
      <c r="P65" s="28"/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16" t="s">
        <v>462</v>
      </c>
      <c r="X65" s="16" t="s">
        <v>53</v>
      </c>
      <c r="Y65" s="1" t="s">
        <v>460</v>
      </c>
      <c r="Z65" s="1" t="s">
        <v>53</v>
      </c>
      <c r="AA65" s="29"/>
      <c r="AB65" s="1" t="s">
        <v>53</v>
      </c>
    </row>
    <row r="66" spans="1:28" ht="30" customHeight="1">
      <c r="A66" s="16" t="s">
        <v>378</v>
      </c>
      <c r="B66" s="16" t="s">
        <v>377</v>
      </c>
      <c r="C66" s="16" t="s">
        <v>93</v>
      </c>
      <c r="D66" s="27" t="s">
        <v>94</v>
      </c>
      <c r="E66" s="28"/>
      <c r="F66" s="16"/>
      <c r="G66" s="28"/>
      <c r="H66" s="16"/>
      <c r="I66" s="28"/>
      <c r="J66" s="16"/>
      <c r="K66" s="28"/>
      <c r="L66" s="16"/>
      <c r="M66" s="28"/>
      <c r="N66" s="16"/>
      <c r="O66" s="28"/>
      <c r="P66" s="28"/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16" t="s">
        <v>463</v>
      </c>
      <c r="X66" s="16" t="s">
        <v>53</v>
      </c>
      <c r="Y66" s="1" t="s">
        <v>460</v>
      </c>
      <c r="Z66" s="1" t="s">
        <v>53</v>
      </c>
      <c r="AA66" s="29"/>
      <c r="AB66" s="1" t="s">
        <v>53</v>
      </c>
    </row>
    <row r="67" spans="1:28" ht="30" customHeight="1">
      <c r="A67" s="16" t="s">
        <v>95</v>
      </c>
      <c r="B67" s="16" t="s">
        <v>92</v>
      </c>
      <c r="C67" s="16" t="s">
        <v>93</v>
      </c>
      <c r="D67" s="27" t="s">
        <v>94</v>
      </c>
      <c r="E67" s="28"/>
      <c r="F67" s="16"/>
      <c r="G67" s="28"/>
      <c r="H67" s="16"/>
      <c r="I67" s="28"/>
      <c r="J67" s="16"/>
      <c r="K67" s="28"/>
      <c r="L67" s="16"/>
      <c r="M67" s="28"/>
      <c r="N67" s="16"/>
      <c r="O67" s="28"/>
      <c r="P67" s="28"/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16" t="s">
        <v>464</v>
      </c>
      <c r="X67" s="16" t="s">
        <v>53</v>
      </c>
      <c r="Y67" s="1" t="s">
        <v>460</v>
      </c>
      <c r="Z67" s="1" t="s">
        <v>53</v>
      </c>
      <c r="AA67" s="29"/>
      <c r="AB67" s="1" t="s">
        <v>53</v>
      </c>
    </row>
    <row r="68" spans="1:28" ht="30" customHeight="1">
      <c r="A68" s="16" t="s">
        <v>98</v>
      </c>
      <c r="B68" s="16" t="s">
        <v>97</v>
      </c>
      <c r="C68" s="16" t="s">
        <v>93</v>
      </c>
      <c r="D68" s="27" t="s">
        <v>94</v>
      </c>
      <c r="E68" s="28"/>
      <c r="F68" s="16"/>
      <c r="G68" s="28"/>
      <c r="H68" s="16"/>
      <c r="I68" s="28"/>
      <c r="J68" s="16"/>
      <c r="K68" s="28"/>
      <c r="L68" s="16"/>
      <c r="M68" s="28"/>
      <c r="N68" s="16"/>
      <c r="O68" s="28"/>
      <c r="P68" s="28"/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16" t="s">
        <v>465</v>
      </c>
      <c r="X68" s="16" t="s">
        <v>53</v>
      </c>
      <c r="Y68" s="1" t="s">
        <v>460</v>
      </c>
      <c r="Z68" s="1" t="s">
        <v>53</v>
      </c>
      <c r="AA68" s="29"/>
      <c r="AB68" s="1" t="s">
        <v>53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0581E-062F-4570-9D84-259DDD1EAA72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374F-123E-4F99-B6F8-3DD9B32F9A7D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576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3983-D5CC-4559-B5BB-96A3A4F99FC4}">
  <sheetPr>
    <tabColor rgb="FF92D050"/>
  </sheetPr>
  <dimension ref="A1:P17"/>
  <sheetViews>
    <sheetView view="pageBreakPreview" workbookViewId="0">
      <selection activeCell="D33" sqref="D33:J33"/>
    </sheetView>
  </sheetViews>
  <sheetFormatPr defaultRowHeight="13.5"/>
  <cols>
    <col min="1" max="16384" width="9" style="44"/>
  </cols>
  <sheetData>
    <row r="1" spans="1:16" s="34" customFormat="1" ht="24" customHeight="1">
      <c r="A1" s="32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s="34" customFormat="1" ht="33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6" s="35" customFormat="1" ht="30" customHeight="1">
      <c r="A3" s="168" t="str">
        <f>'표지 '!A3:L3</f>
        <v>통합대학 학생상담센터 환경개선 전기공사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</row>
    <row r="4" spans="1:16" s="35" customFormat="1" ht="30" customHeigh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6" s="35" customFormat="1" ht="30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6" s="34" customFormat="1" ht="31.5" customHeight="1">
      <c r="A6" s="37" t="s">
        <v>679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6" s="34" customFormat="1" ht="24" customHeight="1"/>
    <row r="8" spans="1:16" s="34" customFormat="1" ht="24" customHeight="1"/>
    <row r="9" spans="1:16" s="34" customFormat="1" ht="24" customHeight="1"/>
    <row r="10" spans="1:16" s="34" customFormat="1" ht="24" customHeight="1"/>
    <row r="11" spans="1:16" s="34" customFormat="1" ht="24" customHeight="1"/>
    <row r="12" spans="1:16" s="34" customFormat="1" ht="24" customHeight="1">
      <c r="A12" s="38">
        <f>'표지 '!A12</f>
        <v>2026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6" s="34" customFormat="1" ht="24" customHeight="1">
      <c r="P13" s="45"/>
    </row>
    <row r="14" spans="1:16" s="34" customFormat="1" ht="24" customHeight="1"/>
    <row r="15" spans="1:16" s="34" customFormat="1" ht="24" customHeight="1"/>
    <row r="16" spans="1:16" s="34" customFormat="1" ht="24" customHeight="1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</row>
    <row r="17" s="34" customFormat="1" ht="24" customHeight="1"/>
  </sheetData>
  <mergeCells count="4">
    <mergeCell ref="A2:L2"/>
    <mergeCell ref="A3:L3"/>
    <mergeCell ref="A4:L4"/>
    <mergeCell ref="A16:L16"/>
  </mergeCells>
  <phoneticPr fontId="1" type="noConversion"/>
  <printOptions horizontalCentered="1" verticalCentered="1"/>
  <pageMargins left="0.78740157480314965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7BC46-F270-4EA5-83D3-D6B5DB49CDC3}">
  <sheetPr>
    <pageSetUpPr fitToPage="1"/>
  </sheetPr>
  <dimension ref="A1:Y89"/>
  <sheetViews>
    <sheetView topLeftCell="B78" workbookViewId="0">
      <selection activeCell="G86" sqref="G86:P89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6" width="0" hidden="1" customWidth="1"/>
  </cols>
  <sheetData>
    <row r="1" spans="1:25" ht="30" customHeight="1">
      <c r="A1" s="230" t="s">
        <v>473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</row>
    <row r="2" spans="1:25" ht="30" customHeight="1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</row>
    <row r="3" spans="1:25" ht="30" customHeight="1">
      <c r="A3" s="7" t="s">
        <v>327</v>
      </c>
      <c r="B3" s="7" t="s">
        <v>2</v>
      </c>
      <c r="C3" s="7" t="s">
        <v>3</v>
      </c>
      <c r="D3" s="7" t="s">
        <v>4</v>
      </c>
      <c r="E3" s="7" t="s">
        <v>474</v>
      </c>
      <c r="F3" s="7" t="s">
        <v>475</v>
      </c>
      <c r="G3" s="7" t="s">
        <v>335</v>
      </c>
      <c r="H3" s="7" t="s">
        <v>476</v>
      </c>
      <c r="I3" s="7" t="s">
        <v>477</v>
      </c>
      <c r="J3" s="7" t="s">
        <v>478</v>
      </c>
      <c r="K3" s="7" t="s">
        <v>479</v>
      </c>
      <c r="L3" s="7" t="s">
        <v>480</v>
      </c>
      <c r="M3" s="7" t="s">
        <v>481</v>
      </c>
      <c r="N3" s="7" t="s">
        <v>482</v>
      </c>
      <c r="O3" s="7" t="s">
        <v>332</v>
      </c>
      <c r="P3" s="7" t="s">
        <v>483</v>
      </c>
      <c r="Q3" s="1" t="s">
        <v>53</v>
      </c>
      <c r="R3" s="1" t="s">
        <v>53</v>
      </c>
      <c r="S3" s="1" t="s">
        <v>53</v>
      </c>
      <c r="T3" s="1" t="s">
        <v>50</v>
      </c>
      <c r="V3" t="s">
        <v>92</v>
      </c>
      <c r="W3" t="s">
        <v>97</v>
      </c>
      <c r="X3" t="s">
        <v>263</v>
      </c>
      <c r="Y3" t="s">
        <v>266</v>
      </c>
    </row>
    <row r="4" spans="1:25" ht="30" customHeight="1">
      <c r="A4" s="30"/>
      <c r="B4" s="229" t="s">
        <v>484</v>
      </c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</row>
    <row r="5" spans="1:25" ht="30" customHeight="1">
      <c r="A5" s="31" t="s">
        <v>59</v>
      </c>
      <c r="B5" s="31" t="s">
        <v>56</v>
      </c>
      <c r="C5" s="31" t="s">
        <v>57</v>
      </c>
      <c r="D5" s="31" t="s">
        <v>58</v>
      </c>
      <c r="E5" s="31" t="s">
        <v>485</v>
      </c>
      <c r="F5" s="30">
        <v>21</v>
      </c>
      <c r="G5" s="30"/>
      <c r="H5" s="30"/>
      <c r="I5" s="30"/>
      <c r="J5" s="30"/>
      <c r="K5" s="30"/>
      <c r="L5" s="31"/>
      <c r="M5" s="30"/>
      <c r="N5" s="30"/>
      <c r="O5" s="31"/>
      <c r="P5" s="31" t="s">
        <v>53</v>
      </c>
      <c r="Q5" s="1" t="s">
        <v>55</v>
      </c>
      <c r="R5" s="1" t="s">
        <v>95</v>
      </c>
      <c r="S5">
        <v>6.2640000000000001E-2</v>
      </c>
      <c r="T5" s="1" t="s">
        <v>62</v>
      </c>
      <c r="V5">
        <f>N5</f>
        <v>0</v>
      </c>
    </row>
    <row r="6" spans="1:25" ht="30" customHeight="1">
      <c r="A6" s="31" t="s">
        <v>71</v>
      </c>
      <c r="B6" s="31" t="s">
        <v>69</v>
      </c>
      <c r="C6" s="31" t="s">
        <v>70</v>
      </c>
      <c r="D6" s="31" t="s">
        <v>58</v>
      </c>
      <c r="E6" s="31" t="s">
        <v>486</v>
      </c>
      <c r="F6" s="30">
        <v>25</v>
      </c>
      <c r="G6" s="30"/>
      <c r="H6" s="30"/>
      <c r="I6" s="30"/>
      <c r="J6" s="30"/>
      <c r="K6" s="30"/>
      <c r="L6" s="31"/>
      <c r="M6" s="30"/>
      <c r="N6" s="30"/>
      <c r="O6" s="31"/>
      <c r="P6" s="31" t="s">
        <v>53</v>
      </c>
      <c r="Q6" s="1" t="s">
        <v>55</v>
      </c>
      <c r="R6" s="1" t="s">
        <v>98</v>
      </c>
      <c r="S6">
        <v>2.7199999999999998E-2</v>
      </c>
      <c r="T6" s="1" t="s">
        <v>72</v>
      </c>
      <c r="W6">
        <f>N6</f>
        <v>0</v>
      </c>
    </row>
    <row r="7" spans="1:25" ht="30" customHeight="1">
      <c r="A7" s="31" t="s">
        <v>75</v>
      </c>
      <c r="B7" s="31" t="s">
        <v>73</v>
      </c>
      <c r="C7" s="31" t="s">
        <v>74</v>
      </c>
      <c r="D7" s="31" t="s">
        <v>58</v>
      </c>
      <c r="E7" s="31" t="s">
        <v>487</v>
      </c>
      <c r="F7" s="30">
        <v>25</v>
      </c>
      <c r="G7" s="30"/>
      <c r="H7" s="30"/>
      <c r="I7" s="30"/>
      <c r="J7" s="30"/>
      <c r="K7" s="30"/>
      <c r="L7" s="31"/>
      <c r="M7" s="30"/>
      <c r="N7" s="30"/>
      <c r="O7" s="31"/>
      <c r="P7" s="31" t="s">
        <v>53</v>
      </c>
      <c r="Q7" s="1" t="s">
        <v>55</v>
      </c>
      <c r="R7" s="1" t="s">
        <v>95</v>
      </c>
      <c r="S7">
        <v>7.1999999999999998E-3</v>
      </c>
      <c r="T7" s="1" t="s">
        <v>76</v>
      </c>
      <c r="V7">
        <f>N7</f>
        <v>0</v>
      </c>
    </row>
    <row r="8" spans="1:25" ht="30" customHeight="1">
      <c r="A8" s="31" t="s">
        <v>82</v>
      </c>
      <c r="B8" s="31" t="s">
        <v>79</v>
      </c>
      <c r="C8" s="31" t="s">
        <v>80</v>
      </c>
      <c r="D8" s="31" t="s">
        <v>81</v>
      </c>
      <c r="E8" s="31" t="s">
        <v>488</v>
      </c>
      <c r="F8" s="30">
        <v>1</v>
      </c>
      <c r="G8" s="30"/>
      <c r="H8" s="30"/>
      <c r="I8" s="30"/>
      <c r="J8" s="30"/>
      <c r="K8" s="30"/>
      <c r="L8" s="31"/>
      <c r="M8" s="30"/>
      <c r="N8" s="30"/>
      <c r="O8" s="31"/>
      <c r="P8" s="31" t="s">
        <v>53</v>
      </c>
      <c r="Q8" s="1" t="s">
        <v>55</v>
      </c>
      <c r="R8" s="1" t="s">
        <v>95</v>
      </c>
      <c r="S8">
        <v>0.52800000000000002</v>
      </c>
      <c r="T8" s="1" t="s">
        <v>83</v>
      </c>
      <c r="V8">
        <f>N8</f>
        <v>0</v>
      </c>
    </row>
    <row r="9" spans="1:25" ht="30" customHeight="1">
      <c r="A9" s="31" t="s">
        <v>86</v>
      </c>
      <c r="B9" s="31" t="s">
        <v>84</v>
      </c>
      <c r="C9" s="31" t="s">
        <v>85</v>
      </c>
      <c r="D9" s="31" t="s">
        <v>81</v>
      </c>
      <c r="E9" s="31" t="s">
        <v>488</v>
      </c>
      <c r="F9" s="30">
        <v>1</v>
      </c>
      <c r="G9" s="30"/>
      <c r="H9" s="30"/>
      <c r="I9" s="30"/>
      <c r="J9" s="30"/>
      <c r="K9" s="30"/>
      <c r="L9" s="31"/>
      <c r="M9" s="30"/>
      <c r="N9" s="30"/>
      <c r="O9" s="31"/>
      <c r="P9" s="31" t="s">
        <v>53</v>
      </c>
      <c r="Q9" s="1" t="s">
        <v>55</v>
      </c>
      <c r="R9" s="1" t="s">
        <v>95</v>
      </c>
      <c r="S9">
        <v>0.76</v>
      </c>
      <c r="T9" s="1" t="s">
        <v>87</v>
      </c>
      <c r="V9">
        <f>N9</f>
        <v>0</v>
      </c>
    </row>
    <row r="10" spans="1:25" ht="30" customHeight="1">
      <c r="A10" s="31" t="s">
        <v>95</v>
      </c>
      <c r="B10" s="31" t="s">
        <v>92</v>
      </c>
      <c r="C10" s="31" t="s">
        <v>93</v>
      </c>
      <c r="D10" s="31" t="s">
        <v>94</v>
      </c>
      <c r="E10" s="31" t="s">
        <v>53</v>
      </c>
      <c r="F10" s="30">
        <f>SUM(V5:V9)</f>
        <v>0</v>
      </c>
      <c r="G10" s="30"/>
      <c r="H10" s="30"/>
      <c r="I10" s="30"/>
      <c r="J10" s="30"/>
      <c r="K10" s="30"/>
      <c r="L10" s="31"/>
      <c r="M10" s="30"/>
      <c r="N10" s="30"/>
      <c r="O10" s="30"/>
      <c r="P10" s="31" t="s">
        <v>53</v>
      </c>
      <c r="Q10" s="1" t="s">
        <v>55</v>
      </c>
      <c r="R10" s="1" t="s">
        <v>53</v>
      </c>
      <c r="T10" s="1" t="s">
        <v>96</v>
      </c>
    </row>
    <row r="11" spans="1:25" ht="30" customHeight="1">
      <c r="A11" s="31" t="s">
        <v>98</v>
      </c>
      <c r="B11" s="31" t="s">
        <v>97</v>
      </c>
      <c r="C11" s="31" t="s">
        <v>93</v>
      </c>
      <c r="D11" s="31" t="s">
        <v>94</v>
      </c>
      <c r="E11" s="31" t="s">
        <v>53</v>
      </c>
      <c r="F11" s="30">
        <f>SUM(W5:W9)</f>
        <v>0</v>
      </c>
      <c r="G11" s="30"/>
      <c r="H11" s="30"/>
      <c r="I11" s="30"/>
      <c r="J11" s="30"/>
      <c r="K11" s="30"/>
      <c r="L11" s="31"/>
      <c r="M11" s="30"/>
      <c r="N11" s="30"/>
      <c r="O11" s="30"/>
      <c r="P11" s="31" t="s">
        <v>53</v>
      </c>
      <c r="Q11" s="1" t="s">
        <v>55</v>
      </c>
      <c r="R11" s="1" t="s">
        <v>53</v>
      </c>
      <c r="T11" s="1" t="s">
        <v>99</v>
      </c>
    </row>
    <row r="12" spans="1:25" ht="30" customHeight="1">
      <c r="A12" s="30"/>
      <c r="B12" s="229" t="s">
        <v>489</v>
      </c>
      <c r="C12" s="229"/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</row>
    <row r="13" spans="1:25" ht="30" customHeight="1">
      <c r="A13" s="31" t="s">
        <v>107</v>
      </c>
      <c r="B13" s="31" t="s">
        <v>56</v>
      </c>
      <c r="C13" s="31" t="s">
        <v>106</v>
      </c>
      <c r="D13" s="31" t="s">
        <v>58</v>
      </c>
      <c r="E13" s="31" t="s">
        <v>490</v>
      </c>
      <c r="F13" s="30">
        <v>203</v>
      </c>
      <c r="G13" s="30"/>
      <c r="H13" s="30"/>
      <c r="I13" s="30"/>
      <c r="J13" s="30"/>
      <c r="K13" s="30"/>
      <c r="L13" s="31"/>
      <c r="M13" s="30"/>
      <c r="N13" s="30"/>
      <c r="O13" s="31"/>
      <c r="P13" s="31"/>
      <c r="Q13" s="1" t="s">
        <v>105</v>
      </c>
      <c r="R13" s="1" t="s">
        <v>95</v>
      </c>
      <c r="S13">
        <v>3.168E-2</v>
      </c>
      <c r="T13" s="1" t="s">
        <v>108</v>
      </c>
      <c r="V13">
        <f>N13</f>
        <v>0</v>
      </c>
    </row>
    <row r="14" spans="1:25" ht="30" customHeight="1">
      <c r="A14" s="31" t="s">
        <v>110</v>
      </c>
      <c r="B14" s="31" t="s">
        <v>56</v>
      </c>
      <c r="C14" s="31" t="s">
        <v>109</v>
      </c>
      <c r="D14" s="31" t="s">
        <v>58</v>
      </c>
      <c r="E14" s="31" t="s">
        <v>485</v>
      </c>
      <c r="F14" s="30">
        <v>10</v>
      </c>
      <c r="G14" s="30"/>
      <c r="H14" s="30"/>
      <c r="I14" s="30"/>
      <c r="J14" s="30"/>
      <c r="K14" s="30"/>
      <c r="L14" s="31"/>
      <c r="M14" s="30"/>
      <c r="N14" s="30"/>
      <c r="O14" s="31"/>
      <c r="P14" s="31"/>
      <c r="Q14" s="1" t="s">
        <v>105</v>
      </c>
      <c r="R14" s="1" t="s">
        <v>95</v>
      </c>
      <c r="S14">
        <v>4.2479999999999997E-2</v>
      </c>
      <c r="T14" s="1" t="s">
        <v>111</v>
      </c>
      <c r="V14">
        <f>N14</f>
        <v>0</v>
      </c>
    </row>
    <row r="15" spans="1:25" ht="30" customHeight="1">
      <c r="A15" s="31" t="s">
        <v>117</v>
      </c>
      <c r="B15" s="31" t="s">
        <v>69</v>
      </c>
      <c r="C15" s="31" t="s">
        <v>116</v>
      </c>
      <c r="D15" s="31" t="s">
        <v>58</v>
      </c>
      <c r="E15" s="31" t="s">
        <v>486</v>
      </c>
      <c r="F15" s="30">
        <v>137</v>
      </c>
      <c r="G15" s="30"/>
      <c r="H15" s="30"/>
      <c r="I15" s="30"/>
      <c r="J15" s="30"/>
      <c r="K15" s="30"/>
      <c r="L15" s="31"/>
      <c r="M15" s="30"/>
      <c r="N15" s="30"/>
      <c r="O15" s="31"/>
      <c r="P15" s="31"/>
      <c r="Q15" s="1" t="s">
        <v>105</v>
      </c>
      <c r="R15" s="1" t="s">
        <v>98</v>
      </c>
      <c r="S15">
        <v>1.52E-2</v>
      </c>
      <c r="T15" s="1" t="s">
        <v>118</v>
      </c>
      <c r="W15">
        <f>N15</f>
        <v>0</v>
      </c>
    </row>
    <row r="16" spans="1:25" ht="30" customHeight="1">
      <c r="A16" s="31" t="s">
        <v>121</v>
      </c>
      <c r="B16" s="31" t="s">
        <v>119</v>
      </c>
      <c r="C16" s="31" t="s">
        <v>120</v>
      </c>
      <c r="D16" s="31" t="s">
        <v>58</v>
      </c>
      <c r="E16" s="31" t="s">
        <v>491</v>
      </c>
      <c r="F16" s="30">
        <v>703</v>
      </c>
      <c r="G16" s="30"/>
      <c r="H16" s="30"/>
      <c r="I16" s="30"/>
      <c r="J16" s="30"/>
      <c r="K16" s="30"/>
      <c r="L16" s="31"/>
      <c r="M16" s="30"/>
      <c r="N16" s="30"/>
      <c r="O16" s="31"/>
      <c r="P16" s="31"/>
      <c r="Q16" s="1" t="s">
        <v>105</v>
      </c>
      <c r="R16" s="1" t="s">
        <v>95</v>
      </c>
      <c r="S16">
        <v>8.0000000000000002E-3</v>
      </c>
      <c r="T16" s="1" t="s">
        <v>122</v>
      </c>
      <c r="V16">
        <f t="shared" ref="V16:V31" si="0">N16</f>
        <v>0</v>
      </c>
    </row>
    <row r="17" spans="1:22" ht="30" customHeight="1">
      <c r="A17" s="31" t="s">
        <v>125</v>
      </c>
      <c r="B17" s="31" t="s">
        <v>123</v>
      </c>
      <c r="C17" s="31" t="s">
        <v>124</v>
      </c>
      <c r="D17" s="31" t="s">
        <v>67</v>
      </c>
      <c r="E17" s="31" t="s">
        <v>492</v>
      </c>
      <c r="F17" s="30">
        <v>50</v>
      </c>
      <c r="G17" s="30"/>
      <c r="H17" s="30"/>
      <c r="I17" s="30"/>
      <c r="J17" s="30"/>
      <c r="K17" s="30"/>
      <c r="L17" s="31"/>
      <c r="M17" s="30"/>
      <c r="N17" s="30"/>
      <c r="O17" s="31"/>
      <c r="P17" s="31"/>
      <c r="Q17" s="1" t="s">
        <v>105</v>
      </c>
      <c r="R17" s="1" t="s">
        <v>95</v>
      </c>
      <c r="S17">
        <v>8.6400000000000005E-2</v>
      </c>
      <c r="T17" s="1" t="s">
        <v>126</v>
      </c>
      <c r="V17">
        <f t="shared" si="0"/>
        <v>0</v>
      </c>
    </row>
    <row r="18" spans="1:22" ht="30" customHeight="1">
      <c r="A18" s="31" t="s">
        <v>131</v>
      </c>
      <c r="B18" s="31" t="s">
        <v>129</v>
      </c>
      <c r="C18" s="31" t="s">
        <v>130</v>
      </c>
      <c r="D18" s="31" t="s">
        <v>67</v>
      </c>
      <c r="E18" s="31" t="s">
        <v>492</v>
      </c>
      <c r="F18" s="30">
        <v>13</v>
      </c>
      <c r="G18" s="30"/>
      <c r="H18" s="30"/>
      <c r="I18" s="30"/>
      <c r="J18" s="30"/>
      <c r="K18" s="30"/>
      <c r="L18" s="31"/>
      <c r="M18" s="30"/>
      <c r="N18" s="30"/>
      <c r="O18" s="31"/>
      <c r="P18" s="31"/>
      <c r="Q18" s="1" t="s">
        <v>105</v>
      </c>
      <c r="R18" s="1" t="s">
        <v>95</v>
      </c>
      <c r="S18">
        <v>0.14399999999999999</v>
      </c>
      <c r="T18" s="1" t="s">
        <v>132</v>
      </c>
      <c r="V18">
        <f t="shared" si="0"/>
        <v>0</v>
      </c>
    </row>
    <row r="19" spans="1:22" ht="30" customHeight="1">
      <c r="A19" s="31" t="s">
        <v>135</v>
      </c>
      <c r="B19" s="31" t="s">
        <v>133</v>
      </c>
      <c r="C19" s="31" t="s">
        <v>134</v>
      </c>
      <c r="D19" s="31" t="s">
        <v>67</v>
      </c>
      <c r="E19" s="31" t="s">
        <v>493</v>
      </c>
      <c r="F19" s="30">
        <v>3</v>
      </c>
      <c r="G19" s="30"/>
      <c r="H19" s="30"/>
      <c r="I19" s="30"/>
      <c r="J19" s="30"/>
      <c r="K19" s="30"/>
      <c r="L19" s="31"/>
      <c r="M19" s="30"/>
      <c r="N19" s="30"/>
      <c r="O19" s="31"/>
      <c r="P19" s="31"/>
      <c r="Q19" s="1" t="s">
        <v>105</v>
      </c>
      <c r="R19" s="1" t="s">
        <v>95</v>
      </c>
      <c r="S19">
        <v>6.8000000000000005E-2</v>
      </c>
      <c r="T19" s="1" t="s">
        <v>136</v>
      </c>
      <c r="V19">
        <f t="shared" si="0"/>
        <v>0</v>
      </c>
    </row>
    <row r="20" spans="1:22" ht="30" customHeight="1">
      <c r="A20" s="31" t="s">
        <v>138</v>
      </c>
      <c r="B20" s="31" t="s">
        <v>133</v>
      </c>
      <c r="C20" s="31" t="s">
        <v>137</v>
      </c>
      <c r="D20" s="31" t="s">
        <v>67</v>
      </c>
      <c r="E20" s="31" t="s">
        <v>493</v>
      </c>
      <c r="F20" s="30">
        <v>2</v>
      </c>
      <c r="G20" s="30"/>
      <c r="H20" s="30"/>
      <c r="I20" s="30"/>
      <c r="J20" s="30"/>
      <c r="K20" s="30"/>
      <c r="L20" s="31"/>
      <c r="M20" s="30"/>
      <c r="N20" s="30"/>
      <c r="O20" s="31"/>
      <c r="P20" s="31"/>
      <c r="Q20" s="1" t="s">
        <v>105</v>
      </c>
      <c r="R20" s="1" t="s">
        <v>95</v>
      </c>
      <c r="S20">
        <v>6.8000000000000005E-2</v>
      </c>
      <c r="T20" s="1" t="s">
        <v>139</v>
      </c>
      <c r="V20">
        <f t="shared" si="0"/>
        <v>0</v>
      </c>
    </row>
    <row r="21" spans="1:22" ht="30" customHeight="1">
      <c r="A21" s="31" t="s">
        <v>141</v>
      </c>
      <c r="B21" s="31" t="s">
        <v>133</v>
      </c>
      <c r="C21" s="31" t="s">
        <v>140</v>
      </c>
      <c r="D21" s="31" t="s">
        <v>67</v>
      </c>
      <c r="E21" s="31" t="s">
        <v>493</v>
      </c>
      <c r="F21" s="30">
        <v>7</v>
      </c>
      <c r="G21" s="30"/>
      <c r="H21" s="30"/>
      <c r="I21" s="30"/>
      <c r="J21" s="30"/>
      <c r="K21" s="30"/>
      <c r="L21" s="31"/>
      <c r="M21" s="30"/>
      <c r="N21" s="30"/>
      <c r="O21" s="31"/>
      <c r="P21" s="31"/>
      <c r="Q21" s="1" t="s">
        <v>105</v>
      </c>
      <c r="R21" s="1" t="s">
        <v>95</v>
      </c>
      <c r="S21">
        <v>6.8000000000000005E-2</v>
      </c>
      <c r="T21" s="1" t="s">
        <v>142</v>
      </c>
      <c r="V21">
        <f t="shared" si="0"/>
        <v>0</v>
      </c>
    </row>
    <row r="22" spans="1:22" ht="30" customHeight="1">
      <c r="A22" s="31" t="s">
        <v>144</v>
      </c>
      <c r="B22" s="31" t="s">
        <v>133</v>
      </c>
      <c r="C22" s="31" t="s">
        <v>143</v>
      </c>
      <c r="D22" s="31" t="s">
        <v>67</v>
      </c>
      <c r="E22" s="31" t="s">
        <v>493</v>
      </c>
      <c r="F22" s="30">
        <v>1</v>
      </c>
      <c r="G22" s="30"/>
      <c r="H22" s="30"/>
      <c r="I22" s="30"/>
      <c r="J22" s="30"/>
      <c r="K22" s="30"/>
      <c r="L22" s="31"/>
      <c r="M22" s="30"/>
      <c r="N22" s="30"/>
      <c r="O22" s="31"/>
      <c r="P22" s="31"/>
      <c r="Q22" s="1" t="s">
        <v>105</v>
      </c>
      <c r="R22" s="1" t="s">
        <v>95</v>
      </c>
      <c r="S22">
        <v>6.8000000000000005E-2</v>
      </c>
      <c r="T22" s="1" t="s">
        <v>145</v>
      </c>
      <c r="V22">
        <f t="shared" si="0"/>
        <v>0</v>
      </c>
    </row>
    <row r="23" spans="1:22" ht="30" customHeight="1">
      <c r="A23" s="31" t="s">
        <v>147</v>
      </c>
      <c r="B23" s="31" t="s">
        <v>133</v>
      </c>
      <c r="C23" s="31" t="s">
        <v>146</v>
      </c>
      <c r="D23" s="31" t="s">
        <v>67</v>
      </c>
      <c r="E23" s="31" t="s">
        <v>493</v>
      </c>
      <c r="F23" s="30">
        <v>2</v>
      </c>
      <c r="G23" s="30"/>
      <c r="H23" s="30"/>
      <c r="I23" s="30"/>
      <c r="J23" s="30"/>
      <c r="K23" s="30"/>
      <c r="L23" s="31"/>
      <c r="M23" s="30"/>
      <c r="N23" s="30"/>
      <c r="O23" s="31"/>
      <c r="P23" s="31"/>
      <c r="Q23" s="1" t="s">
        <v>105</v>
      </c>
      <c r="R23" s="1" t="s">
        <v>95</v>
      </c>
      <c r="S23">
        <v>6.8000000000000005E-2</v>
      </c>
      <c r="T23" s="1" t="s">
        <v>148</v>
      </c>
      <c r="V23">
        <f t="shared" si="0"/>
        <v>0</v>
      </c>
    </row>
    <row r="24" spans="1:22" ht="30" customHeight="1">
      <c r="A24" s="31" t="s">
        <v>152</v>
      </c>
      <c r="B24" s="31" t="s">
        <v>149</v>
      </c>
      <c r="C24" s="31" t="s">
        <v>150</v>
      </c>
      <c r="D24" s="31" t="s">
        <v>151</v>
      </c>
      <c r="E24" s="31" t="s">
        <v>494</v>
      </c>
      <c r="F24" s="30">
        <v>22</v>
      </c>
      <c r="G24" s="30"/>
      <c r="H24" s="30"/>
      <c r="I24" s="30"/>
      <c r="J24" s="30"/>
      <c r="K24" s="30"/>
      <c r="L24" s="31"/>
      <c r="M24" s="30"/>
      <c r="N24" s="30"/>
      <c r="O24" s="31"/>
      <c r="P24" s="31"/>
      <c r="Q24" s="1" t="s">
        <v>105</v>
      </c>
      <c r="R24" s="1" t="s">
        <v>95</v>
      </c>
      <c r="S24">
        <v>0.18936</v>
      </c>
      <c r="T24" s="1" t="s">
        <v>153</v>
      </c>
      <c r="V24">
        <f t="shared" si="0"/>
        <v>0</v>
      </c>
    </row>
    <row r="25" spans="1:22" ht="30" customHeight="1">
      <c r="A25" s="31" t="s">
        <v>156</v>
      </c>
      <c r="B25" s="31" t="s">
        <v>154</v>
      </c>
      <c r="C25" s="31" t="s">
        <v>155</v>
      </c>
      <c r="D25" s="31" t="s">
        <v>151</v>
      </c>
      <c r="E25" s="31" t="s">
        <v>494</v>
      </c>
      <c r="F25" s="30">
        <v>17</v>
      </c>
      <c r="G25" s="30"/>
      <c r="H25" s="30"/>
      <c r="I25" s="30"/>
      <c r="J25" s="30"/>
      <c r="K25" s="30"/>
      <c r="L25" s="31"/>
      <c r="M25" s="30"/>
      <c r="N25" s="30"/>
      <c r="O25" s="31"/>
      <c r="P25" s="31"/>
      <c r="Q25" s="1" t="s">
        <v>105</v>
      </c>
      <c r="R25" s="1" t="s">
        <v>95</v>
      </c>
      <c r="S25">
        <v>0.1116</v>
      </c>
      <c r="T25" s="1" t="s">
        <v>157</v>
      </c>
      <c r="V25">
        <f t="shared" si="0"/>
        <v>0</v>
      </c>
    </row>
    <row r="26" spans="1:22" ht="30" customHeight="1">
      <c r="A26" s="31" t="s">
        <v>160</v>
      </c>
      <c r="B26" s="31" t="s">
        <v>158</v>
      </c>
      <c r="C26" s="31" t="s">
        <v>159</v>
      </c>
      <c r="D26" s="31" t="s">
        <v>151</v>
      </c>
      <c r="E26" s="31" t="s">
        <v>494</v>
      </c>
      <c r="F26" s="30">
        <v>28</v>
      </c>
      <c r="G26" s="30"/>
      <c r="H26" s="30"/>
      <c r="I26" s="30"/>
      <c r="J26" s="30"/>
      <c r="K26" s="30"/>
      <c r="L26" s="31"/>
      <c r="M26" s="30"/>
      <c r="N26" s="30"/>
      <c r="O26" s="31"/>
      <c r="P26" s="31"/>
      <c r="Q26" s="1" t="s">
        <v>105</v>
      </c>
      <c r="R26" s="1" t="s">
        <v>95</v>
      </c>
      <c r="S26">
        <v>0.14976</v>
      </c>
      <c r="T26" s="1" t="s">
        <v>161</v>
      </c>
      <c r="V26">
        <f t="shared" si="0"/>
        <v>0</v>
      </c>
    </row>
    <row r="27" spans="1:22" ht="30" customHeight="1">
      <c r="A27" s="31" t="s">
        <v>164</v>
      </c>
      <c r="B27" s="31" t="s">
        <v>162</v>
      </c>
      <c r="C27" s="31" t="s">
        <v>163</v>
      </c>
      <c r="D27" s="31" t="s">
        <v>151</v>
      </c>
      <c r="E27" s="31" t="s">
        <v>495</v>
      </c>
      <c r="F27" s="30">
        <v>14</v>
      </c>
      <c r="G27" s="30"/>
      <c r="H27" s="30"/>
      <c r="I27" s="30"/>
      <c r="J27" s="30"/>
      <c r="K27" s="30"/>
      <c r="L27" s="31"/>
      <c r="M27" s="30"/>
      <c r="N27" s="30"/>
      <c r="O27" s="31"/>
      <c r="P27" s="31"/>
      <c r="Q27" s="1" t="s">
        <v>105</v>
      </c>
      <c r="R27" s="1" t="s">
        <v>95</v>
      </c>
      <c r="S27">
        <v>4.5600000000000002E-2</v>
      </c>
      <c r="T27" s="1" t="s">
        <v>165</v>
      </c>
      <c r="V27">
        <f t="shared" si="0"/>
        <v>0</v>
      </c>
    </row>
    <row r="28" spans="1:22" ht="30" customHeight="1">
      <c r="A28" s="31" t="s">
        <v>168</v>
      </c>
      <c r="B28" s="31" t="s">
        <v>166</v>
      </c>
      <c r="C28" s="31" t="s">
        <v>167</v>
      </c>
      <c r="D28" s="31" t="s">
        <v>151</v>
      </c>
      <c r="E28" s="31" t="s">
        <v>495</v>
      </c>
      <c r="F28" s="30">
        <v>1</v>
      </c>
      <c r="G28" s="30"/>
      <c r="H28" s="30"/>
      <c r="I28" s="30"/>
      <c r="J28" s="30"/>
      <c r="K28" s="30"/>
      <c r="L28" s="31"/>
      <c r="M28" s="30"/>
      <c r="N28" s="30"/>
      <c r="O28" s="31"/>
      <c r="P28" s="31"/>
      <c r="Q28" s="1" t="s">
        <v>105</v>
      </c>
      <c r="R28" s="1" t="s">
        <v>95</v>
      </c>
      <c r="S28">
        <v>4.5600000000000002E-2</v>
      </c>
      <c r="T28" s="1" t="s">
        <v>169</v>
      </c>
      <c r="V28">
        <f t="shared" si="0"/>
        <v>0</v>
      </c>
    </row>
    <row r="29" spans="1:22" ht="30" customHeight="1">
      <c r="A29" s="31" t="s">
        <v>172</v>
      </c>
      <c r="B29" s="31" t="s">
        <v>170</v>
      </c>
      <c r="C29" s="31" t="s">
        <v>171</v>
      </c>
      <c r="D29" s="31" t="s">
        <v>151</v>
      </c>
      <c r="E29" s="31" t="s">
        <v>495</v>
      </c>
      <c r="F29" s="30">
        <v>34</v>
      </c>
      <c r="G29" s="30"/>
      <c r="H29" s="30"/>
      <c r="I29" s="30"/>
      <c r="J29" s="30"/>
      <c r="K29" s="30"/>
      <c r="L29" s="31"/>
      <c r="M29" s="30"/>
      <c r="N29" s="30"/>
      <c r="O29" s="31"/>
      <c r="P29" s="31"/>
      <c r="Q29" s="1" t="s">
        <v>105</v>
      </c>
      <c r="R29" s="1" t="s">
        <v>95</v>
      </c>
      <c r="S29">
        <v>4.5600000000000002E-2</v>
      </c>
      <c r="T29" s="1" t="s">
        <v>173</v>
      </c>
      <c r="V29">
        <f t="shared" si="0"/>
        <v>0</v>
      </c>
    </row>
    <row r="30" spans="1:22" ht="30" customHeight="1">
      <c r="A30" s="31" t="s">
        <v>176</v>
      </c>
      <c r="B30" s="31" t="s">
        <v>174</v>
      </c>
      <c r="C30" s="31" t="s">
        <v>175</v>
      </c>
      <c r="D30" s="31" t="s">
        <v>151</v>
      </c>
      <c r="E30" s="31" t="s">
        <v>495</v>
      </c>
      <c r="F30" s="30">
        <v>2</v>
      </c>
      <c r="G30" s="30"/>
      <c r="H30" s="30"/>
      <c r="I30" s="30"/>
      <c r="J30" s="30"/>
      <c r="K30" s="30"/>
      <c r="L30" s="31"/>
      <c r="M30" s="30"/>
      <c r="N30" s="30"/>
      <c r="O30" s="31"/>
      <c r="P30" s="31"/>
      <c r="Q30" s="1" t="s">
        <v>105</v>
      </c>
      <c r="R30" s="1" t="s">
        <v>95</v>
      </c>
      <c r="S30">
        <v>0.124</v>
      </c>
      <c r="T30" s="1" t="s">
        <v>177</v>
      </c>
      <c r="V30">
        <f t="shared" si="0"/>
        <v>0</v>
      </c>
    </row>
    <row r="31" spans="1:22" ht="30" customHeight="1">
      <c r="A31" s="31" t="s">
        <v>180</v>
      </c>
      <c r="B31" s="31" t="s">
        <v>178</v>
      </c>
      <c r="C31" s="31" t="s">
        <v>179</v>
      </c>
      <c r="D31" s="31" t="s">
        <v>151</v>
      </c>
      <c r="E31" s="31" t="s">
        <v>496</v>
      </c>
      <c r="F31" s="30">
        <v>4</v>
      </c>
      <c r="G31" s="30"/>
      <c r="H31" s="30"/>
      <c r="I31" s="30"/>
      <c r="J31" s="30"/>
      <c r="K31" s="30"/>
      <c r="L31" s="31"/>
      <c r="M31" s="30"/>
      <c r="N31" s="30"/>
      <c r="O31" s="31"/>
      <c r="P31" s="31"/>
      <c r="Q31" s="1" t="s">
        <v>105</v>
      </c>
      <c r="R31" s="1" t="s">
        <v>95</v>
      </c>
      <c r="S31">
        <v>8.7999999999999995E-2</v>
      </c>
      <c r="T31" s="1" t="s">
        <v>181</v>
      </c>
      <c r="V31">
        <f t="shared" si="0"/>
        <v>0</v>
      </c>
    </row>
    <row r="32" spans="1:22" ht="30" customHeight="1">
      <c r="A32" s="31" t="s">
        <v>95</v>
      </c>
      <c r="B32" s="31" t="s">
        <v>92</v>
      </c>
      <c r="C32" s="31" t="s">
        <v>93</v>
      </c>
      <c r="D32" s="31" t="s">
        <v>94</v>
      </c>
      <c r="E32" s="31" t="s">
        <v>53</v>
      </c>
      <c r="F32" s="30">
        <f>SUM(V13:V31)</f>
        <v>0</v>
      </c>
      <c r="G32" s="30"/>
      <c r="H32" s="30"/>
      <c r="I32" s="30"/>
      <c r="J32" s="30"/>
      <c r="K32" s="30"/>
      <c r="L32" s="31"/>
      <c r="M32" s="30"/>
      <c r="N32" s="30"/>
      <c r="O32" s="30"/>
      <c r="P32" s="31"/>
      <c r="Q32" s="1" t="s">
        <v>105</v>
      </c>
      <c r="R32" s="1" t="s">
        <v>53</v>
      </c>
      <c r="T32" s="1" t="s">
        <v>184</v>
      </c>
    </row>
    <row r="33" spans="1:23" ht="30" customHeight="1">
      <c r="A33" s="31" t="s">
        <v>98</v>
      </c>
      <c r="B33" s="31" t="s">
        <v>97</v>
      </c>
      <c r="C33" s="31" t="s">
        <v>93</v>
      </c>
      <c r="D33" s="31" t="s">
        <v>94</v>
      </c>
      <c r="E33" s="31" t="s">
        <v>53</v>
      </c>
      <c r="F33" s="30">
        <f>SUM(W13:W31)</f>
        <v>0</v>
      </c>
      <c r="G33" s="30"/>
      <c r="H33" s="30"/>
      <c r="I33" s="30"/>
      <c r="J33" s="30"/>
      <c r="K33" s="30"/>
      <c r="L33" s="31"/>
      <c r="M33" s="30"/>
      <c r="N33" s="30"/>
      <c r="O33" s="30"/>
      <c r="P33" s="31"/>
      <c r="Q33" s="1" t="s">
        <v>105</v>
      </c>
      <c r="R33" s="1" t="s">
        <v>53</v>
      </c>
      <c r="T33" s="1" t="s">
        <v>185</v>
      </c>
    </row>
    <row r="34" spans="1:23" ht="30" customHeight="1">
      <c r="A34" s="30"/>
      <c r="B34" s="229" t="s">
        <v>497</v>
      </c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</row>
    <row r="35" spans="1:23" ht="30" customHeight="1">
      <c r="A35" s="31" t="s">
        <v>107</v>
      </c>
      <c r="B35" s="31" t="s">
        <v>56</v>
      </c>
      <c r="C35" s="31" t="s">
        <v>106</v>
      </c>
      <c r="D35" s="31" t="s">
        <v>58</v>
      </c>
      <c r="E35" s="31" t="s">
        <v>490</v>
      </c>
      <c r="F35" s="30">
        <v>284</v>
      </c>
      <c r="G35" s="30"/>
      <c r="H35" s="30"/>
      <c r="I35" s="30"/>
      <c r="J35" s="30"/>
      <c r="K35" s="30"/>
      <c r="L35" s="31"/>
      <c r="M35" s="30"/>
      <c r="N35" s="30"/>
      <c r="O35" s="31"/>
      <c r="P35" s="31" t="s">
        <v>53</v>
      </c>
      <c r="Q35" s="1" t="s">
        <v>187</v>
      </c>
      <c r="R35" s="1" t="s">
        <v>95</v>
      </c>
      <c r="S35">
        <v>3.168E-2</v>
      </c>
      <c r="T35" s="1" t="s">
        <v>188</v>
      </c>
      <c r="V35">
        <f t="shared" ref="V35:V40" si="1">N35</f>
        <v>0</v>
      </c>
    </row>
    <row r="36" spans="1:23" ht="30" customHeight="1">
      <c r="A36" s="31" t="s">
        <v>190</v>
      </c>
      <c r="B36" s="31" t="s">
        <v>119</v>
      </c>
      <c r="C36" s="31" t="s">
        <v>189</v>
      </c>
      <c r="D36" s="31" t="s">
        <v>58</v>
      </c>
      <c r="E36" s="31" t="s">
        <v>491</v>
      </c>
      <c r="F36" s="30">
        <v>852</v>
      </c>
      <c r="G36" s="30"/>
      <c r="H36" s="30"/>
      <c r="I36" s="30"/>
      <c r="J36" s="30"/>
      <c r="K36" s="30"/>
      <c r="L36" s="31"/>
      <c r="M36" s="30"/>
      <c r="N36" s="30"/>
      <c r="O36" s="31"/>
      <c r="P36" s="31" t="s">
        <v>53</v>
      </c>
      <c r="Q36" s="1" t="s">
        <v>187</v>
      </c>
      <c r="R36" s="1" t="s">
        <v>95</v>
      </c>
      <c r="S36">
        <v>8.0000000000000002E-3</v>
      </c>
      <c r="T36" s="1" t="s">
        <v>191</v>
      </c>
      <c r="V36">
        <f t="shared" si="1"/>
        <v>0</v>
      </c>
    </row>
    <row r="37" spans="1:23" ht="30" customHeight="1">
      <c r="A37" s="31" t="s">
        <v>125</v>
      </c>
      <c r="B37" s="31" t="s">
        <v>123</v>
      </c>
      <c r="C37" s="31" t="s">
        <v>124</v>
      </c>
      <c r="D37" s="31" t="s">
        <v>67</v>
      </c>
      <c r="E37" s="31" t="s">
        <v>492</v>
      </c>
      <c r="F37" s="30">
        <v>25</v>
      </c>
      <c r="G37" s="30"/>
      <c r="H37" s="30"/>
      <c r="I37" s="30"/>
      <c r="J37" s="30"/>
      <c r="K37" s="30"/>
      <c r="L37" s="31"/>
      <c r="M37" s="30"/>
      <c r="N37" s="30"/>
      <c r="O37" s="31"/>
      <c r="P37" s="31" t="s">
        <v>53</v>
      </c>
      <c r="Q37" s="1" t="s">
        <v>187</v>
      </c>
      <c r="R37" s="1" t="s">
        <v>95</v>
      </c>
      <c r="S37">
        <v>8.6400000000000005E-2</v>
      </c>
      <c r="T37" s="1" t="s">
        <v>192</v>
      </c>
      <c r="V37">
        <f t="shared" si="1"/>
        <v>0</v>
      </c>
    </row>
    <row r="38" spans="1:23" ht="30" customHeight="1">
      <c r="A38" s="31" t="s">
        <v>131</v>
      </c>
      <c r="B38" s="31" t="s">
        <v>129</v>
      </c>
      <c r="C38" s="31" t="s">
        <v>130</v>
      </c>
      <c r="D38" s="31" t="s">
        <v>67</v>
      </c>
      <c r="E38" s="31" t="s">
        <v>492</v>
      </c>
      <c r="F38" s="30">
        <v>29</v>
      </c>
      <c r="G38" s="30"/>
      <c r="H38" s="30"/>
      <c r="I38" s="30"/>
      <c r="J38" s="30"/>
      <c r="K38" s="30"/>
      <c r="L38" s="31"/>
      <c r="M38" s="30"/>
      <c r="N38" s="30"/>
      <c r="O38" s="31"/>
      <c r="P38" s="31" t="s">
        <v>53</v>
      </c>
      <c r="Q38" s="1" t="s">
        <v>187</v>
      </c>
      <c r="R38" s="1" t="s">
        <v>95</v>
      </c>
      <c r="S38">
        <v>0.14399999999999999</v>
      </c>
      <c r="T38" s="1" t="s">
        <v>193</v>
      </c>
      <c r="V38">
        <f t="shared" si="1"/>
        <v>0</v>
      </c>
    </row>
    <row r="39" spans="1:23" ht="30" customHeight="1">
      <c r="A39" s="31" t="s">
        <v>196</v>
      </c>
      <c r="B39" s="31" t="s">
        <v>194</v>
      </c>
      <c r="C39" s="31" t="s">
        <v>195</v>
      </c>
      <c r="D39" s="31" t="s">
        <v>67</v>
      </c>
      <c r="E39" s="31" t="s">
        <v>498</v>
      </c>
      <c r="F39" s="30">
        <v>35</v>
      </c>
      <c r="G39" s="30"/>
      <c r="H39" s="30"/>
      <c r="I39" s="30"/>
      <c r="J39" s="30"/>
      <c r="K39" s="30"/>
      <c r="L39" s="31"/>
      <c r="M39" s="30"/>
      <c r="N39" s="30"/>
      <c r="O39" s="31"/>
      <c r="P39" s="31" t="s">
        <v>53</v>
      </c>
      <c r="Q39" s="1" t="s">
        <v>187</v>
      </c>
      <c r="R39" s="1" t="s">
        <v>95</v>
      </c>
      <c r="S39">
        <v>6.4000000000000001E-2</v>
      </c>
      <c r="T39" s="1" t="s">
        <v>197</v>
      </c>
      <c r="V39">
        <f t="shared" si="1"/>
        <v>0</v>
      </c>
    </row>
    <row r="40" spans="1:23" ht="30" customHeight="1">
      <c r="A40" s="31" t="s">
        <v>200</v>
      </c>
      <c r="B40" s="31" t="s">
        <v>198</v>
      </c>
      <c r="C40" s="31" t="s">
        <v>199</v>
      </c>
      <c r="D40" s="31" t="s">
        <v>67</v>
      </c>
      <c r="E40" s="31" t="s">
        <v>499</v>
      </c>
      <c r="F40" s="30">
        <v>2</v>
      </c>
      <c r="G40" s="30"/>
      <c r="H40" s="30"/>
      <c r="I40" s="30"/>
      <c r="J40" s="30"/>
      <c r="K40" s="30"/>
      <c r="L40" s="31"/>
      <c r="M40" s="30"/>
      <c r="N40" s="30"/>
      <c r="O40" s="31"/>
      <c r="P40" s="31" t="s">
        <v>53</v>
      </c>
      <c r="Q40" s="1" t="s">
        <v>187</v>
      </c>
      <c r="R40" s="1" t="s">
        <v>95</v>
      </c>
      <c r="S40">
        <v>0.504</v>
      </c>
      <c r="T40" s="1" t="s">
        <v>201</v>
      </c>
      <c r="V40">
        <f t="shared" si="1"/>
        <v>0</v>
      </c>
    </row>
    <row r="41" spans="1:23" ht="30" customHeight="1">
      <c r="A41" s="31" t="s">
        <v>95</v>
      </c>
      <c r="B41" s="31" t="s">
        <v>92</v>
      </c>
      <c r="C41" s="31" t="s">
        <v>93</v>
      </c>
      <c r="D41" s="31" t="s">
        <v>94</v>
      </c>
      <c r="E41" s="31" t="s">
        <v>53</v>
      </c>
      <c r="F41" s="30">
        <f>SUM(V35:V40)</f>
        <v>0</v>
      </c>
      <c r="G41" s="30"/>
      <c r="H41" s="30"/>
      <c r="I41" s="30"/>
      <c r="J41" s="30"/>
      <c r="K41" s="30"/>
      <c r="L41" s="31"/>
      <c r="M41" s="30"/>
      <c r="N41" s="30"/>
      <c r="O41" s="30"/>
      <c r="P41" s="31" t="s">
        <v>53</v>
      </c>
      <c r="Q41" s="1" t="s">
        <v>187</v>
      </c>
      <c r="R41" s="1" t="s">
        <v>53</v>
      </c>
      <c r="T41" s="1" t="s">
        <v>205</v>
      </c>
    </row>
    <row r="42" spans="1:23" ht="30" customHeight="1">
      <c r="A42" s="30"/>
      <c r="B42" s="229" t="s">
        <v>500</v>
      </c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</row>
    <row r="43" spans="1:23" ht="30" customHeight="1">
      <c r="A43" s="31" t="s">
        <v>107</v>
      </c>
      <c r="B43" s="31" t="s">
        <v>56</v>
      </c>
      <c r="C43" s="31" t="s">
        <v>106</v>
      </c>
      <c r="D43" s="31" t="s">
        <v>58</v>
      </c>
      <c r="E43" s="31" t="s">
        <v>490</v>
      </c>
      <c r="F43" s="30">
        <v>82</v>
      </c>
      <c r="G43" s="30"/>
      <c r="H43" s="30"/>
      <c r="I43" s="30"/>
      <c r="J43" s="30"/>
      <c r="K43" s="30"/>
      <c r="L43" s="31"/>
      <c r="M43" s="30"/>
      <c r="N43" s="30"/>
      <c r="O43" s="31"/>
      <c r="P43" s="31" t="s">
        <v>53</v>
      </c>
      <c r="Q43" s="1" t="s">
        <v>207</v>
      </c>
      <c r="R43" s="1" t="s">
        <v>95</v>
      </c>
      <c r="S43">
        <v>3.168E-2</v>
      </c>
      <c r="T43" s="1" t="s">
        <v>208</v>
      </c>
      <c r="V43">
        <f>N43</f>
        <v>0</v>
      </c>
    </row>
    <row r="44" spans="1:23" ht="30" customHeight="1">
      <c r="A44" s="31" t="s">
        <v>117</v>
      </c>
      <c r="B44" s="31" t="s">
        <v>69</v>
      </c>
      <c r="C44" s="31" t="s">
        <v>116</v>
      </c>
      <c r="D44" s="31" t="s">
        <v>58</v>
      </c>
      <c r="E44" s="31" t="s">
        <v>486</v>
      </c>
      <c r="F44" s="30">
        <v>33.5</v>
      </c>
      <c r="G44" s="30"/>
      <c r="H44" s="30"/>
      <c r="I44" s="30"/>
      <c r="J44" s="30"/>
      <c r="K44" s="30"/>
      <c r="L44" s="31"/>
      <c r="M44" s="30"/>
      <c r="N44" s="30"/>
      <c r="O44" s="31"/>
      <c r="P44" s="31" t="s">
        <v>53</v>
      </c>
      <c r="Q44" s="1" t="s">
        <v>207</v>
      </c>
      <c r="R44" s="1" t="s">
        <v>98</v>
      </c>
      <c r="S44">
        <v>1.52E-2</v>
      </c>
      <c r="T44" s="1" t="s">
        <v>209</v>
      </c>
      <c r="W44">
        <f>N44</f>
        <v>0</v>
      </c>
    </row>
    <row r="45" spans="1:23" ht="30" customHeight="1">
      <c r="A45" s="31" t="s">
        <v>121</v>
      </c>
      <c r="B45" s="31" t="s">
        <v>119</v>
      </c>
      <c r="C45" s="31" t="s">
        <v>120</v>
      </c>
      <c r="D45" s="31" t="s">
        <v>58</v>
      </c>
      <c r="E45" s="31" t="s">
        <v>491</v>
      </c>
      <c r="F45" s="30">
        <v>186</v>
      </c>
      <c r="G45" s="30"/>
      <c r="H45" s="30"/>
      <c r="I45" s="30"/>
      <c r="J45" s="30"/>
      <c r="K45" s="30"/>
      <c r="L45" s="31"/>
      <c r="M45" s="30"/>
      <c r="N45" s="30"/>
      <c r="O45" s="31"/>
      <c r="P45" s="31" t="s">
        <v>53</v>
      </c>
      <c r="Q45" s="1" t="s">
        <v>207</v>
      </c>
      <c r="R45" s="1" t="s">
        <v>95</v>
      </c>
      <c r="S45">
        <v>8.0000000000000002E-3</v>
      </c>
      <c r="T45" s="1" t="s">
        <v>210</v>
      </c>
      <c r="V45">
        <f>N45</f>
        <v>0</v>
      </c>
    </row>
    <row r="46" spans="1:23" ht="30" customHeight="1">
      <c r="A46" s="31" t="s">
        <v>125</v>
      </c>
      <c r="B46" s="31" t="s">
        <v>123</v>
      </c>
      <c r="C46" s="31" t="s">
        <v>124</v>
      </c>
      <c r="D46" s="31" t="s">
        <v>67</v>
      </c>
      <c r="E46" s="31" t="s">
        <v>492</v>
      </c>
      <c r="F46" s="30">
        <v>12</v>
      </c>
      <c r="G46" s="30"/>
      <c r="H46" s="30"/>
      <c r="I46" s="30"/>
      <c r="J46" s="30"/>
      <c r="K46" s="30"/>
      <c r="L46" s="31"/>
      <c r="M46" s="30"/>
      <c r="N46" s="30"/>
      <c r="O46" s="31"/>
      <c r="P46" s="31" t="s">
        <v>53</v>
      </c>
      <c r="Q46" s="1" t="s">
        <v>207</v>
      </c>
      <c r="R46" s="1" t="s">
        <v>95</v>
      </c>
      <c r="S46">
        <v>8.6400000000000005E-2</v>
      </c>
      <c r="T46" s="1" t="s">
        <v>211</v>
      </c>
      <c r="V46">
        <f>N46</f>
        <v>0</v>
      </c>
    </row>
    <row r="47" spans="1:23" ht="30" customHeight="1">
      <c r="A47" s="31" t="s">
        <v>131</v>
      </c>
      <c r="B47" s="31" t="s">
        <v>129</v>
      </c>
      <c r="C47" s="31" t="s">
        <v>130</v>
      </c>
      <c r="D47" s="31" t="s">
        <v>67</v>
      </c>
      <c r="E47" s="31" t="s">
        <v>492</v>
      </c>
      <c r="F47" s="30">
        <v>12</v>
      </c>
      <c r="G47" s="30"/>
      <c r="H47" s="30"/>
      <c r="I47" s="30"/>
      <c r="J47" s="30"/>
      <c r="K47" s="30"/>
      <c r="L47" s="31"/>
      <c r="M47" s="30"/>
      <c r="N47" s="30"/>
      <c r="O47" s="31"/>
      <c r="P47" s="31" t="s">
        <v>53</v>
      </c>
      <c r="Q47" s="1" t="s">
        <v>207</v>
      </c>
      <c r="R47" s="1" t="s">
        <v>95</v>
      </c>
      <c r="S47">
        <v>0.14399999999999999</v>
      </c>
      <c r="T47" s="1" t="s">
        <v>212</v>
      </c>
      <c r="V47">
        <f>N47</f>
        <v>0</v>
      </c>
    </row>
    <row r="48" spans="1:23" ht="30" customHeight="1">
      <c r="A48" s="31" t="s">
        <v>95</v>
      </c>
      <c r="B48" s="31" t="s">
        <v>92</v>
      </c>
      <c r="C48" s="31" t="s">
        <v>93</v>
      </c>
      <c r="D48" s="31" t="s">
        <v>94</v>
      </c>
      <c r="E48" s="31" t="s">
        <v>53</v>
      </c>
      <c r="F48" s="30">
        <f>SUM(V43:V47)</f>
        <v>0</v>
      </c>
      <c r="G48" s="30"/>
      <c r="H48" s="30"/>
      <c r="I48" s="30"/>
      <c r="J48" s="30"/>
      <c r="K48" s="30"/>
      <c r="L48" s="31"/>
      <c r="M48" s="30"/>
      <c r="N48" s="30"/>
      <c r="O48" s="30"/>
      <c r="P48" s="31" t="s">
        <v>53</v>
      </c>
      <c r="Q48" s="1" t="s">
        <v>207</v>
      </c>
      <c r="R48" s="1" t="s">
        <v>53</v>
      </c>
      <c r="T48" s="1" t="s">
        <v>213</v>
      </c>
    </row>
    <row r="49" spans="1:24" ht="30" customHeight="1">
      <c r="A49" s="31" t="s">
        <v>98</v>
      </c>
      <c r="B49" s="31" t="s">
        <v>97</v>
      </c>
      <c r="C49" s="31" t="s">
        <v>93</v>
      </c>
      <c r="D49" s="31" t="s">
        <v>94</v>
      </c>
      <c r="E49" s="31" t="s">
        <v>53</v>
      </c>
      <c r="F49" s="30">
        <f>SUM(W43:W47)</f>
        <v>0</v>
      </c>
      <c r="G49" s="30"/>
      <c r="H49" s="30"/>
      <c r="I49" s="30"/>
      <c r="J49" s="30"/>
      <c r="K49" s="30"/>
      <c r="L49" s="31"/>
      <c r="M49" s="30"/>
      <c r="N49" s="30"/>
      <c r="O49" s="30"/>
      <c r="P49" s="31" t="s">
        <v>53</v>
      </c>
      <c r="Q49" s="1" t="s">
        <v>207</v>
      </c>
      <c r="R49" s="1" t="s">
        <v>53</v>
      </c>
      <c r="T49" s="1" t="s">
        <v>214</v>
      </c>
    </row>
    <row r="50" spans="1:24" ht="30" customHeight="1">
      <c r="A50" s="30"/>
      <c r="B50" s="229" t="s">
        <v>501</v>
      </c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</row>
    <row r="51" spans="1:24" ht="30" customHeight="1">
      <c r="A51" s="31" t="s">
        <v>107</v>
      </c>
      <c r="B51" s="31" t="s">
        <v>56</v>
      </c>
      <c r="C51" s="31" t="s">
        <v>106</v>
      </c>
      <c r="D51" s="31" t="s">
        <v>58</v>
      </c>
      <c r="E51" s="31" t="s">
        <v>490</v>
      </c>
      <c r="F51" s="30">
        <v>76</v>
      </c>
      <c r="G51" s="30"/>
      <c r="H51" s="30"/>
      <c r="I51" s="30"/>
      <c r="J51" s="30"/>
      <c r="K51" s="30"/>
      <c r="L51" s="31"/>
      <c r="M51" s="30"/>
      <c r="N51" s="30"/>
      <c r="O51" s="31"/>
      <c r="P51" s="31"/>
      <c r="Q51" s="1" t="s">
        <v>216</v>
      </c>
      <c r="R51" s="1" t="s">
        <v>95</v>
      </c>
      <c r="S51">
        <v>3.168E-2</v>
      </c>
      <c r="T51" s="1" t="s">
        <v>217</v>
      </c>
      <c r="V51">
        <f>N51</f>
        <v>0</v>
      </c>
    </row>
    <row r="52" spans="1:24" ht="30" customHeight="1">
      <c r="A52" s="31" t="s">
        <v>219</v>
      </c>
      <c r="B52" s="31" t="s">
        <v>56</v>
      </c>
      <c r="C52" s="31" t="s">
        <v>218</v>
      </c>
      <c r="D52" s="31" t="s">
        <v>58</v>
      </c>
      <c r="E52" s="31" t="s">
        <v>485</v>
      </c>
      <c r="F52" s="30">
        <v>31</v>
      </c>
      <c r="G52" s="30"/>
      <c r="H52" s="30"/>
      <c r="I52" s="30"/>
      <c r="J52" s="30"/>
      <c r="K52" s="30"/>
      <c r="L52" s="31"/>
      <c r="M52" s="30"/>
      <c r="N52" s="30"/>
      <c r="O52" s="31"/>
      <c r="P52" s="31"/>
      <c r="Q52" s="1" t="s">
        <v>216</v>
      </c>
      <c r="R52" s="1" t="s">
        <v>95</v>
      </c>
      <c r="S52">
        <v>5.1839999999999997E-2</v>
      </c>
      <c r="T52" s="1" t="s">
        <v>220</v>
      </c>
      <c r="V52">
        <f>N52</f>
        <v>0</v>
      </c>
    </row>
    <row r="53" spans="1:24" ht="30" customHeight="1">
      <c r="A53" s="31" t="s">
        <v>225</v>
      </c>
      <c r="B53" s="31" t="s">
        <v>223</v>
      </c>
      <c r="C53" s="31" t="s">
        <v>224</v>
      </c>
      <c r="D53" s="31" t="s">
        <v>58</v>
      </c>
      <c r="E53" s="31" t="s">
        <v>486</v>
      </c>
      <c r="F53" s="30">
        <v>33</v>
      </c>
      <c r="G53" s="30"/>
      <c r="H53" s="30"/>
      <c r="I53" s="30"/>
      <c r="J53" s="30"/>
      <c r="K53" s="30"/>
      <c r="L53" s="31"/>
      <c r="M53" s="30"/>
      <c r="N53" s="30"/>
      <c r="O53" s="31"/>
      <c r="P53" s="31"/>
      <c r="Q53" s="1" t="s">
        <v>216</v>
      </c>
      <c r="R53" s="1" t="s">
        <v>98</v>
      </c>
      <c r="S53">
        <v>2.0799999999999999E-2</v>
      </c>
      <c r="T53" s="1" t="s">
        <v>226</v>
      </c>
      <c r="W53">
        <f>N53</f>
        <v>0</v>
      </c>
    </row>
    <row r="54" spans="1:24" ht="30" customHeight="1">
      <c r="A54" s="31" t="s">
        <v>228</v>
      </c>
      <c r="B54" s="31" t="s">
        <v>119</v>
      </c>
      <c r="C54" s="31" t="s">
        <v>227</v>
      </c>
      <c r="D54" s="31" t="s">
        <v>58</v>
      </c>
      <c r="E54" s="31" t="s">
        <v>491</v>
      </c>
      <c r="F54" s="30">
        <v>204</v>
      </c>
      <c r="G54" s="30"/>
      <c r="H54" s="30"/>
      <c r="I54" s="30"/>
      <c r="J54" s="30"/>
      <c r="K54" s="30"/>
      <c r="L54" s="31"/>
      <c r="M54" s="30"/>
      <c r="N54" s="30"/>
      <c r="O54" s="31"/>
      <c r="P54" s="31"/>
      <c r="Q54" s="1" t="s">
        <v>216</v>
      </c>
      <c r="R54" s="1" t="s">
        <v>95</v>
      </c>
      <c r="S54">
        <v>8.0000000000000002E-3</v>
      </c>
      <c r="T54" s="1" t="s">
        <v>229</v>
      </c>
      <c r="V54">
        <f t="shared" ref="V54:V63" si="2">N54</f>
        <v>0</v>
      </c>
    </row>
    <row r="55" spans="1:24" ht="30" customHeight="1">
      <c r="A55" s="31" t="s">
        <v>121</v>
      </c>
      <c r="B55" s="31" t="s">
        <v>119</v>
      </c>
      <c r="C55" s="31" t="s">
        <v>120</v>
      </c>
      <c r="D55" s="31" t="s">
        <v>58</v>
      </c>
      <c r="E55" s="31" t="s">
        <v>491</v>
      </c>
      <c r="F55" s="30">
        <v>75</v>
      </c>
      <c r="G55" s="30"/>
      <c r="H55" s="30"/>
      <c r="I55" s="30"/>
      <c r="J55" s="30"/>
      <c r="K55" s="30"/>
      <c r="L55" s="31"/>
      <c r="M55" s="30"/>
      <c r="N55" s="30"/>
      <c r="O55" s="31"/>
      <c r="P55" s="31"/>
      <c r="Q55" s="1" t="s">
        <v>216</v>
      </c>
      <c r="R55" s="1" t="s">
        <v>95</v>
      </c>
      <c r="S55">
        <v>8.0000000000000002E-3</v>
      </c>
      <c r="T55" s="1" t="s">
        <v>230</v>
      </c>
      <c r="V55">
        <f t="shared" si="2"/>
        <v>0</v>
      </c>
    </row>
    <row r="56" spans="1:24" ht="30" customHeight="1">
      <c r="A56" s="31" t="s">
        <v>125</v>
      </c>
      <c r="B56" s="31" t="s">
        <v>123</v>
      </c>
      <c r="C56" s="31" t="s">
        <v>124</v>
      </c>
      <c r="D56" s="31" t="s">
        <v>67</v>
      </c>
      <c r="E56" s="31" t="s">
        <v>492</v>
      </c>
      <c r="F56" s="30">
        <v>8</v>
      </c>
      <c r="G56" s="30"/>
      <c r="H56" s="30"/>
      <c r="I56" s="30"/>
      <c r="J56" s="30"/>
      <c r="K56" s="30"/>
      <c r="L56" s="31"/>
      <c r="M56" s="30"/>
      <c r="N56" s="30"/>
      <c r="O56" s="31"/>
      <c r="P56" s="31"/>
      <c r="Q56" s="1" t="s">
        <v>216</v>
      </c>
      <c r="R56" s="1" t="s">
        <v>95</v>
      </c>
      <c r="S56">
        <v>8.6400000000000005E-2</v>
      </c>
      <c r="T56" s="1" t="s">
        <v>231</v>
      </c>
      <c r="V56">
        <f t="shared" si="2"/>
        <v>0</v>
      </c>
    </row>
    <row r="57" spans="1:24" ht="30" customHeight="1">
      <c r="A57" s="31" t="s">
        <v>234</v>
      </c>
      <c r="B57" s="31" t="s">
        <v>232</v>
      </c>
      <c r="C57" s="31" t="s">
        <v>233</v>
      </c>
      <c r="D57" s="31" t="s">
        <v>67</v>
      </c>
      <c r="E57" s="31" t="s">
        <v>488</v>
      </c>
      <c r="F57" s="30">
        <v>1</v>
      </c>
      <c r="G57" s="30"/>
      <c r="H57" s="30"/>
      <c r="I57" s="30"/>
      <c r="J57" s="30"/>
      <c r="K57" s="30"/>
      <c r="L57" s="31"/>
      <c r="M57" s="30"/>
      <c r="N57" s="30"/>
      <c r="O57" s="31"/>
      <c r="P57" s="31"/>
      <c r="Q57" s="1" t="s">
        <v>216</v>
      </c>
      <c r="R57" s="1" t="s">
        <v>95</v>
      </c>
      <c r="S57">
        <v>3.2000000000000001E-2</v>
      </c>
      <c r="T57" s="1" t="s">
        <v>235</v>
      </c>
      <c r="V57">
        <f t="shared" si="2"/>
        <v>0</v>
      </c>
    </row>
    <row r="58" spans="1:24" ht="30" customHeight="1">
      <c r="A58" s="31" t="s">
        <v>238</v>
      </c>
      <c r="B58" s="31" t="s">
        <v>236</v>
      </c>
      <c r="C58" s="31" t="s">
        <v>237</v>
      </c>
      <c r="D58" s="31" t="s">
        <v>67</v>
      </c>
      <c r="E58" s="31" t="s">
        <v>502</v>
      </c>
      <c r="F58" s="30">
        <v>13</v>
      </c>
      <c r="G58" s="30"/>
      <c r="H58" s="30"/>
      <c r="I58" s="30"/>
      <c r="J58" s="30"/>
      <c r="K58" s="30"/>
      <c r="L58" s="31"/>
      <c r="M58" s="30"/>
      <c r="N58" s="30"/>
      <c r="O58" s="31"/>
      <c r="P58" s="31"/>
      <c r="Q58" s="1" t="s">
        <v>216</v>
      </c>
      <c r="R58" s="1" t="s">
        <v>95</v>
      </c>
      <c r="S58">
        <v>0.104</v>
      </c>
      <c r="T58" s="1" t="s">
        <v>239</v>
      </c>
      <c r="V58">
        <f t="shared" si="2"/>
        <v>0</v>
      </c>
    </row>
    <row r="59" spans="1:24" ht="30" customHeight="1">
      <c r="A59" s="31" t="s">
        <v>242</v>
      </c>
      <c r="B59" s="31" t="s">
        <v>240</v>
      </c>
      <c r="C59" s="31" t="s">
        <v>241</v>
      </c>
      <c r="D59" s="31" t="s">
        <v>67</v>
      </c>
      <c r="E59" s="31" t="s">
        <v>502</v>
      </c>
      <c r="F59" s="30">
        <v>1</v>
      </c>
      <c r="G59" s="30"/>
      <c r="H59" s="30"/>
      <c r="I59" s="30"/>
      <c r="J59" s="30"/>
      <c r="K59" s="30"/>
      <c r="L59" s="31"/>
      <c r="M59" s="30"/>
      <c r="N59" s="30"/>
      <c r="O59" s="31"/>
      <c r="P59" s="31"/>
      <c r="Q59" s="1" t="s">
        <v>216</v>
      </c>
      <c r="R59" s="1" t="s">
        <v>95</v>
      </c>
      <c r="S59">
        <v>0.104</v>
      </c>
      <c r="T59" s="1" t="s">
        <v>243</v>
      </c>
      <c r="V59">
        <f t="shared" si="2"/>
        <v>0</v>
      </c>
    </row>
    <row r="60" spans="1:24" ht="30" customHeight="1">
      <c r="A60" s="31" t="s">
        <v>246</v>
      </c>
      <c r="B60" s="31" t="s">
        <v>244</v>
      </c>
      <c r="C60" s="31" t="s">
        <v>245</v>
      </c>
      <c r="D60" s="31" t="s">
        <v>67</v>
      </c>
      <c r="E60" s="31" t="s">
        <v>503</v>
      </c>
      <c r="F60" s="30">
        <v>4</v>
      </c>
      <c r="G60" s="30"/>
      <c r="H60" s="30"/>
      <c r="I60" s="30"/>
      <c r="J60" s="30"/>
      <c r="K60" s="30"/>
      <c r="L60" s="31"/>
      <c r="M60" s="30"/>
      <c r="N60" s="30"/>
      <c r="O60" s="31"/>
      <c r="P60" s="31"/>
      <c r="Q60" s="1" t="s">
        <v>216</v>
      </c>
      <c r="R60" s="1" t="s">
        <v>95</v>
      </c>
      <c r="S60">
        <v>0.16</v>
      </c>
      <c r="T60" s="1" t="s">
        <v>247</v>
      </c>
      <c r="V60">
        <f t="shared" si="2"/>
        <v>0</v>
      </c>
    </row>
    <row r="61" spans="1:24" ht="30" customHeight="1">
      <c r="A61" s="31" t="s">
        <v>249</v>
      </c>
      <c r="B61" s="31" t="s">
        <v>244</v>
      </c>
      <c r="C61" s="31" t="s">
        <v>248</v>
      </c>
      <c r="D61" s="31" t="s">
        <v>67</v>
      </c>
      <c r="E61" s="31" t="s">
        <v>503</v>
      </c>
      <c r="F61" s="30">
        <v>2</v>
      </c>
      <c r="G61" s="30"/>
      <c r="H61" s="30"/>
      <c r="I61" s="30"/>
      <c r="J61" s="30"/>
      <c r="K61" s="30"/>
      <c r="L61" s="31"/>
      <c r="M61" s="30"/>
      <c r="N61" s="30"/>
      <c r="O61" s="31"/>
      <c r="P61" s="31"/>
      <c r="Q61" s="1" t="s">
        <v>216</v>
      </c>
      <c r="R61" s="1" t="s">
        <v>95</v>
      </c>
      <c r="S61">
        <v>0.16</v>
      </c>
      <c r="T61" s="1" t="s">
        <v>250</v>
      </c>
      <c r="V61">
        <f t="shared" si="2"/>
        <v>0</v>
      </c>
    </row>
    <row r="62" spans="1:24" ht="30" customHeight="1">
      <c r="A62" s="31" t="s">
        <v>252</v>
      </c>
      <c r="B62" s="31" t="s">
        <v>244</v>
      </c>
      <c r="C62" s="31" t="s">
        <v>251</v>
      </c>
      <c r="D62" s="31" t="s">
        <v>67</v>
      </c>
      <c r="E62" s="31" t="s">
        <v>503</v>
      </c>
      <c r="F62" s="30">
        <v>1</v>
      </c>
      <c r="G62" s="30"/>
      <c r="H62" s="30"/>
      <c r="I62" s="30"/>
      <c r="J62" s="30"/>
      <c r="K62" s="30"/>
      <c r="L62" s="31"/>
      <c r="M62" s="30"/>
      <c r="N62" s="30"/>
      <c r="O62" s="31"/>
      <c r="P62" s="31"/>
      <c r="Q62" s="1" t="s">
        <v>216</v>
      </c>
      <c r="R62" s="1" t="s">
        <v>95</v>
      </c>
      <c r="S62">
        <v>0.16</v>
      </c>
      <c r="T62" s="1" t="s">
        <v>253</v>
      </c>
      <c r="V62">
        <f t="shared" si="2"/>
        <v>0</v>
      </c>
    </row>
    <row r="63" spans="1:24" ht="30" customHeight="1">
      <c r="A63" s="31" t="s">
        <v>256</v>
      </c>
      <c r="B63" s="31" t="s">
        <v>254</v>
      </c>
      <c r="C63" s="31" t="s">
        <v>255</v>
      </c>
      <c r="D63" s="31" t="s">
        <v>67</v>
      </c>
      <c r="E63" s="31" t="s">
        <v>504</v>
      </c>
      <c r="F63" s="30">
        <v>1</v>
      </c>
      <c r="G63" s="30"/>
      <c r="H63" s="30"/>
      <c r="I63" s="30"/>
      <c r="J63" s="30"/>
      <c r="K63" s="30"/>
      <c r="L63" s="31"/>
      <c r="M63" s="30"/>
      <c r="N63" s="30"/>
      <c r="O63" s="31"/>
      <c r="P63" s="31"/>
      <c r="Q63" s="1" t="s">
        <v>216</v>
      </c>
      <c r="R63" s="1" t="s">
        <v>95</v>
      </c>
      <c r="S63">
        <v>0.08</v>
      </c>
      <c r="T63" s="1" t="s">
        <v>257</v>
      </c>
      <c r="V63">
        <f t="shared" si="2"/>
        <v>0</v>
      </c>
    </row>
    <row r="64" spans="1:24" ht="30" customHeight="1">
      <c r="A64" s="31" t="s">
        <v>259</v>
      </c>
      <c r="B64" s="31" t="s">
        <v>258</v>
      </c>
      <c r="C64" s="31" t="s">
        <v>53</v>
      </c>
      <c r="D64" s="31" t="s">
        <v>67</v>
      </c>
      <c r="E64" s="31" t="s">
        <v>505</v>
      </c>
      <c r="F64" s="30">
        <v>2</v>
      </c>
      <c r="G64" s="30"/>
      <c r="H64" s="30"/>
      <c r="I64" s="30"/>
      <c r="J64" s="30"/>
      <c r="K64" s="30"/>
      <c r="L64" s="31"/>
      <c r="M64" s="30"/>
      <c r="N64" s="30"/>
      <c r="O64" s="31"/>
      <c r="P64" s="31"/>
      <c r="Q64" s="1" t="s">
        <v>216</v>
      </c>
      <c r="R64" s="1" t="s">
        <v>264</v>
      </c>
      <c r="S64">
        <v>2.4799999999999999E-2</v>
      </c>
      <c r="T64" s="1" t="s">
        <v>260</v>
      </c>
      <c r="X64">
        <f>N64</f>
        <v>0</v>
      </c>
    </row>
    <row r="65" spans="1:25" ht="30" customHeight="1">
      <c r="A65" s="31" t="s">
        <v>53</v>
      </c>
      <c r="B65" s="31" t="s">
        <v>53</v>
      </c>
      <c r="C65" s="31" t="s">
        <v>53</v>
      </c>
      <c r="D65" s="31" t="s">
        <v>53</v>
      </c>
      <c r="E65" s="31" t="s">
        <v>53</v>
      </c>
      <c r="F65" s="30"/>
      <c r="G65" s="30"/>
      <c r="H65" s="30"/>
      <c r="I65" s="30"/>
      <c r="J65" s="30"/>
      <c r="K65" s="30"/>
      <c r="L65" s="31"/>
      <c r="M65" s="30"/>
      <c r="N65" s="30"/>
      <c r="O65" s="31"/>
      <c r="P65" s="31"/>
      <c r="Q65" s="1" t="s">
        <v>216</v>
      </c>
      <c r="R65" s="1" t="s">
        <v>267</v>
      </c>
      <c r="S65">
        <v>4.9599999999999998E-2</v>
      </c>
      <c r="T65" s="1" t="s">
        <v>260</v>
      </c>
      <c r="Y65">
        <f>N65</f>
        <v>0</v>
      </c>
    </row>
    <row r="66" spans="1:25" ht="30" customHeight="1">
      <c r="A66" s="31" t="s">
        <v>264</v>
      </c>
      <c r="B66" s="31" t="s">
        <v>263</v>
      </c>
      <c r="C66" s="31" t="s">
        <v>93</v>
      </c>
      <c r="D66" s="31" t="s">
        <v>94</v>
      </c>
      <c r="E66" s="31" t="s">
        <v>53</v>
      </c>
      <c r="F66" s="30">
        <f>SUM(X51:X65)</f>
        <v>0</v>
      </c>
      <c r="G66" s="30"/>
      <c r="H66" s="30"/>
      <c r="I66" s="30"/>
      <c r="J66" s="30"/>
      <c r="K66" s="30"/>
      <c r="L66" s="31"/>
      <c r="M66" s="30"/>
      <c r="N66" s="30"/>
      <c r="O66" s="30"/>
      <c r="P66" s="31"/>
      <c r="Q66" s="1" t="s">
        <v>216</v>
      </c>
      <c r="R66" s="1" t="s">
        <v>53</v>
      </c>
      <c r="T66" s="1" t="s">
        <v>265</v>
      </c>
    </row>
    <row r="67" spans="1:25" ht="30" customHeight="1">
      <c r="A67" s="31" t="s">
        <v>267</v>
      </c>
      <c r="B67" s="31" t="s">
        <v>266</v>
      </c>
      <c r="C67" s="31" t="s">
        <v>93</v>
      </c>
      <c r="D67" s="31" t="s">
        <v>94</v>
      </c>
      <c r="E67" s="31" t="s">
        <v>53</v>
      </c>
      <c r="F67" s="30">
        <f>SUM(Y51:Y65)</f>
        <v>0</v>
      </c>
      <c r="G67" s="30"/>
      <c r="H67" s="30"/>
      <c r="I67" s="30"/>
      <c r="J67" s="30"/>
      <c r="K67" s="30"/>
      <c r="L67" s="31"/>
      <c r="M67" s="30"/>
      <c r="N67" s="30"/>
      <c r="O67" s="30"/>
      <c r="P67" s="31"/>
      <c r="Q67" s="1" t="s">
        <v>216</v>
      </c>
      <c r="R67" s="1" t="s">
        <v>53</v>
      </c>
      <c r="T67" s="1" t="s">
        <v>268</v>
      </c>
    </row>
    <row r="68" spans="1:25" ht="30" customHeight="1">
      <c r="A68" s="31" t="s">
        <v>95</v>
      </c>
      <c r="B68" s="31" t="s">
        <v>92</v>
      </c>
      <c r="C68" s="31" t="s">
        <v>93</v>
      </c>
      <c r="D68" s="31" t="s">
        <v>94</v>
      </c>
      <c r="E68" s="31" t="s">
        <v>53</v>
      </c>
      <c r="F68" s="30">
        <f>SUM(V51:V65)</f>
        <v>0</v>
      </c>
      <c r="G68" s="30"/>
      <c r="H68" s="30"/>
      <c r="I68" s="30"/>
      <c r="J68" s="30"/>
      <c r="K68" s="30"/>
      <c r="L68" s="31"/>
      <c r="M68" s="30"/>
      <c r="N68" s="30"/>
      <c r="O68" s="30"/>
      <c r="P68" s="31"/>
      <c r="Q68" s="1" t="s">
        <v>216</v>
      </c>
      <c r="R68" s="1" t="s">
        <v>53</v>
      </c>
      <c r="T68" s="1" t="s">
        <v>269</v>
      </c>
    </row>
    <row r="69" spans="1:25" ht="30" customHeight="1">
      <c r="A69" s="31" t="s">
        <v>98</v>
      </c>
      <c r="B69" s="31" t="s">
        <v>97</v>
      </c>
      <c r="C69" s="31" t="s">
        <v>93</v>
      </c>
      <c r="D69" s="31" t="s">
        <v>94</v>
      </c>
      <c r="E69" s="31" t="s">
        <v>53</v>
      </c>
      <c r="F69" s="30">
        <f>SUM(W51:W65)</f>
        <v>0</v>
      </c>
      <c r="G69" s="30"/>
      <c r="H69" s="30"/>
      <c r="I69" s="30"/>
      <c r="J69" s="30"/>
      <c r="K69" s="30"/>
      <c r="L69" s="31"/>
      <c r="M69" s="30"/>
      <c r="N69" s="30"/>
      <c r="O69" s="30"/>
      <c r="P69" s="31"/>
      <c r="Q69" s="1" t="s">
        <v>216</v>
      </c>
      <c r="R69" s="1" t="s">
        <v>53</v>
      </c>
      <c r="T69" s="1" t="s">
        <v>270</v>
      </c>
    </row>
    <row r="70" spans="1:25" ht="30" customHeight="1">
      <c r="A70" s="30"/>
      <c r="B70" s="229" t="s">
        <v>506</v>
      </c>
      <c r="C70" s="229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</row>
    <row r="71" spans="1:25" ht="30" customHeight="1">
      <c r="A71" s="31" t="s">
        <v>275</v>
      </c>
      <c r="B71" s="31" t="s">
        <v>273</v>
      </c>
      <c r="C71" s="31" t="s">
        <v>274</v>
      </c>
      <c r="D71" s="31" t="s">
        <v>58</v>
      </c>
      <c r="E71" s="31" t="s">
        <v>507</v>
      </c>
      <c r="F71" s="30">
        <v>891.5</v>
      </c>
      <c r="G71" s="30"/>
      <c r="H71" s="30"/>
      <c r="I71" s="30"/>
      <c r="J71" s="30"/>
      <c r="K71" s="30"/>
      <c r="L71" s="31"/>
      <c r="M71" s="30"/>
      <c r="N71" s="30"/>
      <c r="O71" s="31"/>
      <c r="P71" s="31"/>
      <c r="Q71" s="1" t="s">
        <v>272</v>
      </c>
      <c r="R71" s="1" t="s">
        <v>95</v>
      </c>
      <c r="S71">
        <v>2.3999999999999998E-3</v>
      </c>
      <c r="T71" s="1" t="s">
        <v>276</v>
      </c>
      <c r="V71">
        <f>N71</f>
        <v>0</v>
      </c>
    </row>
    <row r="72" spans="1:25" ht="30" customHeight="1">
      <c r="A72" s="31" t="s">
        <v>279</v>
      </c>
      <c r="B72" s="31" t="s">
        <v>277</v>
      </c>
      <c r="C72" s="31" t="s">
        <v>278</v>
      </c>
      <c r="D72" s="31" t="s">
        <v>58</v>
      </c>
      <c r="E72" s="31" t="s">
        <v>508</v>
      </c>
      <c r="F72" s="30">
        <v>79</v>
      </c>
      <c r="G72" s="30"/>
      <c r="H72" s="30"/>
      <c r="I72" s="30"/>
      <c r="J72" s="30"/>
      <c r="K72" s="30"/>
      <c r="L72" s="31"/>
      <c r="M72" s="30"/>
      <c r="N72" s="30"/>
      <c r="O72" s="31"/>
      <c r="P72" s="31"/>
      <c r="Q72" s="1" t="s">
        <v>272</v>
      </c>
      <c r="R72" s="1" t="s">
        <v>98</v>
      </c>
      <c r="S72">
        <v>7.6E-3</v>
      </c>
      <c r="T72" s="1" t="s">
        <v>280</v>
      </c>
      <c r="W72">
        <f>N72</f>
        <v>0</v>
      </c>
    </row>
    <row r="73" spans="1:25" ht="30" customHeight="1">
      <c r="A73" s="31" t="s">
        <v>283</v>
      </c>
      <c r="B73" s="31" t="s">
        <v>281</v>
      </c>
      <c r="C73" s="31" t="s">
        <v>282</v>
      </c>
      <c r="D73" s="31" t="s">
        <v>151</v>
      </c>
      <c r="E73" s="31" t="s">
        <v>509</v>
      </c>
      <c r="F73" s="30">
        <v>41</v>
      </c>
      <c r="G73" s="30"/>
      <c r="H73" s="30"/>
      <c r="I73" s="30"/>
      <c r="J73" s="30"/>
      <c r="K73" s="30"/>
      <c r="L73" s="31"/>
      <c r="M73" s="30"/>
      <c r="N73" s="30"/>
      <c r="O73" s="31"/>
      <c r="P73" s="31"/>
      <c r="Q73" s="1" t="s">
        <v>272</v>
      </c>
      <c r="R73" s="1" t="s">
        <v>95</v>
      </c>
      <c r="S73">
        <v>5.6807999999999997E-2</v>
      </c>
      <c r="T73" s="1" t="s">
        <v>284</v>
      </c>
      <c r="V73">
        <f t="shared" ref="V73:V81" si="3">N73</f>
        <v>0</v>
      </c>
    </row>
    <row r="74" spans="1:25" ht="30" customHeight="1">
      <c r="A74" s="31" t="s">
        <v>286</v>
      </c>
      <c r="B74" s="31" t="s">
        <v>281</v>
      </c>
      <c r="C74" s="31" t="s">
        <v>285</v>
      </c>
      <c r="D74" s="31" t="s">
        <v>151</v>
      </c>
      <c r="E74" s="31" t="s">
        <v>509</v>
      </c>
      <c r="F74" s="30">
        <v>8</v>
      </c>
      <c r="G74" s="30"/>
      <c r="H74" s="30"/>
      <c r="I74" s="30"/>
      <c r="J74" s="30"/>
      <c r="K74" s="30"/>
      <c r="L74" s="31"/>
      <c r="M74" s="30"/>
      <c r="N74" s="30"/>
      <c r="O74" s="31"/>
      <c r="P74" s="31"/>
      <c r="Q74" s="1" t="s">
        <v>272</v>
      </c>
      <c r="R74" s="1" t="s">
        <v>95</v>
      </c>
      <c r="S74">
        <v>3.3767999999999999E-2</v>
      </c>
      <c r="T74" s="1" t="s">
        <v>287</v>
      </c>
      <c r="V74">
        <f t="shared" si="3"/>
        <v>0</v>
      </c>
    </row>
    <row r="75" spans="1:25" ht="30" customHeight="1">
      <c r="A75" s="31" t="s">
        <v>290</v>
      </c>
      <c r="B75" s="31" t="s">
        <v>288</v>
      </c>
      <c r="C75" s="31" t="s">
        <v>289</v>
      </c>
      <c r="D75" s="31" t="s">
        <v>67</v>
      </c>
      <c r="E75" s="31" t="s">
        <v>510</v>
      </c>
      <c r="F75" s="30">
        <v>5</v>
      </c>
      <c r="G75" s="30"/>
      <c r="H75" s="30"/>
      <c r="I75" s="30"/>
      <c r="J75" s="30"/>
      <c r="K75" s="30"/>
      <c r="L75" s="31"/>
      <c r="M75" s="30"/>
      <c r="N75" s="30"/>
      <c r="O75" s="31"/>
      <c r="P75" s="31"/>
      <c r="Q75" s="1" t="s">
        <v>272</v>
      </c>
      <c r="R75" s="1" t="s">
        <v>95</v>
      </c>
      <c r="S75">
        <v>2.0400000000000001E-2</v>
      </c>
      <c r="T75" s="1" t="s">
        <v>291</v>
      </c>
      <c r="V75">
        <f t="shared" si="3"/>
        <v>0</v>
      </c>
    </row>
    <row r="76" spans="1:25" ht="30" customHeight="1">
      <c r="A76" s="31" t="s">
        <v>294</v>
      </c>
      <c r="B76" s="31" t="s">
        <v>292</v>
      </c>
      <c r="C76" s="31" t="s">
        <v>293</v>
      </c>
      <c r="D76" s="31" t="s">
        <v>67</v>
      </c>
      <c r="E76" s="31" t="s">
        <v>510</v>
      </c>
      <c r="F76" s="30">
        <v>2</v>
      </c>
      <c r="G76" s="30"/>
      <c r="H76" s="30"/>
      <c r="I76" s="30"/>
      <c r="J76" s="30"/>
      <c r="K76" s="30"/>
      <c r="L76" s="31"/>
      <c r="M76" s="30"/>
      <c r="N76" s="30"/>
      <c r="O76" s="31"/>
      <c r="P76" s="31"/>
      <c r="Q76" s="1" t="s">
        <v>272</v>
      </c>
      <c r="R76" s="1" t="s">
        <v>95</v>
      </c>
      <c r="S76">
        <v>2.0400000000000001E-2</v>
      </c>
      <c r="T76" s="1" t="s">
        <v>295</v>
      </c>
      <c r="V76">
        <f t="shared" si="3"/>
        <v>0</v>
      </c>
    </row>
    <row r="77" spans="1:25" ht="30" customHeight="1">
      <c r="A77" s="31" t="s">
        <v>298</v>
      </c>
      <c r="B77" s="31" t="s">
        <v>296</v>
      </c>
      <c r="C77" s="31" t="s">
        <v>297</v>
      </c>
      <c r="D77" s="31" t="s">
        <v>67</v>
      </c>
      <c r="E77" s="31" t="s">
        <v>511</v>
      </c>
      <c r="F77" s="30">
        <v>16</v>
      </c>
      <c r="G77" s="30"/>
      <c r="H77" s="30"/>
      <c r="I77" s="30"/>
      <c r="J77" s="30"/>
      <c r="K77" s="30"/>
      <c r="L77" s="31"/>
      <c r="M77" s="30"/>
      <c r="N77" s="30"/>
      <c r="O77" s="31"/>
      <c r="P77" s="31"/>
      <c r="Q77" s="1" t="s">
        <v>272</v>
      </c>
      <c r="R77" s="1" t="s">
        <v>95</v>
      </c>
      <c r="S77">
        <v>1.9199999999999998E-2</v>
      </c>
      <c r="T77" s="1" t="s">
        <v>299</v>
      </c>
      <c r="V77">
        <f t="shared" si="3"/>
        <v>0</v>
      </c>
    </row>
    <row r="78" spans="1:25" ht="30" customHeight="1">
      <c r="A78" s="31" t="s">
        <v>302</v>
      </c>
      <c r="B78" s="31" t="s">
        <v>300</v>
      </c>
      <c r="C78" s="31" t="s">
        <v>301</v>
      </c>
      <c r="D78" s="31" t="s">
        <v>67</v>
      </c>
      <c r="E78" s="31" t="s">
        <v>512</v>
      </c>
      <c r="F78" s="30">
        <v>10</v>
      </c>
      <c r="G78" s="30"/>
      <c r="H78" s="30"/>
      <c r="I78" s="30"/>
      <c r="J78" s="30"/>
      <c r="K78" s="30"/>
      <c r="L78" s="31"/>
      <c r="M78" s="30"/>
      <c r="N78" s="30"/>
      <c r="O78" s="31"/>
      <c r="P78" s="31"/>
      <c r="Q78" s="1" t="s">
        <v>272</v>
      </c>
      <c r="R78" s="1" t="s">
        <v>95</v>
      </c>
      <c r="S78">
        <v>3.1199999999999999E-2</v>
      </c>
      <c r="T78" s="1" t="s">
        <v>303</v>
      </c>
      <c r="V78">
        <f t="shared" si="3"/>
        <v>0</v>
      </c>
    </row>
    <row r="79" spans="1:25" ht="30" customHeight="1">
      <c r="A79" s="31" t="s">
        <v>305</v>
      </c>
      <c r="B79" s="31" t="s">
        <v>300</v>
      </c>
      <c r="C79" s="31" t="s">
        <v>304</v>
      </c>
      <c r="D79" s="31" t="s">
        <v>67</v>
      </c>
      <c r="E79" s="31" t="s">
        <v>512</v>
      </c>
      <c r="F79" s="30">
        <v>1</v>
      </c>
      <c r="G79" s="30"/>
      <c r="H79" s="30"/>
      <c r="I79" s="30"/>
      <c r="J79" s="30"/>
      <c r="K79" s="30"/>
      <c r="L79" s="31"/>
      <c r="M79" s="30"/>
      <c r="N79" s="30"/>
      <c r="O79" s="31"/>
      <c r="P79" s="31"/>
      <c r="Q79" s="1" t="s">
        <v>272</v>
      </c>
      <c r="R79" s="1" t="s">
        <v>95</v>
      </c>
      <c r="S79">
        <v>3.1199999999999999E-2</v>
      </c>
      <c r="T79" s="1" t="s">
        <v>306</v>
      </c>
      <c r="V79">
        <f t="shared" si="3"/>
        <v>0</v>
      </c>
    </row>
    <row r="80" spans="1:25" ht="30" customHeight="1">
      <c r="A80" s="31" t="s">
        <v>308</v>
      </c>
      <c r="B80" s="31" t="s">
        <v>307</v>
      </c>
      <c r="C80" s="31" t="s">
        <v>53</v>
      </c>
      <c r="D80" s="31" t="s">
        <v>67</v>
      </c>
      <c r="E80" s="31" t="s">
        <v>513</v>
      </c>
      <c r="F80" s="30">
        <v>4</v>
      </c>
      <c r="G80" s="30"/>
      <c r="H80" s="30"/>
      <c r="I80" s="30"/>
      <c r="J80" s="30"/>
      <c r="K80" s="30"/>
      <c r="L80" s="31"/>
      <c r="M80" s="30"/>
      <c r="N80" s="30"/>
      <c r="O80" s="31"/>
      <c r="P80" s="31"/>
      <c r="Q80" s="1" t="s">
        <v>272</v>
      </c>
      <c r="R80" s="1" t="s">
        <v>95</v>
      </c>
      <c r="S80">
        <v>4.8000000000000001E-2</v>
      </c>
      <c r="T80" s="1" t="s">
        <v>309</v>
      </c>
      <c r="V80">
        <f t="shared" si="3"/>
        <v>0</v>
      </c>
    </row>
    <row r="81" spans="1:22" ht="30" customHeight="1">
      <c r="A81" s="31" t="s">
        <v>311</v>
      </c>
      <c r="B81" s="31" t="s">
        <v>310</v>
      </c>
      <c r="C81" s="31" t="s">
        <v>53</v>
      </c>
      <c r="D81" s="31" t="s">
        <v>67</v>
      </c>
      <c r="E81" s="31" t="s">
        <v>514</v>
      </c>
      <c r="F81" s="30">
        <v>1</v>
      </c>
      <c r="G81" s="30"/>
      <c r="H81" s="30"/>
      <c r="I81" s="30"/>
      <c r="J81" s="30"/>
      <c r="K81" s="30"/>
      <c r="L81" s="31"/>
      <c r="M81" s="30"/>
      <c r="N81" s="30"/>
      <c r="O81" s="31"/>
      <c r="P81" s="31"/>
      <c r="Q81" s="1" t="s">
        <v>272</v>
      </c>
      <c r="R81" s="1" t="s">
        <v>95</v>
      </c>
      <c r="S81">
        <v>2.4E-2</v>
      </c>
      <c r="T81" s="1" t="s">
        <v>312</v>
      </c>
      <c r="V81">
        <f t="shared" si="3"/>
        <v>0</v>
      </c>
    </row>
    <row r="82" spans="1:22" ht="30" customHeight="1">
      <c r="A82" s="31" t="s">
        <v>95</v>
      </c>
      <c r="B82" s="31" t="s">
        <v>92</v>
      </c>
      <c r="C82" s="31" t="s">
        <v>93</v>
      </c>
      <c r="D82" s="31" t="s">
        <v>94</v>
      </c>
      <c r="E82" s="31" t="s">
        <v>53</v>
      </c>
      <c r="F82" s="30">
        <f>SUM(V71:V81)</f>
        <v>0</v>
      </c>
      <c r="G82" s="30"/>
      <c r="H82" s="30"/>
      <c r="I82" s="30"/>
      <c r="J82" s="30"/>
      <c r="K82" s="30"/>
      <c r="L82" s="31"/>
      <c r="M82" s="30"/>
      <c r="N82" s="30"/>
      <c r="O82" s="30"/>
      <c r="P82" s="31"/>
      <c r="Q82" s="1" t="s">
        <v>272</v>
      </c>
      <c r="R82" s="1" t="s">
        <v>53</v>
      </c>
      <c r="T82" s="1" t="s">
        <v>313</v>
      </c>
    </row>
    <row r="83" spans="1:22" ht="30" customHeight="1">
      <c r="A83" s="31" t="s">
        <v>98</v>
      </c>
      <c r="B83" s="31" t="s">
        <v>97</v>
      </c>
      <c r="C83" s="31" t="s">
        <v>93</v>
      </c>
      <c r="D83" s="31" t="s">
        <v>94</v>
      </c>
      <c r="E83" s="31" t="s">
        <v>53</v>
      </c>
      <c r="F83" s="30">
        <f>SUM(W71:W81)</f>
        <v>0</v>
      </c>
      <c r="G83" s="30"/>
      <c r="H83" s="30"/>
      <c r="I83" s="30"/>
      <c r="J83" s="30"/>
      <c r="K83" s="30"/>
      <c r="L83" s="31"/>
      <c r="M83" s="30"/>
      <c r="N83" s="30"/>
      <c r="O83" s="30"/>
      <c r="P83" s="31"/>
      <c r="Q83" s="1" t="s">
        <v>272</v>
      </c>
      <c r="R83" s="1" t="s">
        <v>53</v>
      </c>
      <c r="T83" s="1" t="s">
        <v>314</v>
      </c>
    </row>
    <row r="84" spans="1:22" ht="30" customHeight="1">
      <c r="A84" s="30"/>
      <c r="B84" s="229" t="s">
        <v>515</v>
      </c>
      <c r="C84" s="229"/>
      <c r="D84" s="229"/>
      <c r="E84" s="229"/>
      <c r="F84" s="229"/>
      <c r="G84" s="229"/>
      <c r="H84" s="229"/>
      <c r="I84" s="229"/>
      <c r="J84" s="229"/>
      <c r="K84" s="229"/>
      <c r="L84" s="229"/>
      <c r="M84" s="229"/>
      <c r="N84" s="229"/>
      <c r="O84" s="229"/>
      <c r="P84" s="229"/>
    </row>
    <row r="85" spans="1:22" ht="30" customHeight="1">
      <c r="A85" s="30"/>
      <c r="B85" s="229" t="s">
        <v>516</v>
      </c>
      <c r="C85" s="229"/>
      <c r="D85" s="229"/>
      <c r="E85" s="229"/>
      <c r="F85" s="229"/>
      <c r="G85" s="229"/>
      <c r="H85" s="229"/>
      <c r="I85" s="229"/>
      <c r="J85" s="229"/>
      <c r="K85" s="229"/>
      <c r="L85" s="229"/>
      <c r="M85" s="229"/>
      <c r="N85" s="229"/>
      <c r="O85" s="229"/>
      <c r="P85" s="229"/>
    </row>
    <row r="86" spans="1:22" ht="30" customHeight="1">
      <c r="A86" s="31" t="s">
        <v>152</v>
      </c>
      <c r="B86" s="31" t="s">
        <v>149</v>
      </c>
      <c r="C86" s="31" t="s">
        <v>150</v>
      </c>
      <c r="D86" s="31" t="s">
        <v>151</v>
      </c>
      <c r="E86" s="31" t="s">
        <v>494</v>
      </c>
      <c r="F86" s="30">
        <v>22</v>
      </c>
      <c r="G86" s="30"/>
      <c r="H86" s="30"/>
      <c r="I86" s="30"/>
      <c r="J86" s="30"/>
      <c r="K86" s="30"/>
      <c r="L86" s="31"/>
      <c r="M86" s="30"/>
      <c r="N86" s="30"/>
      <c r="O86" s="31"/>
      <c r="P86" s="31"/>
      <c r="Q86" s="1" t="s">
        <v>318</v>
      </c>
      <c r="R86" s="1" t="s">
        <v>95</v>
      </c>
      <c r="S86">
        <v>0.26300000000000001</v>
      </c>
      <c r="T86" s="1" t="s">
        <v>321</v>
      </c>
      <c r="V86">
        <f>N86</f>
        <v>0</v>
      </c>
    </row>
    <row r="87" spans="1:22" ht="30" customHeight="1">
      <c r="A87" s="31" t="s">
        <v>156</v>
      </c>
      <c r="B87" s="31" t="s">
        <v>154</v>
      </c>
      <c r="C87" s="31" t="s">
        <v>155</v>
      </c>
      <c r="D87" s="31" t="s">
        <v>151</v>
      </c>
      <c r="E87" s="31" t="s">
        <v>494</v>
      </c>
      <c r="F87" s="30">
        <v>17</v>
      </c>
      <c r="G87" s="30"/>
      <c r="H87" s="30"/>
      <c r="I87" s="30"/>
      <c r="J87" s="30"/>
      <c r="K87" s="30"/>
      <c r="L87" s="31"/>
      <c r="M87" s="30"/>
      <c r="N87" s="30"/>
      <c r="O87" s="31"/>
      <c r="P87" s="31"/>
      <c r="Q87" s="1" t="s">
        <v>318</v>
      </c>
      <c r="R87" s="1" t="s">
        <v>95</v>
      </c>
      <c r="S87">
        <v>0.155</v>
      </c>
      <c r="T87" s="1" t="s">
        <v>323</v>
      </c>
      <c r="V87">
        <f>N87</f>
        <v>0</v>
      </c>
    </row>
    <row r="88" spans="1:22" ht="30" customHeight="1">
      <c r="A88" s="31" t="s">
        <v>160</v>
      </c>
      <c r="B88" s="31" t="s">
        <v>158</v>
      </c>
      <c r="C88" s="31" t="s">
        <v>159</v>
      </c>
      <c r="D88" s="31" t="s">
        <v>151</v>
      </c>
      <c r="E88" s="31" t="s">
        <v>494</v>
      </c>
      <c r="F88" s="30">
        <v>28</v>
      </c>
      <c r="G88" s="30"/>
      <c r="H88" s="30"/>
      <c r="I88" s="30"/>
      <c r="J88" s="30"/>
      <c r="K88" s="30"/>
      <c r="L88" s="31"/>
      <c r="M88" s="30"/>
      <c r="N88" s="30"/>
      <c r="O88" s="31"/>
      <c r="P88" s="31"/>
      <c r="Q88" s="1" t="s">
        <v>318</v>
      </c>
      <c r="R88" s="1" t="s">
        <v>95</v>
      </c>
      <c r="S88">
        <v>0.20799999999999999</v>
      </c>
      <c r="T88" s="1" t="s">
        <v>325</v>
      </c>
      <c r="V88">
        <f>N88</f>
        <v>0</v>
      </c>
    </row>
    <row r="89" spans="1:22" ht="30" customHeight="1">
      <c r="A89" s="31" t="s">
        <v>95</v>
      </c>
      <c r="B89" s="31" t="s">
        <v>92</v>
      </c>
      <c r="C89" s="31" t="s">
        <v>93</v>
      </c>
      <c r="D89" s="31" t="s">
        <v>94</v>
      </c>
      <c r="E89" s="31" t="s">
        <v>53</v>
      </c>
      <c r="F89" s="30">
        <v>14.244999999999999</v>
      </c>
      <c r="G89" s="30"/>
      <c r="H89" s="30"/>
      <c r="I89" s="30"/>
      <c r="J89" s="30"/>
      <c r="K89" s="30"/>
      <c r="L89" s="31"/>
      <c r="M89" s="30"/>
      <c r="N89" s="30"/>
      <c r="O89" s="31"/>
      <c r="P89" s="31"/>
      <c r="Q89" s="1" t="s">
        <v>318</v>
      </c>
      <c r="R89" s="1" t="s">
        <v>53</v>
      </c>
      <c r="T89" s="1" t="s">
        <v>517</v>
      </c>
    </row>
  </sheetData>
  <mergeCells count="10">
    <mergeCell ref="B50:P50"/>
    <mergeCell ref="B70:P70"/>
    <mergeCell ref="B84:P84"/>
    <mergeCell ref="B85:P85"/>
    <mergeCell ref="A1:P1"/>
    <mergeCell ref="A2:P2"/>
    <mergeCell ref="B4:P4"/>
    <mergeCell ref="B12:P12"/>
    <mergeCell ref="B34:P34"/>
    <mergeCell ref="B42:P42"/>
  </mergeCells>
  <phoneticPr fontId="1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653D2-6D16-4E4E-B661-3BD494EB0F04}">
  <dimension ref="A1"/>
  <sheetViews>
    <sheetView workbookViewId="0">
      <selection activeCell="B34" sqref="B34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5878-26C6-4EA4-B8CF-F29B58B073AE}">
  <dimension ref="A1:D21"/>
  <sheetViews>
    <sheetView workbookViewId="0"/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466</v>
      </c>
      <c r="B1" t="s">
        <v>467</v>
      </c>
      <c r="C1" t="s">
        <v>468</v>
      </c>
      <c r="D1" t="s">
        <v>13</v>
      </c>
    </row>
    <row r="2" spans="1:4">
      <c r="A2" s="1" t="s">
        <v>54</v>
      </c>
      <c r="B2">
        <v>100</v>
      </c>
      <c r="D2" s="1" t="s">
        <v>55</v>
      </c>
    </row>
    <row r="3" spans="1:4">
      <c r="A3" t="s">
        <v>469</v>
      </c>
      <c r="C3">
        <v>2</v>
      </c>
      <c r="D3" s="1" t="s">
        <v>96</v>
      </c>
    </row>
    <row r="4" spans="1:4">
      <c r="A4" t="s">
        <v>470</v>
      </c>
      <c r="C4">
        <v>2</v>
      </c>
      <c r="D4" s="1" t="s">
        <v>99</v>
      </c>
    </row>
    <row r="5" spans="1:4">
      <c r="A5" s="1" t="s">
        <v>104</v>
      </c>
      <c r="B5">
        <v>100</v>
      </c>
      <c r="D5" s="1" t="s">
        <v>105</v>
      </c>
    </row>
    <row r="6" spans="1:4">
      <c r="A6" t="s">
        <v>469</v>
      </c>
      <c r="C6">
        <v>2</v>
      </c>
      <c r="D6" s="1" t="s">
        <v>184</v>
      </c>
    </row>
    <row r="7" spans="1:4">
      <c r="A7" t="s">
        <v>470</v>
      </c>
      <c r="C7">
        <v>2</v>
      </c>
      <c r="D7" s="1" t="s">
        <v>185</v>
      </c>
    </row>
    <row r="8" spans="1:4">
      <c r="A8" s="1" t="s">
        <v>186</v>
      </c>
      <c r="B8">
        <v>100</v>
      </c>
      <c r="D8" s="1" t="s">
        <v>187</v>
      </c>
    </row>
    <row r="9" spans="1:4">
      <c r="A9" t="s">
        <v>469</v>
      </c>
      <c r="C9">
        <v>1</v>
      </c>
      <c r="D9" s="1" t="s">
        <v>205</v>
      </c>
    </row>
    <row r="10" spans="1:4">
      <c r="A10" s="1" t="s">
        <v>206</v>
      </c>
      <c r="B10">
        <v>100</v>
      </c>
      <c r="D10" s="1" t="s">
        <v>207</v>
      </c>
    </row>
    <row r="11" spans="1:4">
      <c r="A11" t="s">
        <v>469</v>
      </c>
      <c r="C11">
        <v>2</v>
      </c>
      <c r="D11" s="1" t="s">
        <v>213</v>
      </c>
    </row>
    <row r="12" spans="1:4">
      <c r="A12" t="s">
        <v>470</v>
      </c>
      <c r="C12">
        <v>2</v>
      </c>
      <c r="D12" s="1" t="s">
        <v>214</v>
      </c>
    </row>
    <row r="13" spans="1:4">
      <c r="A13" s="1" t="s">
        <v>215</v>
      </c>
      <c r="B13">
        <v>100</v>
      </c>
      <c r="D13" s="1" t="s">
        <v>216</v>
      </c>
    </row>
    <row r="14" spans="1:4">
      <c r="A14" t="s">
        <v>471</v>
      </c>
      <c r="C14">
        <v>2</v>
      </c>
      <c r="D14" s="1" t="s">
        <v>265</v>
      </c>
    </row>
    <row r="15" spans="1:4">
      <c r="A15" t="s">
        <v>472</v>
      </c>
      <c r="C15">
        <v>1</v>
      </c>
      <c r="D15" s="1" t="s">
        <v>268</v>
      </c>
    </row>
    <row r="16" spans="1:4">
      <c r="A16" t="s">
        <v>469</v>
      </c>
      <c r="C16">
        <v>2</v>
      </c>
      <c r="D16" s="1" t="s">
        <v>269</v>
      </c>
    </row>
    <row r="17" spans="1:4">
      <c r="A17" t="s">
        <v>470</v>
      </c>
      <c r="C17">
        <v>2</v>
      </c>
      <c r="D17" s="1" t="s">
        <v>270</v>
      </c>
    </row>
    <row r="18" spans="1:4">
      <c r="A18" s="1" t="s">
        <v>271</v>
      </c>
      <c r="B18">
        <v>100</v>
      </c>
      <c r="D18" s="1" t="s">
        <v>272</v>
      </c>
    </row>
    <row r="19" spans="1:4">
      <c r="A19" t="s">
        <v>469</v>
      </c>
      <c r="C19">
        <v>2</v>
      </c>
      <c r="D19" s="1" t="s">
        <v>313</v>
      </c>
    </row>
    <row r="20" spans="1:4">
      <c r="A20" t="s">
        <v>470</v>
      </c>
      <c r="C20">
        <v>1</v>
      </c>
      <c r="D20" s="1" t="s">
        <v>314</v>
      </c>
    </row>
    <row r="21" spans="1:4">
      <c r="A21" s="1" t="s">
        <v>317</v>
      </c>
      <c r="B21">
        <v>100</v>
      </c>
      <c r="D21" s="1" t="s">
        <v>318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F8B8-A36C-4997-9251-51C53497F1A3}">
  <dimension ref="A1:M43"/>
  <sheetViews>
    <sheetView workbookViewId="0"/>
  </sheetViews>
  <sheetFormatPr defaultRowHeight="16.5"/>
  <sheetData>
    <row r="1" spans="1:7">
      <c r="A1" t="s">
        <v>518</v>
      </c>
    </row>
    <row r="2" spans="1:7">
      <c r="A2" s="1" t="s">
        <v>519</v>
      </c>
      <c r="B2" t="s">
        <v>520</v>
      </c>
      <c r="C2" s="1" t="s">
        <v>521</v>
      </c>
      <c r="D2" t="s">
        <v>61</v>
      </c>
    </row>
    <row r="3" spans="1:7">
      <c r="A3" s="1" t="s">
        <v>522</v>
      </c>
      <c r="B3" t="s">
        <v>523</v>
      </c>
    </row>
    <row r="4" spans="1:7">
      <c r="A4" s="1" t="s">
        <v>524</v>
      </c>
      <c r="B4">
        <v>5</v>
      </c>
    </row>
    <row r="5" spans="1:7">
      <c r="A5" s="1" t="s">
        <v>525</v>
      </c>
      <c r="B5">
        <v>5</v>
      </c>
    </row>
    <row r="6" spans="1:7">
      <c r="A6" s="1" t="s">
        <v>526</v>
      </c>
      <c r="B6" t="s">
        <v>527</v>
      </c>
    </row>
    <row r="7" spans="1:7">
      <c r="A7" s="1" t="s">
        <v>528</v>
      </c>
      <c r="B7" t="s">
        <v>529</v>
      </c>
      <c r="C7">
        <v>1</v>
      </c>
    </row>
    <row r="8" spans="1:7">
      <c r="A8" s="1" t="s">
        <v>530</v>
      </c>
      <c r="B8" t="s">
        <v>529</v>
      </c>
      <c r="C8">
        <v>2</v>
      </c>
    </row>
    <row r="9" spans="1:7">
      <c r="A9" s="1" t="s">
        <v>531</v>
      </c>
      <c r="B9" t="s">
        <v>390</v>
      </c>
      <c r="C9" t="s">
        <v>392</v>
      </c>
      <c r="D9" t="s">
        <v>393</v>
      </c>
      <c r="E9" t="s">
        <v>394</v>
      </c>
      <c r="F9" t="s">
        <v>395</v>
      </c>
      <c r="G9" t="s">
        <v>532</v>
      </c>
    </row>
    <row r="10" spans="1:7">
      <c r="A10" s="1" t="s">
        <v>533</v>
      </c>
      <c r="B10">
        <v>1472</v>
      </c>
      <c r="C10">
        <v>0</v>
      </c>
      <c r="D10">
        <v>0</v>
      </c>
    </row>
    <row r="11" spans="1:7">
      <c r="A11" s="1" t="s">
        <v>534</v>
      </c>
      <c r="B11" t="s">
        <v>535</v>
      </c>
      <c r="C11">
        <v>4</v>
      </c>
    </row>
    <row r="12" spans="1:7">
      <c r="A12" s="1" t="s">
        <v>536</v>
      </c>
      <c r="B12" t="s">
        <v>535</v>
      </c>
      <c r="C12">
        <v>4</v>
      </c>
    </row>
    <row r="13" spans="1:7">
      <c r="A13" s="1" t="s">
        <v>537</v>
      </c>
      <c r="B13" t="s">
        <v>535</v>
      </c>
      <c r="C13">
        <v>3</v>
      </c>
    </row>
    <row r="14" spans="1:7">
      <c r="A14" s="1" t="s">
        <v>538</v>
      </c>
      <c r="B14" t="s">
        <v>535</v>
      </c>
      <c r="C14">
        <v>5</v>
      </c>
    </row>
    <row r="15" spans="1:7">
      <c r="A15" s="1" t="s">
        <v>539</v>
      </c>
      <c r="B15" t="s">
        <v>353</v>
      </c>
      <c r="C15" t="s">
        <v>540</v>
      </c>
      <c r="D15" t="s">
        <v>540</v>
      </c>
      <c r="E15" t="s">
        <v>540</v>
      </c>
      <c r="F15">
        <v>1</v>
      </c>
    </row>
    <row r="16" spans="1:7">
      <c r="A16" s="1" t="s">
        <v>541</v>
      </c>
      <c r="B16">
        <v>1.1100000000000001</v>
      </c>
      <c r="C16">
        <v>1.1200000000000001</v>
      </c>
    </row>
    <row r="17" spans="1:13">
      <c r="A17" s="1" t="s">
        <v>542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543</v>
      </c>
      <c r="B18">
        <v>1.25</v>
      </c>
      <c r="C18">
        <v>1.071</v>
      </c>
    </row>
    <row r="19" spans="1:13">
      <c r="A19" s="1" t="s">
        <v>544</v>
      </c>
    </row>
    <row r="20" spans="1:13">
      <c r="A20" s="1" t="s">
        <v>545</v>
      </c>
      <c r="B20" s="1" t="s">
        <v>529</v>
      </c>
      <c r="C20">
        <v>1</v>
      </c>
    </row>
    <row r="21" spans="1:13">
      <c r="A21" t="s">
        <v>547</v>
      </c>
      <c r="B21" t="s">
        <v>548</v>
      </c>
      <c r="C21" t="s">
        <v>549</v>
      </c>
    </row>
    <row r="22" spans="1:13">
      <c r="A22">
        <v>1</v>
      </c>
      <c r="B22" s="1" t="s">
        <v>550</v>
      </c>
      <c r="C22" s="1" t="s">
        <v>551</v>
      </c>
    </row>
    <row r="23" spans="1:13">
      <c r="A23">
        <v>2</v>
      </c>
      <c r="B23" s="1" t="s">
        <v>552</v>
      </c>
      <c r="C23" s="1" t="s">
        <v>553</v>
      </c>
    </row>
    <row r="24" spans="1:13">
      <c r="A24">
        <v>3</v>
      </c>
      <c r="B24" s="1" t="s">
        <v>554</v>
      </c>
      <c r="C24" s="1" t="s">
        <v>555</v>
      </c>
    </row>
    <row r="25" spans="1:13">
      <c r="A25">
        <v>4</v>
      </c>
      <c r="B25" s="1" t="s">
        <v>556</v>
      </c>
      <c r="C25" s="1" t="s">
        <v>557</v>
      </c>
    </row>
    <row r="26" spans="1:13">
      <c r="A26">
        <v>5</v>
      </c>
      <c r="B26" s="1" t="s">
        <v>558</v>
      </c>
      <c r="C26" s="1" t="s">
        <v>53</v>
      </c>
    </row>
    <row r="27" spans="1:13">
      <c r="A27">
        <v>6</v>
      </c>
      <c r="B27" s="1" t="s">
        <v>559</v>
      </c>
      <c r="C27" s="1" t="s">
        <v>53</v>
      </c>
    </row>
    <row r="28" spans="1:13">
      <c r="A28">
        <v>7</v>
      </c>
      <c r="B28" s="1" t="s">
        <v>560</v>
      </c>
      <c r="C28" s="1" t="s">
        <v>53</v>
      </c>
    </row>
    <row r="29" spans="1:13">
      <c r="A29">
        <v>8</v>
      </c>
      <c r="B29" s="1" t="s">
        <v>560</v>
      </c>
      <c r="C29" s="1" t="s">
        <v>53</v>
      </c>
    </row>
    <row r="30" spans="1:13">
      <c r="A30">
        <v>9</v>
      </c>
      <c r="B30" s="1" t="s">
        <v>560</v>
      </c>
      <c r="C30" s="1" t="s">
        <v>53</v>
      </c>
    </row>
    <row r="31" spans="1:13">
      <c r="A31" t="s">
        <v>353</v>
      </c>
      <c r="B31" s="1" t="s">
        <v>561</v>
      </c>
      <c r="C31" s="1" t="s">
        <v>53</v>
      </c>
    </row>
    <row r="32" spans="1:13">
      <c r="A32" t="s">
        <v>460</v>
      </c>
      <c r="B32" s="1" t="s">
        <v>562</v>
      </c>
      <c r="C32" s="1" t="s">
        <v>53</v>
      </c>
    </row>
    <row r="33" spans="1:3">
      <c r="A33" t="s">
        <v>529</v>
      </c>
      <c r="B33" s="1" t="s">
        <v>561</v>
      </c>
      <c r="C33" s="1" t="s">
        <v>53</v>
      </c>
    </row>
    <row r="34" spans="1:3">
      <c r="A34" t="s">
        <v>520</v>
      </c>
      <c r="B34" s="1" t="s">
        <v>561</v>
      </c>
      <c r="C34" s="1" t="s">
        <v>53</v>
      </c>
    </row>
    <row r="35" spans="1:3">
      <c r="A35" t="s">
        <v>563</v>
      </c>
      <c r="B35" s="1" t="s">
        <v>561</v>
      </c>
      <c r="C35" s="1" t="s">
        <v>53</v>
      </c>
    </row>
    <row r="36" spans="1:3">
      <c r="A36" t="s">
        <v>60</v>
      </c>
      <c r="B36" s="1" t="s">
        <v>561</v>
      </c>
      <c r="C36" s="1" t="s">
        <v>53</v>
      </c>
    </row>
    <row r="37" spans="1:3">
      <c r="A37" t="s">
        <v>564</v>
      </c>
      <c r="B37" s="1" t="s">
        <v>561</v>
      </c>
      <c r="C37" s="1" t="s">
        <v>53</v>
      </c>
    </row>
    <row r="38" spans="1:3">
      <c r="A38" t="s">
        <v>565</v>
      </c>
      <c r="B38" s="1" t="s">
        <v>561</v>
      </c>
      <c r="C38" s="1" t="s">
        <v>53</v>
      </c>
    </row>
    <row r="39" spans="1:3">
      <c r="A39" t="s">
        <v>566</v>
      </c>
      <c r="B39" s="1" t="s">
        <v>561</v>
      </c>
      <c r="C39" s="1" t="s">
        <v>53</v>
      </c>
    </row>
    <row r="40" spans="1:3">
      <c r="A40" t="s">
        <v>567</v>
      </c>
      <c r="B40" s="1" t="s">
        <v>561</v>
      </c>
      <c r="C40" s="1" t="s">
        <v>53</v>
      </c>
    </row>
    <row r="43" spans="1:3">
      <c r="A43" t="s">
        <v>546</v>
      </c>
      <c r="B43">
        <v>1234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19</vt:i4>
      </vt:variant>
    </vt:vector>
  </HeadingPairs>
  <TitlesOfParts>
    <vt:vector size="41" baseType="lpstr">
      <vt:lpstr>표지 </vt:lpstr>
      <vt:lpstr>예산서표지</vt:lpstr>
      <vt:lpstr>설계서용지 </vt:lpstr>
      <vt:lpstr>원가계산 </vt:lpstr>
      <vt:lpstr>내역표지</vt:lpstr>
      <vt:lpstr>공종별집계표</vt:lpstr>
      <vt:lpstr>공종별내역서</vt:lpstr>
      <vt:lpstr>관급표지</vt:lpstr>
      <vt:lpstr>관급집계</vt:lpstr>
      <vt:lpstr>관급내역</vt:lpstr>
      <vt:lpstr>일위표지</vt:lpstr>
      <vt:lpstr>일위대가목록</vt:lpstr>
      <vt:lpstr>일위대가</vt:lpstr>
      <vt:lpstr>단가표지</vt:lpstr>
      <vt:lpstr>단가대비표</vt:lpstr>
      <vt:lpstr>견적서표지(별도첨부) </vt:lpstr>
      <vt:lpstr>수량표지(별도첨부)</vt:lpstr>
      <vt:lpstr>공량표지</vt:lpstr>
      <vt:lpstr>공량산출근거서</vt:lpstr>
      <vt:lpstr>Sheet1</vt:lpstr>
      <vt:lpstr>공량설정</vt:lpstr>
      <vt:lpstr> 공사설정 </vt:lpstr>
      <vt:lpstr>공량산출근거서!Print_Area</vt:lpstr>
      <vt:lpstr>공종별내역서!Print_Area</vt:lpstr>
      <vt:lpstr>공종별집계표!Print_Area</vt:lpstr>
      <vt:lpstr>관급내역!Print_Area</vt:lpstr>
      <vt:lpstr>관급집계!Print_Area</vt:lpstr>
      <vt:lpstr>단가대비표!Print_Area</vt:lpstr>
      <vt:lpstr>'설계서용지 '!Print_Area</vt:lpstr>
      <vt:lpstr>'원가계산 '!Print_Area</vt:lpstr>
      <vt:lpstr>일위대가!Print_Area</vt:lpstr>
      <vt:lpstr>일위대가목록!Print_Area</vt:lpstr>
      <vt:lpstr>'표지 '!Print_Area</vt:lpstr>
      <vt:lpstr>공량산출근거서!Print_Titles</vt:lpstr>
      <vt:lpstr>공종별내역서!Print_Titles</vt:lpstr>
      <vt:lpstr>공종별집계표!Print_Titles</vt:lpstr>
      <vt:lpstr>관급내역!Print_Titles</vt:lpstr>
      <vt:lpstr>관급집계!Print_Titles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영욱 권</dc:creator>
  <cp:lastModifiedBy>user</cp:lastModifiedBy>
  <dcterms:created xsi:type="dcterms:W3CDTF">2026-08-07T05:48:38Z</dcterms:created>
  <dcterms:modified xsi:type="dcterms:W3CDTF">2026-10-19T06:43:45Z</dcterms:modified>
</cp:coreProperties>
</file>