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사용자\Desktop\22. 소담스퀘어 구축 공사\1. 소방\"/>
    </mc:Choice>
  </mc:AlternateContent>
  <bookViews>
    <workbookView xWindow="-120" yWindow="-120" windowWidth="29040" windowHeight="15840"/>
  </bookViews>
  <sheets>
    <sheet name="원가계산서" sheetId="12" r:id="rId1"/>
    <sheet name="공종별집계표" sheetId="11" r:id="rId2"/>
    <sheet name="공종별내역서" sheetId="10" r:id="rId3"/>
    <sheet name="일위대가목록" sheetId="9" r:id="rId4"/>
    <sheet name="일위대가" sheetId="8" r:id="rId5"/>
    <sheet name="단가산출목록" sheetId="7" r:id="rId6"/>
    <sheet name="단가산출서" sheetId="6" r:id="rId7"/>
    <sheet name="단가대비표" sheetId="5" r:id="rId8"/>
    <sheet name="공량산출근거서_일위대가" sheetId="4" state="hidden" r:id="rId9"/>
    <sheet name="공량설정_일위대가" sheetId="3" state="hidden" r:id="rId10"/>
    <sheet name="Sheet1" sheetId="1" state="hidden" r:id="rId11"/>
  </sheets>
  <definedNames>
    <definedName name="_xlnm.Print_Area" localSheetId="8">공량산출근거서_일위대가!$A$1:$P$91</definedName>
    <definedName name="_xlnm.Print_Area" localSheetId="2">공종별내역서!$A$1:$M$147</definedName>
    <definedName name="_xlnm.Print_Area" localSheetId="1">공종별집계표!$A$1:$M$27</definedName>
    <definedName name="_xlnm.Print_Area" localSheetId="7">단가대비표!$A$1:$X$45</definedName>
    <definedName name="_xlnm.Print_Area" localSheetId="5">단가산출목록!$A$1:$L$4</definedName>
    <definedName name="_xlnm.Print_Area" localSheetId="6">단가산출서!$A$1:$F$6</definedName>
    <definedName name="_xlnm.Print_Area" localSheetId="4">일위대가!$A$1:$M$186</definedName>
    <definedName name="_xlnm.Print_Area" localSheetId="3">일위대가목록!$A$1:$L$32</definedName>
    <definedName name="_xlnm.Print_Titles" localSheetId="8">공량산출근거서_일위대가!$1:$3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4" i="8" l="1"/>
  <c r="D178" i="8"/>
  <c r="D172" i="8"/>
  <c r="D166" i="8"/>
  <c r="D160" i="8"/>
  <c r="D154" i="8"/>
  <c r="D148" i="8"/>
  <c r="D137" i="8"/>
  <c r="D131" i="8"/>
  <c r="D125" i="8"/>
  <c r="D119" i="8"/>
  <c r="D109" i="8"/>
  <c r="D103" i="8"/>
  <c r="D97" i="8"/>
  <c r="D91" i="8"/>
  <c r="D85" i="8"/>
  <c r="D79" i="8"/>
  <c r="D73" i="8"/>
  <c r="D66" i="8"/>
  <c r="D59" i="8"/>
  <c r="D52" i="8"/>
  <c r="D44" i="8"/>
  <c r="D38" i="8"/>
  <c r="D32" i="8"/>
  <c r="D26" i="8"/>
  <c r="D20" i="8"/>
  <c r="D14" i="8"/>
  <c r="D8" i="8"/>
  <c r="F91" i="4"/>
  <c r="K91" i="4"/>
  <c r="M90" i="4"/>
  <c r="N90" i="4" s="1"/>
  <c r="V90" i="4" s="1"/>
  <c r="F88" i="4"/>
  <c r="K88" i="4"/>
  <c r="M87" i="4"/>
  <c r="N87" i="4" s="1"/>
  <c r="V87" i="4" s="1"/>
  <c r="F85" i="4"/>
  <c r="K85" i="4"/>
  <c r="M84" i="4"/>
  <c r="N84" i="4" s="1"/>
  <c r="X84" i="4" s="1"/>
  <c r="F82" i="4"/>
  <c r="K82" i="4"/>
  <c r="M81" i="4"/>
  <c r="N81" i="4" s="1"/>
  <c r="V81" i="4" s="1"/>
  <c r="F79" i="4"/>
  <c r="K79" i="4"/>
  <c r="M78" i="4"/>
  <c r="N78" i="4" s="1"/>
  <c r="V78" i="4" s="1"/>
  <c r="F76" i="4"/>
  <c r="K76" i="4"/>
  <c r="M75" i="4"/>
  <c r="N75" i="4" s="1"/>
  <c r="V75" i="4" s="1"/>
  <c r="F73" i="4"/>
  <c r="K73" i="4"/>
  <c r="M72" i="4"/>
  <c r="N72" i="4" s="1"/>
  <c r="V72" i="4" s="1"/>
  <c r="F70" i="4"/>
  <c r="K70" i="4"/>
  <c r="M69" i="4"/>
  <c r="N69" i="4" s="1"/>
  <c r="V69" i="4" s="1"/>
  <c r="F67" i="4"/>
  <c r="K67" i="4"/>
  <c r="M66" i="4"/>
  <c r="N66" i="4" s="1"/>
  <c r="V66" i="4" s="1"/>
  <c r="F64" i="4"/>
  <c r="K64" i="4"/>
  <c r="M63" i="4"/>
  <c r="N63" i="4" s="1"/>
  <c r="V63" i="4" s="1"/>
  <c r="F61" i="4"/>
  <c r="K61" i="4"/>
  <c r="M60" i="4"/>
  <c r="N60" i="4" s="1"/>
  <c r="V60" i="4" s="1"/>
  <c r="M59" i="4"/>
  <c r="N59" i="4" s="1"/>
  <c r="V59" i="4" s="1"/>
  <c r="M58" i="4"/>
  <c r="N58" i="4" s="1"/>
  <c r="V58" i="4" s="1"/>
  <c r="F56" i="4"/>
  <c r="K56" i="4" s="1"/>
  <c r="M55" i="4"/>
  <c r="N55" i="4" s="1"/>
  <c r="V55" i="4" s="1"/>
  <c r="F53" i="4"/>
  <c r="K53" i="4"/>
  <c r="M52" i="4"/>
  <c r="N52" i="4" s="1"/>
  <c r="V52" i="4" s="1"/>
  <c r="F50" i="4"/>
  <c r="K50" i="4"/>
  <c r="M49" i="4"/>
  <c r="N49" i="4" s="1"/>
  <c r="V49" i="4" s="1"/>
  <c r="F47" i="4"/>
  <c r="K47" i="4"/>
  <c r="M46" i="4"/>
  <c r="N46" i="4" s="1"/>
  <c r="V46" i="4" s="1"/>
  <c r="F44" i="4"/>
  <c r="K44" i="4"/>
  <c r="M43" i="4"/>
  <c r="N43" i="4" s="1"/>
  <c r="V43" i="4" s="1"/>
  <c r="F41" i="4"/>
  <c r="K41" i="4"/>
  <c r="M40" i="4"/>
  <c r="N40" i="4" s="1"/>
  <c r="V40" i="4" s="1"/>
  <c r="F38" i="4"/>
  <c r="K38" i="4" s="1"/>
  <c r="M37" i="4"/>
  <c r="N37" i="4" s="1"/>
  <c r="V37" i="4" s="1"/>
  <c r="F35" i="4"/>
  <c r="K35" i="4"/>
  <c r="M34" i="4"/>
  <c r="N34" i="4" s="1"/>
  <c r="V34" i="4" s="1"/>
  <c r="F32" i="4"/>
  <c r="K32" i="4"/>
  <c r="M31" i="4"/>
  <c r="N31" i="4" s="1"/>
  <c r="V31" i="4" s="1"/>
  <c r="F29" i="4"/>
  <c r="K29" i="4"/>
  <c r="M28" i="4"/>
  <c r="N28" i="4" s="1"/>
  <c r="V28" i="4" s="1"/>
  <c r="F26" i="4"/>
  <c r="K26" i="4" s="1"/>
  <c r="M25" i="4"/>
  <c r="N25" i="4" s="1"/>
  <c r="V25" i="4" s="1"/>
  <c r="F23" i="4"/>
  <c r="K23" i="4" s="1"/>
  <c r="M22" i="4"/>
  <c r="N22" i="4" s="1"/>
  <c r="V22" i="4" s="1"/>
  <c r="F20" i="4"/>
  <c r="K20" i="4" s="1"/>
  <c r="M19" i="4"/>
  <c r="N19" i="4" s="1"/>
  <c r="V19" i="4" s="1"/>
  <c r="F17" i="4"/>
  <c r="K17" i="4" s="1"/>
  <c r="M16" i="4"/>
  <c r="N16" i="4" s="1"/>
  <c r="V16" i="4" s="1"/>
  <c r="F14" i="4"/>
  <c r="K14" i="4"/>
  <c r="M13" i="4"/>
  <c r="N13" i="4" s="1"/>
  <c r="X13" i="4" s="1"/>
  <c r="F11" i="4"/>
  <c r="K11" i="4" s="1"/>
  <c r="M10" i="4"/>
  <c r="N10" i="4" s="1"/>
  <c r="V10" i="4" s="1"/>
  <c r="F8" i="4"/>
  <c r="K8" i="4"/>
  <c r="M7" i="4"/>
  <c r="N7" i="4" s="1"/>
  <c r="V7" i="4" s="1"/>
  <c r="M6" i="4"/>
  <c r="N6" i="4"/>
  <c r="V6" i="4" s="1"/>
  <c r="M5" i="4"/>
  <c r="N5" i="4" s="1"/>
  <c r="V5" i="4" s="1"/>
  <c r="B6" i="6"/>
  <c r="E6" i="6" s="1"/>
  <c r="C6" i="6"/>
  <c r="D6" i="6"/>
</calcChain>
</file>

<file path=xl/sharedStrings.xml><?xml version="1.0" encoding="utf-8"?>
<sst xmlns="http://schemas.openxmlformats.org/spreadsheetml/2006/main" count="4685" uniqueCount="726">
  <si>
    <t>공 종 별 집 계 표</t>
  </si>
  <si>
    <t>[ 소담스퀘어 울산 구축 설계 용역(소방)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</si>
  <si>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</si>
  <si>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</si>
  <si>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</si>
  <si>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</si>
  <si>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</si>
  <si>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</si>
  <si>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</si>
  <si>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</si>
  <si>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</si>
  <si>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</si>
  <si>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</si>
  <si>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</si>
  <si>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</si>
  <si>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</si>
  <si>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</si>
  <si>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</si>
  <si>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</si>
  <si>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</si>
  <si>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</si>
  <si>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</si>
  <si>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</si>
  <si>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</si>
  <si>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</si>
  <si>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</si>
  <si>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</si>
  <si>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</si>
  <si>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</si>
  <si>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</si>
  <si>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</si>
  <si>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</si>
  <si>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</si>
  <si>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</si>
  <si>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</si>
  <si>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</si>
  <si>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</si>
  <si>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</si>
  <si>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</si>
  <si>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</si>
  <si>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</si>
  <si>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</si>
  <si>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</si>
  <si>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</si>
  <si>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</si>
  <si>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</si>
  <si>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</si>
  <si>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</si>
  <si>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</si>
  <si>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</si>
  <si>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</si>
  <si>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소담스퀘어 울산 구축 설계 용역(소방)</t>
  </si>
  <si>
    <t/>
  </si>
  <si>
    <t>01</t>
  </si>
  <si>
    <t>1.소방설비공사</t>
  </si>
  <si>
    <t>0101</t>
  </si>
  <si>
    <t>1-1.전기소방설비공사</t>
  </si>
  <si>
    <t>010101</t>
  </si>
  <si>
    <t>1-1-1.철거설비공사</t>
  </si>
  <si>
    <t>01010101</t>
  </si>
  <si>
    <t>수동발신기 철거</t>
  </si>
  <si>
    <t>소화전상부</t>
  </si>
  <si>
    <t>SET</t>
  </si>
  <si>
    <t>호표 1</t>
  </si>
  <si>
    <t>5BCC768A63E3D9879996227EE7C227</t>
  </si>
  <si>
    <t>T</t>
  </si>
  <si>
    <t>F</t>
  </si>
  <si>
    <t>010101015BCC768A63E3D9879996227EE7C227</t>
  </si>
  <si>
    <t>화재감지기 철거</t>
  </si>
  <si>
    <t>기존</t>
  </si>
  <si>
    <t>개</t>
  </si>
  <si>
    <t>호표 2</t>
  </si>
  <si>
    <t>5BCCB653FC33CB843FCDE676CDFEE7</t>
  </si>
  <si>
    <t>010101015BCCB653FC33CB843FCDE676CDFEE7</t>
  </si>
  <si>
    <t>스피커 철거</t>
  </si>
  <si>
    <t>호표 3</t>
  </si>
  <si>
    <t>5BCDA6D9CA33A48E2E72C77C836CA7</t>
  </si>
  <si>
    <t>010101015BCDA6D9CA33A48E2E72C77C836CA7</t>
  </si>
  <si>
    <t>시각경보장치 재사용철거</t>
  </si>
  <si>
    <t>호표 4</t>
  </si>
  <si>
    <t>5BCC768A63E3D9879994767205D487</t>
  </si>
  <si>
    <t>010101015BCC768A63E3D9879994767205D487</t>
  </si>
  <si>
    <t>유도등 재사용 철거</t>
  </si>
  <si>
    <t>호표 5</t>
  </si>
  <si>
    <t>5BCCB653FDC33C87F54A1079827F87</t>
  </si>
  <si>
    <t>010101015BCCB653FDC33C87F54A1079827F87</t>
  </si>
  <si>
    <t>음성점멸유도등 재사용 철거</t>
  </si>
  <si>
    <t>호표 6</t>
  </si>
  <si>
    <t>5BCCB653FDC33C87F54A1079827F97</t>
  </si>
  <si>
    <t>010101015BCCB653FDC33C87F54A1079827F97</t>
  </si>
  <si>
    <t>비상조명 재사용 철거</t>
  </si>
  <si>
    <t>호표 7</t>
  </si>
  <si>
    <t>5CCD867A2C83AB8F83A668790C0747</t>
  </si>
  <si>
    <t>010101015CCD867A2C83AB8F83A668790C0747</t>
  </si>
  <si>
    <t>[ 합           계 ]</t>
  </si>
  <si>
    <t>TOTAL</t>
  </si>
  <si>
    <t>1-1-2.자동화재탐지설비공사</t>
  </si>
  <si>
    <t>01010102</t>
  </si>
  <si>
    <t>나사없는전선관-노출</t>
  </si>
  <si>
    <t>E19</t>
  </si>
  <si>
    <t>M</t>
  </si>
  <si>
    <t>호표 8</t>
  </si>
  <si>
    <t>5BCC76F84C8357846DC83B735496F7</t>
  </si>
  <si>
    <t>010101025BCC76F84C8357846DC83B735496F7</t>
  </si>
  <si>
    <t>1종금속제가요전선관-노출</t>
  </si>
  <si>
    <t>16mm, 비방수</t>
  </si>
  <si>
    <t>호표 9</t>
  </si>
  <si>
    <t>5BCC76894143568A2F248E7A26BA57</t>
  </si>
  <si>
    <t>010101025BCC76894143568A2F248E7A26BA57</t>
  </si>
  <si>
    <t>옥내용원터치방식이음쇠- 커플링, JIS</t>
  </si>
  <si>
    <t>5CA196A7B12364809147D57A88DAF7C8525C38</t>
  </si>
  <si>
    <t>010101025CA196A7B12364809147D57A88DAF7C8525C38</t>
  </si>
  <si>
    <t>옥내용원터치방식이음쇠- 커넥터, JIS</t>
  </si>
  <si>
    <t>5CA196A7B12364809147D57A88DAF7C8525DC1</t>
  </si>
  <si>
    <t>010101025CA196A7B12364809147D57A88DAF7C8525DC1</t>
  </si>
  <si>
    <t>1종금속제가요전선관</t>
  </si>
  <si>
    <t>1종금속제가요전선관, 박스커넥터, 16mm, 비방수</t>
  </si>
  <si>
    <t>5CA196A7B12364809149867D8327E740516935</t>
  </si>
  <si>
    <t>010101025CA196A7B12364809149867D8327E740516935</t>
  </si>
  <si>
    <t>450/75OV 저독성난연가교폴리올레핀절연전선(HFIX)</t>
  </si>
  <si>
    <t>1.38㎜(1.5㎟)</t>
  </si>
  <si>
    <t>호표 10</t>
  </si>
  <si>
    <t>5BCC76894263C7897B56827C8989D7</t>
  </si>
  <si>
    <t>010101025BCC76894263C7897B56827C8989D7</t>
  </si>
  <si>
    <t>1.78㎜(2.5㎟)</t>
  </si>
  <si>
    <t>호표 11</t>
  </si>
  <si>
    <t>5BCC76894263C7897B56827C89B517</t>
  </si>
  <si>
    <t>010101025BCC76894263C7897B56827C89B517</t>
  </si>
  <si>
    <t>아우트렛박스-노출</t>
  </si>
  <si>
    <t>8각  54mm</t>
  </si>
  <si>
    <t>호표 12</t>
  </si>
  <si>
    <t>5BCC76894993BC86B568AB74817097</t>
  </si>
  <si>
    <t>010101025BCC76894993BC86B568AB74817097</t>
  </si>
  <si>
    <t>중형 4각 54㎜</t>
  </si>
  <si>
    <t>호표 13</t>
  </si>
  <si>
    <t>5BCC76894993BC86B568AB74816607</t>
  </si>
  <si>
    <t>010101025BCC76894993BC86B568AB74816607</t>
  </si>
  <si>
    <t>스위치박스-노출</t>
  </si>
  <si>
    <t>1개용 54 mm</t>
  </si>
  <si>
    <t>호표 14</t>
  </si>
  <si>
    <t>5BCC76894993BC86B568AB74938887</t>
  </si>
  <si>
    <t>010101025BCC76894993BC86B568AB74938887</t>
  </si>
  <si>
    <t>아웃렛박스</t>
  </si>
  <si>
    <t>아웃렛박스, 커버, 8각, 평형</t>
  </si>
  <si>
    <t>5CA196A7B0031688BE29697640701738442103</t>
  </si>
  <si>
    <t>010101025CA196A7B0031688BE29697640701738442103</t>
  </si>
  <si>
    <t>아웃렛박스, 커버, 4각, 평</t>
  </si>
  <si>
    <t>5CA196A7B0031688BE29697640701738442100</t>
  </si>
  <si>
    <t>010101025CA196A7B0031688BE29697640701738442100</t>
  </si>
  <si>
    <t>아웃렛박스, 커버, 4각, 1개용S/W, 평</t>
  </si>
  <si>
    <t>5CA196A7B0031688BE29697640701738442104</t>
  </si>
  <si>
    <t>010101025CA196A7B0031688BE29697640701738442104</t>
  </si>
  <si>
    <t>화재감지기</t>
  </si>
  <si>
    <t>열감지기, 차동식분포형</t>
  </si>
  <si>
    <t>호표 15</t>
  </si>
  <si>
    <t>5BCC768A63E3D9879996237F56F817</t>
  </si>
  <si>
    <t>010101025BCC768A63E3D9879996237F56F817</t>
  </si>
  <si>
    <t>열감지기, 정온식스포트형</t>
  </si>
  <si>
    <t>호표 16</t>
  </si>
  <si>
    <t>5BCC768A63E3D9879996237F56CCD7</t>
  </si>
  <si>
    <t>010101025BCC768A63E3D9879996237F56CCD7</t>
  </si>
  <si>
    <t>연기감지기, 광전식 2종-비축적</t>
  </si>
  <si>
    <t>호표 17</t>
  </si>
  <si>
    <t>5BCC768A63E3D9879996237F44AA57</t>
  </si>
  <si>
    <t>010101025BCC768A63E3D9879996237F44AA57</t>
  </si>
  <si>
    <t>수동발신기</t>
  </si>
  <si>
    <t>호표 18</t>
  </si>
  <si>
    <t>5BCC768A63E3D9879996227EE7C237</t>
  </si>
  <si>
    <t>010101025BCC768A63E3D9879996227EE7C237</t>
  </si>
  <si>
    <t>시각경보장치</t>
  </si>
  <si>
    <t>15cd</t>
  </si>
  <si>
    <t>호표 19</t>
  </si>
  <si>
    <t>5BCC768A63E3D9879994767205D497</t>
  </si>
  <si>
    <t>010101025BCC768A63E3D9879994767205D497</t>
  </si>
  <si>
    <t>시각경보장치 재설치</t>
  </si>
  <si>
    <t>호표 20</t>
  </si>
  <si>
    <t>5BCC768A63E3D9879994767205D4B7</t>
  </si>
  <si>
    <t>010101025BCC768A63E3D9879994767205D4B7</t>
  </si>
  <si>
    <t>화재 수신기</t>
  </si>
  <si>
    <t>중계기, 4/4, 감시/제어</t>
  </si>
  <si>
    <t>대</t>
  </si>
  <si>
    <t>호표 21</t>
  </si>
  <si>
    <t>5BCC768A63E3D98799936F7CC2D307</t>
  </si>
  <si>
    <t>010101025BCC768A63E3D98799936F7CC2D307</t>
  </si>
  <si>
    <t>옥내소화전 간선 재연결</t>
  </si>
  <si>
    <t>배관배선 재사용</t>
  </si>
  <si>
    <t>식</t>
  </si>
  <si>
    <t>호표 22</t>
  </si>
  <si>
    <t>5BCC768A63E3D98799936F7CC2D337</t>
  </si>
  <si>
    <t>010101025BCC768A63E3D98799936F7CC2D337</t>
  </si>
  <si>
    <t>1-1-3.유도등설비공사</t>
  </si>
  <si>
    <t>01010103</t>
  </si>
  <si>
    <t>010101035BCC76F84C8357846DC83B735496F7</t>
  </si>
  <si>
    <t>010101035BCC76894143568A2F248E7A26BA57</t>
  </si>
  <si>
    <t>010101035CA196A7B12364809147D57A88DAF7C8525C38</t>
  </si>
  <si>
    <t>010101035CA196A7B12364809147D57A88DAF7C8525DC1</t>
  </si>
  <si>
    <t>010101035CA196A7B12364809149867D8327E740516935</t>
  </si>
  <si>
    <t>010101035BCC76894263C7897B56827C89B517</t>
  </si>
  <si>
    <t>010101035BCC76894993BC86B568AB74817097</t>
  </si>
  <si>
    <t>010101035BCC76894993BC86B568AB74816607</t>
  </si>
  <si>
    <t>010101035CA196A7B0031688BE29697640701738442103</t>
  </si>
  <si>
    <t>010101035CA196A7B0031688BE29697640701738442100</t>
  </si>
  <si>
    <t>아웃렛박스, 커버, 4각, 둥근구멍, 오목</t>
  </si>
  <si>
    <t>5CA196A7B0031688BE29697640701738442107</t>
  </si>
  <si>
    <t>010101035CA196A7B0031688BE29697640701738442107</t>
  </si>
  <si>
    <t>피난구 유도등(고휘도)</t>
  </si>
  <si>
    <t>소형(단면) 60분용, 벽부형</t>
  </si>
  <si>
    <t>호표 23</t>
  </si>
  <si>
    <t>5BCC768A63E3D98799951C78379047</t>
  </si>
  <si>
    <t>010101035BCC768A63E3D98799951C78379047</t>
  </si>
  <si>
    <t>소형(양면) 60분용, 천정형</t>
  </si>
  <si>
    <t>호표 24</t>
  </si>
  <si>
    <t>5BCC768A63E3D98799951C7837A2B7</t>
  </si>
  <si>
    <t>010101035BCC768A63E3D98799951C7837A2B7</t>
  </si>
  <si>
    <t>피난구 유도등 재설치</t>
  </si>
  <si>
    <t>소형</t>
  </si>
  <si>
    <t>호표 25</t>
  </si>
  <si>
    <t>5BCC768A63E3D98799951C7837A2A7</t>
  </si>
  <si>
    <t>010101035BCC768A63E3D98799951C7837A2A7</t>
  </si>
  <si>
    <t>음성점멸유도등 재설치</t>
  </si>
  <si>
    <t>호표 26</t>
  </si>
  <si>
    <t>5BCCB653FDC33C87F54A1079827FA7</t>
  </si>
  <si>
    <t>010101035BCCB653FDC33C87F54A1079827FA7</t>
  </si>
  <si>
    <t>1-1-4.비상방송설비공사</t>
  </si>
  <si>
    <t>01010104</t>
  </si>
  <si>
    <t>010101045BCC76F84C8357846DC83B735496F7</t>
  </si>
  <si>
    <t>010101045BCC76894143568A2F248E7A26BA57</t>
  </si>
  <si>
    <t>010101045CA196A7B12364809147D57A88DAF7C8525C38</t>
  </si>
  <si>
    <t>010101045CA196A7B12364809147D57A88DAF7C8525DC1</t>
  </si>
  <si>
    <t>010101045CA196A7B12364809149867D8327E740516935</t>
  </si>
  <si>
    <t>010101045BCC76894263C7897B56827C8989D7</t>
  </si>
  <si>
    <t>010101045BCC76894993BC86B568AB74817097</t>
  </si>
  <si>
    <t>010101045BCC76894993BC86B568AB74816607</t>
  </si>
  <si>
    <t>010101045CA196A7B0031688BE29697640701738442103</t>
  </si>
  <si>
    <t>010101045CA196A7B0031688BE29697640701738442100</t>
  </si>
  <si>
    <t>천정형 스피커</t>
  </si>
  <si>
    <t>천정형(3W)</t>
  </si>
  <si>
    <t>호표 27</t>
  </si>
  <si>
    <t>5CCD867A2F53E18D653FE77C96FC27</t>
  </si>
  <si>
    <t>010101045CCD867A2F53E18D653FE77C96FC27</t>
  </si>
  <si>
    <t>1-1-5.비상조명설비공사</t>
  </si>
  <si>
    <t>01010105</t>
  </si>
  <si>
    <t>010101055BCC76F84C8357846DC83B735496F7</t>
  </si>
  <si>
    <t>010101055CA196A7B12364809147D57A88DAF7C8525C38</t>
  </si>
  <si>
    <t>010101055CA196A7B12364809147D57A88DAF7C8525DC1</t>
  </si>
  <si>
    <t>010101055BCC76894263C7897B56827C89B517</t>
  </si>
  <si>
    <t>010101055BCC76894993BC86B568AB74816607</t>
  </si>
  <si>
    <t>010101055CA196A7B0031688BE29697640701738442100</t>
  </si>
  <si>
    <t>비상조명(축전지 내장형)</t>
  </si>
  <si>
    <t>LED 2/4W (축전지내장형)</t>
  </si>
  <si>
    <t>호표 28</t>
  </si>
  <si>
    <t>5CCD867A2C83AB8F83A668790C0777</t>
  </si>
  <si>
    <t>010101055CCD867A2C83AB8F83A668790C0777</t>
  </si>
  <si>
    <t>비상조명 재설치</t>
  </si>
  <si>
    <t>호표 29</t>
  </si>
  <si>
    <t>5CCD867A2C83AB8F83A668790C0757</t>
  </si>
  <si>
    <t>010101055CCD867A2C83AB8F83A668790C0757</t>
  </si>
  <si>
    <t>1-2.기계소방설비공사</t>
  </si>
  <si>
    <t>010102</t>
  </si>
  <si>
    <t>소화설비공사</t>
  </si>
  <si>
    <t>5C0246DE7F73508717D0137F77733732D27A69</t>
  </si>
  <si>
    <t>0101025C0246DE7F73508717D0137F77733732D27A69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</si>
  <si>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</si>
  <si>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</si>
  <si>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</si>
  <si>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</si>
  <si>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</si>
  <si>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</si>
  <si>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</si>
  <si>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</si>
  <si>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</si>
  <si>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</si>
  <si>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</si>
  <si>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</si>
  <si>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</si>
  <si>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</si>
  <si>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</si>
  <si>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</si>
  <si>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</si>
  <si>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</si>
  <si>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</si>
  <si>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</si>
  <si>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</si>
  <si>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수동발신기 철거  소화전상부  SET  전기 10-2-5   ( 호표 1 )</t>
  </si>
  <si>
    <t>전기 10-2-5</t>
  </si>
  <si>
    <t>화재경보장치</t>
  </si>
  <si>
    <t>5CDE263800E3A187A203EF7B363787154F62EE</t>
  </si>
  <si>
    <t>5BCC768A63E3D9879996227EE7C2275CDE263800E3A187A203EF7B363787154F62EE</t>
  </si>
  <si>
    <t>수동발신기, 경종, DC24V</t>
  </si>
  <si>
    <t>5CDE263800E3A187A203EF7B363787154F62ED</t>
  </si>
  <si>
    <t>5BCC768A63E3D9879996227EE7C2275CDE263800E3A187A203EF7B363787154F62ED</t>
  </si>
  <si>
    <t>수동발신기, 표시등, DC24V</t>
  </si>
  <si>
    <t>5CDE263800E3A187A203EF7B363787154F62EC</t>
  </si>
  <si>
    <t>5BCC768A63E3D9879996227EE7C2275CDE263800E3A187A203EF7B363787154F62EC</t>
  </si>
  <si>
    <t>내선전공</t>
  </si>
  <si>
    <t>일반공사 직종</t>
  </si>
  <si>
    <t>인</t>
  </si>
  <si>
    <t>5B5026D63D83388940BE8B7AA90877683DF851</t>
  </si>
  <si>
    <t>5BCC768A63E3D9879996227EE7C2275B5026D63D83388940BE8B7AA90877683DF851</t>
  </si>
  <si>
    <t>공구손료</t>
  </si>
  <si>
    <t>인력품의 3%</t>
  </si>
  <si>
    <t>5A93167637D36C88579C74701167001</t>
  </si>
  <si>
    <t>5BCC768A63E3D9879996227EE7C2275A93167637D36C88579C74701167001</t>
  </si>
  <si>
    <t xml:space="preserve"> [ 합          계 ]</t>
  </si>
  <si>
    <t>화재감지기 철거  기존  개  전기 10-2-1   ( 호표 2 )</t>
  </si>
  <si>
    <t>전기 10-2-1</t>
  </si>
  <si>
    <t>감지기</t>
  </si>
  <si>
    <t>EA</t>
  </si>
  <si>
    <t>5CDE263800E3A187A2074B78AEF827160E45CD</t>
  </si>
  <si>
    <t>5BCCB653FC33CB843FCDE676CDFEE75CDE263800E3A187A2074B78AEF827160E45CD</t>
  </si>
  <si>
    <t>5BCCB653FC33CB843FCDE676CDFEE75B5026D63D83388940BE8B7AA90877683DF851</t>
  </si>
  <si>
    <t>5BCCB653FC33CB843FCDE676CDFEE75A93167637D36C88579C74701167001</t>
  </si>
  <si>
    <t>스피커 철거  기존  개  통신 7-11-5   ( 호표 3 )</t>
  </si>
  <si>
    <t>통신 7-11-5</t>
  </si>
  <si>
    <t>스피커</t>
  </si>
  <si>
    <t>천정형</t>
  </si>
  <si>
    <t>5CF9663D3583588A71851E761958979D872F68</t>
  </si>
  <si>
    <t>5BCDA6D9CA33A48E2E72C77C836CA75CF9663D3583588A71851E761958979D872F68</t>
  </si>
  <si>
    <t>통신설비공</t>
  </si>
  <si>
    <t>5B5026D63D83388940BE8B7AA90877683DF74A</t>
  </si>
  <si>
    <t>5BCDA6D9CA33A48E2E72C77C836CA75B5026D63D83388940BE8B7AA90877683DF74A</t>
  </si>
  <si>
    <t>5BCDA6D9CA33A48E2E72C77C836CA75A93167637D36C88579C74701167001</t>
  </si>
  <si>
    <t>시각경보장치 재사용철거  기존  개  전기 10-2-12   ( 호표 4 )</t>
  </si>
  <si>
    <t>전기 10-2-12</t>
  </si>
  <si>
    <t>시각경보기</t>
  </si>
  <si>
    <t>5CDE263800E3A187A203EF7B36C507D0FF6DF1</t>
  </si>
  <si>
    <t>5BCC768A63E3D9879994767205D4875CDE263800E3A187A203EF7B36C507D0FF6DF1</t>
  </si>
  <si>
    <t>5BCC768A63E3D9879994767205D4875B5026D63D83388940BE8B7AA90877683DF851</t>
  </si>
  <si>
    <t>5BCC768A63E3D9879994767205D4875A93167637D36C88579C74701167001</t>
  </si>
  <si>
    <t>유도등 재사용 철거  기존  개  전기 10-3-1   ( 호표 5 )</t>
  </si>
  <si>
    <t>전기 10-3-1</t>
  </si>
  <si>
    <t>유도등</t>
  </si>
  <si>
    <t>5CA196A7B3D3588EDEA33C77503C9706601E6D</t>
  </si>
  <si>
    <t>5BCCB653FDC33C87F54A1079827F875CA196A7B3D3588EDEA33C77503C9706601E6D</t>
  </si>
  <si>
    <t>5BCCB653FDC33C87F54A1079827F875B5026D63D83388940BE8B7AA90877683DF851</t>
  </si>
  <si>
    <t>5BCCB653FDC33C87F54A1079827F875A93167637D36C88579C74701167001</t>
  </si>
  <si>
    <t>음성점멸유도등 재사용 철거  기존  개  전기 10-3-1   ( 호표 6 )</t>
  </si>
  <si>
    <t>음성점멸유도등</t>
  </si>
  <si>
    <t>5CA196A7B3D3588EDEA33C77503C9706601D5E</t>
  </si>
  <si>
    <t>5BCCB653FDC33C87F54A1079827F975CA196A7B3D3588EDEA33C77503C9706601D5E</t>
  </si>
  <si>
    <t>5BCCB653FDC33C87F54A1079827F975B5026D63D83388940BE8B7AA90877683DF851</t>
  </si>
  <si>
    <t>5BCCB653FDC33C87F54A1079827F975A93167637D36C88579C74701167001</t>
  </si>
  <si>
    <t>비상조명 재사용 철거  기존  개  전기 10-3-4   ( 호표 7 )</t>
  </si>
  <si>
    <t>전기 10-3-4</t>
  </si>
  <si>
    <t>비상조명</t>
  </si>
  <si>
    <t>5CA196A7B3D3588EDEA21576BBDA67DCA26FD4</t>
  </si>
  <si>
    <t>5CCD867A2C83AB8F83A668790C07475CA196A7B3D3588EDEA21576BBDA67DCA26FD4</t>
  </si>
  <si>
    <t>5CCD867A2C83AB8F83A668790C07475B5026D63D83388940BE8B7AA90877683DF851</t>
  </si>
  <si>
    <t>5CCD867A2C83AB8F83A668790C07475A93167637D36C88579C74701167001</t>
  </si>
  <si>
    <t>나사없는전선관-노출  E19  M  전기 5-1   ( 호표 8 )</t>
  </si>
  <si>
    <t>전기 5-1</t>
  </si>
  <si>
    <t>나사 없는 전선관</t>
  </si>
  <si>
    <t>5CA196A7B12364809149877FFDD237F1B77744</t>
  </si>
  <si>
    <t>5BCC76F84C8357846DC83B735496F75CA196A7B12364809149877FFDD237F1B77744</t>
  </si>
  <si>
    <t>전선관부속품비</t>
  </si>
  <si>
    <t>전선관의 15%</t>
  </si>
  <si>
    <t>5BCC76F84C8357846DC83B735496F75A93167637D36C88579C74701157002</t>
  </si>
  <si>
    <t>잡재료비</t>
  </si>
  <si>
    <t>배관배선의 2%</t>
  </si>
  <si>
    <t>5A93167637D36C88579C74701157002</t>
  </si>
  <si>
    <t>5BCC76F84C8357846DC83B735496F75A93167637D36C88579C74701167001</t>
  </si>
  <si>
    <t>5BCC76F84C8357846DC83B735496F75B5026D63D83388940BE8B7AA90877683DF851</t>
  </si>
  <si>
    <t>5A93167637D36C88579C74701147003</t>
  </si>
  <si>
    <t>1종금속제가요전선관-노출  16mm, 비방수  M  전기 5-1   ( 호표 9 )</t>
  </si>
  <si>
    <t>1종금속제가요전선관, 16mm, 비방수</t>
  </si>
  <si>
    <t>5CA196A7B12364809149867D8327E740516BFE</t>
  </si>
  <si>
    <t>5BCC76894143568A2F248E7A26BA575CA196A7B12364809149867D8327E740516BFE</t>
  </si>
  <si>
    <t>5BCC76894143568A2F248E7A26BA575A93167637D36C88579C74701157002</t>
  </si>
  <si>
    <t>5BCC76894143568A2F248E7A26BA575B5026D63D83388940BE8B7AA90877683DF851</t>
  </si>
  <si>
    <t>5BCC76894143568A2F248E7A26BA575A93167637D36C88579C74701147003</t>
  </si>
  <si>
    <t>450/75OV 저독성난연가교폴리올레핀절연전선(HFIX)  1.38㎜(1.5㎟)  M  전기 5-10   ( 호표 10 )</t>
  </si>
  <si>
    <t>전기 5-10</t>
  </si>
  <si>
    <t>저독성난연케이블</t>
  </si>
  <si>
    <t>HFIX, 1.38㎜</t>
  </si>
  <si>
    <t>5CB316CB0753028AF8489375681F17F5F81C3E</t>
  </si>
  <si>
    <t>5BCC76894263C7897B56827C8989D75CB316CB0753028AF8489375681F17F5F81C3E</t>
  </si>
  <si>
    <t>5BCC76894263C7897B56827C8989D75A93167637D36C88579C74701167001</t>
  </si>
  <si>
    <t>5BCC76894263C7897B56827C8989D75B5026D63D83388940BE8B7AA90877683DF851</t>
  </si>
  <si>
    <t>5BCC76894263C7897B56827C8989D75A93167637D36C88579C74701157002</t>
  </si>
  <si>
    <t>450/75OV 저독성난연가교폴리올레핀절연전선(HFIX)  1.78㎜(2.5㎟)  M  전기 5-10   ( 호표 11 )</t>
  </si>
  <si>
    <t>HFIX, 1.78㎜</t>
  </si>
  <si>
    <t>5CB316CB0753028AF8489375681F17F5F81C3F</t>
  </si>
  <si>
    <t>5BCC76894263C7897B56827C89B5175CB316CB0753028AF8489375681F17F5F81C3F</t>
  </si>
  <si>
    <t>5BCC76894263C7897B56827C89B5175A93167637D36C88579C74701167001</t>
  </si>
  <si>
    <t>5BCC76894263C7897B56827C89B5175B5026D63D83388940BE8B7AA90877683DF851</t>
  </si>
  <si>
    <t>5BCC76894263C7897B56827C89B5175A93167637D36C88579C74701157002</t>
  </si>
  <si>
    <t>아우트렛박스-노출  8각  54mm  개  전기 5-3   ( 호표 12 )</t>
  </si>
  <si>
    <t>전기 5-3</t>
  </si>
  <si>
    <t>아웃렛박스, 8각, 54mm</t>
  </si>
  <si>
    <t>5CA196A7B0031688BE296A70BF0AC7B57B7963</t>
  </si>
  <si>
    <t>5BCC76894993BC86B568AB748170975CA196A7B0031688BE296A70BF0AC7B57B7963</t>
  </si>
  <si>
    <t>5BCC76894993BC86B568AB748170975B5026D63D83388940BE8B7AA90877683DF851</t>
  </si>
  <si>
    <t>5BCC76894993BC86B568AB748170975A93167637D36C88579C74701167001</t>
  </si>
  <si>
    <t>아우트렛박스-노출  중형 4각 54㎜  개  전기 5-3   ( 호표 13 )</t>
  </si>
  <si>
    <t>아웃렛박스, 중형4각, 54mm</t>
  </si>
  <si>
    <t>5CA196A7B0031688BE296A70BF0AC7B57B7960</t>
  </si>
  <si>
    <t>5BCC76894993BC86B568AB748166075CA196A7B0031688BE296A70BF0AC7B57B7960</t>
  </si>
  <si>
    <t>5BCC76894993BC86B568AB748166075B5026D63D83388940BE8B7AA90877683DF851</t>
  </si>
  <si>
    <t>5BCC76894993BC86B568AB748166075A93167637D36C88579C74701167001</t>
  </si>
  <si>
    <t>스위치박스-노출  1개용 54 mm  개  전기 5-3   ( 호표 14 )</t>
  </si>
  <si>
    <t>스위치박스</t>
  </si>
  <si>
    <t>스위치박스, 1개용, 54mm</t>
  </si>
  <si>
    <t>5CA196A7B0031688BE27BF763AEEE7C1FFFC03</t>
  </si>
  <si>
    <t>5BCC76894993BC86B568AB749388875CA196A7B0031688BE27BF763AEEE7C1FFFC03</t>
  </si>
  <si>
    <t>5BCC76894993BC86B568AB749388875B5026D63D83388940BE8B7AA90877683DF851</t>
  </si>
  <si>
    <t>5BCC76894993BC86B568AB749388875A93167637D36C88579C74701167001</t>
  </si>
  <si>
    <t>화재감지기  열감지기, 차동식분포형  개  전기 10-2-1   ( 호표 15 )</t>
  </si>
  <si>
    <t>연기감지기</t>
  </si>
  <si>
    <t>연기감지기, 열감지기, 차동식스포트형</t>
  </si>
  <si>
    <t>5CDE263800E3A187A2074A7E4098779373D3DF</t>
  </si>
  <si>
    <t>5BCC768A63E3D9879996237F56F8175CDE263800E3A187A2074A7E4098779373D3DF</t>
  </si>
  <si>
    <t>5BCC768A63E3D9879996237F56F8175B5026D63D83388940BE8B7AA90877683DF851</t>
  </si>
  <si>
    <t>5BCC768A63E3D9879996237F56F8175A93167637D36C88579C74701167001</t>
  </si>
  <si>
    <t>화재감지기  열감지기, 정온식스포트형  개  전기 10-2-1   ( 호표 16 )</t>
  </si>
  <si>
    <t>연기감지기, 열감지기, 정온식스포트형</t>
  </si>
  <si>
    <t>5CDE263800E3A187A2074A7E4098779373D3D8</t>
  </si>
  <si>
    <t>5BCC768A63E3D9879996237F56CCD75CDE263800E3A187A2074A7E4098779373D3D8</t>
  </si>
  <si>
    <t>5BCC768A63E3D9879996237F56CCD75B5026D63D83388940BE8B7AA90877683DF851</t>
  </si>
  <si>
    <t>5BCC768A63E3D9879996237F56CCD75A93167637D36C88579C74701167001</t>
  </si>
  <si>
    <t>화재감지기  연기감지기, 광전식 2종-비축적  개  전기 10-2-1   ( 호표 17 )</t>
  </si>
  <si>
    <t>5CDE263800E3A187A2074A7E4098779373D00B</t>
  </si>
  <si>
    <t>5BCC768A63E3D9879996237F44AA575CDE263800E3A187A2074A7E4098779373D00B</t>
  </si>
  <si>
    <t>5BCC768A63E3D9879996237F44AA575B5026D63D83388940BE8B7AA90877683DF851</t>
  </si>
  <si>
    <t>5BCC768A63E3D9879996237F44AA575A93167637D36C88579C74701167001</t>
  </si>
  <si>
    <t>수동발신기  소화전상부  SET  전기 10-2-5   ( 호표 18 )</t>
  </si>
  <si>
    <t>5CDE263800E3A187A203EF7B363787154F6DFF</t>
  </si>
  <si>
    <t>5BCC768A63E3D9879996227EE7C2375CDE263800E3A187A203EF7B363787154F6DFF</t>
  </si>
  <si>
    <t>5CDE263800E3A187A203EF7B363787154F6DFE</t>
  </si>
  <si>
    <t>5BCC768A63E3D9879996227EE7C2375CDE263800E3A187A203EF7B363787154F6DFE</t>
  </si>
  <si>
    <t>5CDE263800E3A187A203EF7B363787154F6DF1</t>
  </si>
  <si>
    <t>5BCC768A63E3D9879996227EE7C2375CDE263800E3A187A203EF7B363787154F6DF1</t>
  </si>
  <si>
    <t>기동표시램프</t>
  </si>
  <si>
    <t>25mm(PILOT LAMP)</t>
  </si>
  <si>
    <t>5CF916B9CDE37F83D4B42B730E93C7D4895C91</t>
  </si>
  <si>
    <t>5BCC768A63E3D9879996227EE7C2375CF916B9CDE37F83D4B42B730E93C7D4895C91</t>
  </si>
  <si>
    <t>접속단자대</t>
  </si>
  <si>
    <t>단자대, TB, 10P 20A</t>
  </si>
  <si>
    <t>5CA196A7B003168FECE8A774BB795788A96391</t>
  </si>
  <si>
    <t>5BCC768A63E3D9879996227EE7C2375CA196A7B003168FECE8A774BB795788A96391</t>
  </si>
  <si>
    <t>5BCC768A63E3D9879996227EE7C2375B5026D63D83388940BE8B7AA90877683DF851</t>
  </si>
  <si>
    <t>5BCC768A63E3D9879996227EE7C2375A93167637D36C88579C74701167001</t>
  </si>
  <si>
    <t>시각경보장치  15cd  개  전기 10-2-12   ( 호표 19 )</t>
  </si>
  <si>
    <t>수동발신기, 시각경보기, 15cd</t>
  </si>
  <si>
    <t>5CDE263800E3A187A203EF7B36C507D0FF6DF0</t>
  </si>
  <si>
    <t>5BCC768A63E3D9879994767205D4975CDE263800E3A187A203EF7B36C507D0FF6DF0</t>
  </si>
  <si>
    <t>5BCC768A63E3D9879994767205D4975B5026D63D83388940BE8B7AA90877683DF851</t>
  </si>
  <si>
    <t>5BCC768A63E3D9879994767205D4975A93167637D36C88579C74701167001</t>
  </si>
  <si>
    <t>시각경보장치 재설치  기존  개  전기 10-2-12   ( 호표 20 )</t>
  </si>
  <si>
    <t>5BCC768A63E3D9879994767205D4B75CDE263800E3A187A203EF7B36C507D0FF6DF1</t>
  </si>
  <si>
    <t>5BCC768A63E3D9879994767205D4B75B5026D63D83388940BE8B7AA90877683DF851</t>
  </si>
  <si>
    <t>5BCC768A63E3D9879994767205D4B75A93167637D36C88579C74701167001</t>
  </si>
  <si>
    <t>화재 수신기  중계기, 4/4, 감시/제어  대  전기 10-2-8   ( 호표 21 )</t>
  </si>
  <si>
    <t>전기 10-2-8</t>
  </si>
  <si>
    <t>화재수신기</t>
  </si>
  <si>
    <t>5CDE26380E43B482F8B0E5799A750759F6A6FF</t>
  </si>
  <si>
    <t>5BCC768A63E3D98799936F7CC2D3075CDE26380E43B482F8B0E5799A750759F6A6FF</t>
  </si>
  <si>
    <t>5BCC768A63E3D98799936F7CC2D3075B5026D63D83388940BE8B7AA90877683DF851</t>
  </si>
  <si>
    <t>5BCC768A63E3D98799936F7CC2D3075A93167637D36C88579C74701167001</t>
  </si>
  <si>
    <t>옥내소화전 간선 재연결  배관배선 재사용  식  전기 10-2-8   ( 호표 22 )</t>
  </si>
  <si>
    <t>5BCC768A63E3D98799936F7CC2D3375B5026D63D83388940BE8B7AA90877683DF851</t>
  </si>
  <si>
    <t>5BCC768A63E3D98799936F7CC2D3375A93167637D36C88579C74701167001</t>
  </si>
  <si>
    <t>피난구 유도등(고휘도)  소형(단면) 60분용, 벽부형  개  전기 10-3-1   ( 호표 23 )</t>
  </si>
  <si>
    <t>유도등, 소형(단면), 60분용, 피난구유도등, 고휘도</t>
  </si>
  <si>
    <t>5CA196A7B3D3588EDEA33C774789773C04AEFE</t>
  </si>
  <si>
    <t>5BCC768A63E3D98799951C783790475CA196A7B3D3588EDEA33C774789773C04AEFE</t>
  </si>
  <si>
    <t>5BCC768A63E3D98799951C783790475B5026D63D83388940BE8B7AA90877683DF851</t>
  </si>
  <si>
    <t>5BCC768A63E3D98799951C783790475A93167637D36C88579C74701167001</t>
  </si>
  <si>
    <t>피난구 유도등(고휘도)  소형(양면) 60분용, 천정형  개  전기 10-3-1   ( 호표 24 )</t>
  </si>
  <si>
    <t>유도등, 소형(양면), 60분용, 피난구유도등, 고휘도</t>
  </si>
  <si>
    <t>5CA196A7B3D3588EDEA33C774789773C04AEF1</t>
  </si>
  <si>
    <t>5BCC768A63E3D98799951C7837A2B75CA196A7B3D3588EDEA33C774789773C04AEF1</t>
  </si>
  <si>
    <t>5BCC768A63E3D98799951C7837A2B75B5026D63D83388940BE8B7AA90877683DF851</t>
  </si>
  <si>
    <t>5BCC768A63E3D98799951C7837A2B75A93167637D36C88579C74701167001</t>
  </si>
  <si>
    <t>피난구 유도등 재설치  소형  개  전기 10-3-1   ( 호표 25 )</t>
  </si>
  <si>
    <t>5CA196A7B3D3588EDEA33C774789773C04A126</t>
  </si>
  <si>
    <t>5BCC768A63E3D98799951C7837A2A75CA196A7B3D3588EDEA33C774789773C04A126</t>
  </si>
  <si>
    <t>5BCC768A63E3D98799951C7837A2A75B5026D63D83388940BE8B7AA90877683DF851</t>
  </si>
  <si>
    <t>5BCC768A63E3D98799951C7837A2A75A93167637D36C88579C74701167001</t>
  </si>
  <si>
    <t>음성점멸유도등 재설치  기존  개  전기 10-3-1   ( 호표 26 )</t>
  </si>
  <si>
    <t>5BCCB653FDC33C87F54A1079827FA75CA196A7B3D3588EDEA33C77503C9706601D5E</t>
  </si>
  <si>
    <t>5BCCB653FDC33C87F54A1079827FA75B5026D63D83388940BE8B7AA90877683DF851</t>
  </si>
  <si>
    <t>5BCCB653FDC33C87F54A1079827FA75A93167637D36C88579C74701167001</t>
  </si>
  <si>
    <t>천정형 스피커  천정형(3W)  개  통신 7-11-5   ( 호표 27 )</t>
  </si>
  <si>
    <t>5CCD766ADEC3E38ED81EBD78B548374F4B2C9D</t>
  </si>
  <si>
    <t>5CCD867A2F53E18D653FE77C96FC275CCD766ADEC3E38ED81EBD78B548374F4B2C9D</t>
  </si>
  <si>
    <t>5CCD867A2F53E18D653FE77C96FC275B5026D63D83388940BE8B7AA90877683DF74A</t>
  </si>
  <si>
    <t>5CCD867A2F53E18D653FE77C96FC275A93167637D36C88579C74701167001</t>
  </si>
  <si>
    <t>비상조명(축전지 내장형)  LED 2/4W (축전지내장형)  개  전기 10-3-4   ( 호표 28 )</t>
  </si>
  <si>
    <t>LED 8W</t>
  </si>
  <si>
    <t>5CA196A7B3D3588EDEA21576BBDA67DCA26FD5</t>
  </si>
  <si>
    <t>5CCD867A2C83AB8F83A668790C07775CA196A7B3D3588EDEA21576BBDA67DCA26FD5</t>
  </si>
  <si>
    <t>5CCD867A2C83AB8F83A668790C07775B5026D63D83388940BE8B7AA90877683DF851</t>
  </si>
  <si>
    <t>5CCD867A2C83AB8F83A668790C07775A93167637D36C88579C74701167001</t>
  </si>
  <si>
    <t>비상조명 재설치  기존  개  전기 10-3-4   ( 호표 29 )</t>
  </si>
  <si>
    <t>5CCD867A2C83AB8F83A668790C07575CA196A7B3D3588EDEA21576BBDA67DCA26FD4</t>
  </si>
  <si>
    <t>5CCD867A2C83AB8F83A668790C07575B5026D63D83388940BE8B7AA90877683DF851</t>
  </si>
  <si>
    <t>5CCD867A2C83AB8F83A668790C07575A93167637D36C88579C74701167001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</si>
  <si>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</si>
  <si>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</si>
  <si>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</si>
  <si>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</si>
  <si>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</si>
  <si>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</si>
  <si>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</si>
  <si>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</si>
  <si>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</si>
  <si>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</si>
  <si>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</si>
  <si>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  (  ) </t>
  </si>
  <si>
    <t xml:space="preserve">  총  계</t>
  </si>
  <si>
    <t>단 가 대 비 표</t>
  </si>
  <si>
    <t>조달청가격</t>
  </si>
  <si>
    <t>PAGE</t>
  </si>
  <si>
    <t>물가자료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</si>
  <si>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</si>
  <si>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</si>
  <si>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</si>
  <si>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</si>
  <si>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</si>
  <si>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</si>
  <si>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</si>
  <si>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</si>
  <si>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</si>
  <si>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</si>
  <si>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</si>
  <si>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</si>
  <si>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</si>
  <si>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</si>
  <si>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</si>
  <si>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</si>
  <si>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</si>
  <si>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</si>
  <si>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</si>
  <si>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</si>
  <si>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</si>
  <si>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</si>
  <si>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</si>
  <si>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</si>
  <si>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</si>
  <si>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</si>
  <si>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</si>
  <si>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</si>
  <si>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</si>
  <si>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</si>
  <si>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</si>
  <si>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</si>
  <si>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</si>
  <si>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</si>
  <si>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</si>
  <si>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</si>
  <si>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</si>
  <si>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</si>
  <si>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</si>
  <si>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</si>
  <si>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</si>
  <si>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</si>
  <si>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</si>
  <si>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</si>
  <si>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</si>
  <si>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</si>
  <si>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노임 1</t>
  </si>
  <si>
    <t>B</t>
  </si>
  <si>
    <t>노임 2</t>
  </si>
  <si>
    <t>적용율(%)</t>
  </si>
  <si>
    <t>소수점이하자릿수</t>
  </si>
  <si>
    <t>일위대가 코드</t>
  </si>
  <si>
    <t>수동발신기 철거  소화전상부  (호표 1)</t>
  </si>
  <si>
    <t xml:space="preserve">      내선전공</t>
  </si>
  <si>
    <t>화재감지기 철거  기존  (호표 2)</t>
  </si>
  <si>
    <t>스피커 철거  기존  (호표 3)</t>
  </si>
  <si>
    <t xml:space="preserve">      통신설비공</t>
  </si>
  <si>
    <t>시각경보장치 재사용철거  기존  (호표 4)</t>
  </si>
  <si>
    <t>유도등 재사용 철거  기존  (호표 5)</t>
  </si>
  <si>
    <t>음성점멸유도등 재사용 철거  기존  (호표 6)</t>
  </si>
  <si>
    <t>비상조명 재사용 철거  기존  (호표 7)</t>
  </si>
  <si>
    <t>나사없는전선관-노출  E19  (호표 8)</t>
  </si>
  <si>
    <t>1종금속제가요전선관-노출  16mm, 비방수  (호표 9)</t>
  </si>
  <si>
    <t>450/75OV 저독성난연가교폴리올레핀절연전선(HFIX)  1.38㎜(1.5㎟)  (호표 10)</t>
  </si>
  <si>
    <t>450/75OV 저독성난연가교폴리올레핀절연전선(HFIX)  1.78㎜(2.5㎟)  (호표 11)</t>
  </si>
  <si>
    <t>아우트렛박스-노출  8각  54mm  (호표 12)</t>
  </si>
  <si>
    <t>아우트렛박스-노출  중형 4각 54㎜  (호표 13)</t>
  </si>
  <si>
    <t>스위치박스-노출  1개용 54 mm  (호표 14)</t>
  </si>
  <si>
    <t>화재감지기  열감지기, 차동식분포형  (호표 15)</t>
  </si>
  <si>
    <t>화재감지기  열감지기, 정온식스포트형  (호표 16)</t>
  </si>
  <si>
    <t>화재감지기  연기감지기, 광전식 2종-비축적  (호표 17)</t>
  </si>
  <si>
    <t>수동발신기  소화전상부  (호표 18)</t>
  </si>
  <si>
    <t>시각경보장치  15cd  (호표 19)</t>
  </si>
  <si>
    <t>시각경보장치 재설치  기존  (호표 20)</t>
  </si>
  <si>
    <t>화재 수신기  중계기, 4/4, 감시/제어  (호표 21)</t>
  </si>
  <si>
    <t>옥내소화전 간선 재연결  배관배선 재사용  (호표 22)</t>
  </si>
  <si>
    <t>피난구 유도등(고휘도)  소형(단면) 60분용, 벽부형  (호표 23)</t>
  </si>
  <si>
    <t>피난구 유도등(고휘도)  소형(양면) 60분용, 천정형  (호표 24)</t>
  </si>
  <si>
    <t>피난구 유도등 재설치  소형  (호표 25)</t>
  </si>
  <si>
    <t>음성점멸유도등 재설치  기존  (호표 26)</t>
  </si>
  <si>
    <t>천정형 스피커  천정형(3W)  (호표 27)</t>
  </si>
  <si>
    <t>비상조명(축전지 내장형)  LED 2/4W (축전지내장형)  (호표 28)</t>
  </si>
  <si>
    <t>비상조명 재설치  기존  (호표 29)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</si>
  <si>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</si>
  <si>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</si>
  <si>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</si>
  <si>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</si>
  <si>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</si>
  <si>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</si>
  <si>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</si>
  <si>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</si>
  <si>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</si>
  <si>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</si>
  <si>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일위대가목록+자재</t>
  </si>
  <si>
    <t>수동발신기 철거  소화전상부  SET  (호표 1)</t>
  </si>
  <si>
    <t>0.3*1 * 30%</t>
  </si>
  <si>
    <t>0.15*1 * 30%</t>
  </si>
  <si>
    <t>0.2*1 * 30%</t>
  </si>
  <si>
    <t>화재감지기 철거  기존  개  (호표 2)</t>
  </si>
  <si>
    <t>전기품셈 10-2-1</t>
  </si>
  <si>
    <t>0.13*1 * 30%</t>
  </si>
  <si>
    <t>스피커 철거  기존  개  (호표 3)</t>
  </si>
  <si>
    <t>0.21*1 * 30%</t>
  </si>
  <si>
    <t>시각경보장치 재사용철거  기존  개  (호표 4)</t>
  </si>
  <si>
    <t>0.09*1 * 50%</t>
  </si>
  <si>
    <t>유도등 재사용 철거  기존  개  (호표 5)</t>
  </si>
  <si>
    <t>전기품셈 10-3-1</t>
  </si>
  <si>
    <t>0.2*1 * 50%</t>
  </si>
  <si>
    <t>음성점멸유도등 재사용 철거  기존  개  (호표 6)</t>
  </si>
  <si>
    <t>전기품셈 10-3-2</t>
  </si>
  <si>
    <t>0.12*1 * 50%</t>
  </si>
  <si>
    <t>비상조명 재사용 철거  기존  개  (호표 7)</t>
  </si>
  <si>
    <t>전기품셈 10-3-4</t>
  </si>
  <si>
    <t>0.11*1 * 50%</t>
  </si>
  <si>
    <t>나사없는전선관-노출  E19  M  (호표 8)</t>
  </si>
  <si>
    <t>전기품셈 5-1</t>
  </si>
  <si>
    <t>0.05*1 * 120%</t>
  </si>
  <si>
    <t>1종금속제가요전선관-노출  16mm, 비방수  M  (호표 9)</t>
  </si>
  <si>
    <t>0.044*1 * 120%</t>
  </si>
  <si>
    <t>450/75OV 저독성난연가교폴리올레핀절연전선(HFIX)  1.38㎜(1.5㎟)  M  (호표 10)</t>
  </si>
  <si>
    <t>전기품셈 5-10</t>
  </si>
  <si>
    <t>0.01*1</t>
  </si>
  <si>
    <t>450/75OV 저독성난연가교폴리올레핀절연전선(HFIX)  1.78㎜(2.5㎟)  M  (호표 11)</t>
  </si>
  <si>
    <t>아우트렛박스-노출  8각  54mm  개  (호표 12)</t>
  </si>
  <si>
    <t>전기품셈 5-3</t>
  </si>
  <si>
    <t>0.2*1 * 120%</t>
  </si>
  <si>
    <t>아우트렛박스-노출  중형 4각 54㎜  개  (호표 13)</t>
  </si>
  <si>
    <t>스위치박스-노출  1개용 54 mm  개  (호표 14)</t>
  </si>
  <si>
    <t>화재감지기  열감지기, 차동식분포형  개  (호표 15)</t>
  </si>
  <si>
    <t>0.13*1</t>
  </si>
  <si>
    <t>화재감지기  열감지기, 정온식스포트형  개  (호표 16)</t>
  </si>
  <si>
    <t>화재감지기  연기감지기, 광전식 2종-비축적  개  (호표 17)</t>
  </si>
  <si>
    <t>수동발신기  소화전상부  SET  (호표 18)</t>
  </si>
  <si>
    <t>0.3*1</t>
  </si>
  <si>
    <t>0.15*1</t>
  </si>
  <si>
    <t>0.2*1</t>
  </si>
  <si>
    <t>시각경보장치  15cd  개  (호표 19)</t>
  </si>
  <si>
    <t>0.09*1</t>
  </si>
  <si>
    <t>시각경보장치 재설치  기존  개  (호표 20)</t>
  </si>
  <si>
    <t>화재 수신기  중계기, 4/4, 감시/제어  대  (호표 21)</t>
  </si>
  <si>
    <t>전기품셈 10-2-8</t>
  </si>
  <si>
    <t>피난구 유도등(고휘도)  소형(단면) 60분용, 벽부형  개  (호표 23)</t>
  </si>
  <si>
    <t>피난구 유도등(고휘도)  소형(양면) 60분용, 천정형  개  (호표 24)</t>
  </si>
  <si>
    <t>피난구 유도등 재설치  소형  개  (호표 25)</t>
  </si>
  <si>
    <t>음성점멸유도등 재설치  기존  개  (호표 26)</t>
  </si>
  <si>
    <t>0.12*1</t>
  </si>
  <si>
    <t>천정형 스피커  천정형(3W)  개  (호표 27)</t>
  </si>
  <si>
    <t>통신품셈 7-11-5</t>
  </si>
  <si>
    <t>0.21*1</t>
  </si>
  <si>
    <t>비상조명(축전지 내장형)  LED 2/4W (축전지내장형)  개  (호표 28)</t>
  </si>
  <si>
    <t>0.11*1</t>
  </si>
  <si>
    <t>비상조명 재설치  기존  개  (호표 29)</t>
  </si>
  <si>
    <t>공 사 원 가 계 산 서</t>
  </si>
  <si>
    <t>공사명 : 소담스퀘어 울산 구축 설계 용역(소방)</t>
  </si>
  <si>
    <t>금액 : 육천구백구십삼만원(￦69,930,000)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</si>
  <si>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</si>
  <si>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</si>
  <si>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</si>
  <si>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</si>
  <si>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</si>
  <si>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</si>
  <si>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</si>
  <si>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</si>
  <si>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</si>
  <si>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</si>
  <si>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</si>
  <si>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</si>
  <si>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</si>
  <si>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</si>
  <si>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</si>
  <si>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</si>
  <si>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</si>
  <si>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</si>
  <si>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</si>
  <si>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</si>
  <si>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</si>
  <si>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</si>
  <si>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</si>
  <si>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</si>
  <si>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</si>
  <si>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</si>
  <si>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</si>
  <si>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</si>
  <si>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CB</t>
  </si>
  <si>
    <t>노인장기요양보험료</t>
  </si>
  <si>
    <t>CA</t>
  </si>
  <si>
    <t>산업안전보건관리비</t>
  </si>
  <si>
    <t>CC</t>
  </si>
  <si>
    <t>석면분담금</t>
  </si>
  <si>
    <t>CD</t>
  </si>
  <si>
    <t>임금채권부담금</t>
  </si>
  <si>
    <t>CG</t>
  </si>
  <si>
    <t>기   타    경   비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</si>
  <si>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</si>
  <si>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</si>
  <si>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</si>
  <si>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</si>
  <si>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</si>
  <si>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</si>
  <si>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</si>
  <si>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</si>
  <si>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</si>
  <si>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</si>
  <si>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DA</t>
  </si>
  <si>
    <t>소방사업자손해배상보험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</si>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</sst>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3" xfId="0" quotePrefix="1" applyFont="1" applyBorder="1" applyAlignment="1">
      <alignment vertical="center"/>
    </xf>
    <xf numFmtId="0" fontId="0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1" xfId="0" quotePrefix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181" fontId="0" fillId="0" borderId="5" xfId="0" quotePrefix="1" applyNumberFormat="1" applyFon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 applyAlignment="1">
      <alignment vertical="center"/>
    </xf>
    <xf numFmtId="0" fontId="0" fillId="0" borderId="12" xfId="0" applyFont="1" applyBorder="1" applyAlignment="1">
      <alignment vertical="center" wrapText="1"/>
    </xf>
    <xf numFmtId="0" fontId="3" fillId="0" borderId="12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12" xfId="0" quotePrefix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topLeftCell="B1" workbookViewId="0">
      <selection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6" t="s">
        <v>666</v>
      </c>
      <c r="C1" s="46"/>
      <c r="D1" s="46"/>
      <c r="E1" s="46"/>
      <c r="F1" s="46"/>
      <c r="G1" s="46"/>
    </row>
    <row r="2" spans="1:7" ht="21.95" customHeight="1" x14ac:dyDescent="0.3">
      <c r="B2" s="47" t="s">
        <v>667</v>
      </c>
      <c r="C2" s="47"/>
      <c r="D2" s="47"/>
      <c r="E2" s="47"/>
      <c r="F2" s="48" t="s">
        <v>668</v>
      </c>
      <c r="G2" s="48"/>
    </row>
    <row r="3" spans="1:7" ht="21.95" customHeight="1" x14ac:dyDescent="0.3">
      <c r="B3" s="49" t="s">
        <v>669</v>
      </c>
      <c r="C3" s="49"/>
      <c r="D3" s="49"/>
      <c r="E3" s="45" t="s">
        <v>670</v>
      </c>
      <c r="F3" s="45" t="s">
        <v>671</v>
      </c>
      <c r="G3" s="45" t="s">
        <v>269</v>
      </c>
    </row>
    <row r="4" spans="1:7" ht="21.95" customHeight="1" x14ac:dyDescent="0.3">
      <c r="A4" s="1" t="s">
        <v>676</v>
      </c>
      <c r="B4" s="50" t="s">
        <v>672</v>
      </c>
      <c r="C4" s="50" t="s">
        <v>673</v>
      </c>
      <c r="D4" s="45" t="s">
        <v>677</v>
      </c>
      <c r="E4" s="15"/>
      <c r="F4" s="13" t="s">
        <v>52</v>
      </c>
      <c r="G4" s="13" t="s">
        <v>52</v>
      </c>
    </row>
    <row r="5" spans="1:7" ht="21.95" customHeight="1" x14ac:dyDescent="0.3">
      <c r="A5" s="1" t="s">
        <v>678</v>
      </c>
      <c r="B5" s="50"/>
      <c r="C5" s="50"/>
      <c r="D5" s="45" t="s">
        <v>679</v>
      </c>
      <c r="E5" s="15"/>
      <c r="F5" s="13" t="s">
        <v>52</v>
      </c>
      <c r="G5" s="13" t="s">
        <v>52</v>
      </c>
    </row>
    <row r="6" spans="1:7" ht="21.95" customHeight="1" x14ac:dyDescent="0.3">
      <c r="A6" s="1" t="s">
        <v>680</v>
      </c>
      <c r="B6" s="50"/>
      <c r="C6" s="50"/>
      <c r="D6" s="45" t="s">
        <v>681</v>
      </c>
      <c r="E6" s="15"/>
      <c r="F6" s="13" t="s">
        <v>52</v>
      </c>
      <c r="G6" s="13" t="s">
        <v>52</v>
      </c>
    </row>
    <row r="7" spans="1:7" ht="21.95" customHeight="1" x14ac:dyDescent="0.3">
      <c r="A7" s="1" t="s">
        <v>682</v>
      </c>
      <c r="B7" s="50"/>
      <c r="C7" s="50"/>
      <c r="D7" s="45" t="s">
        <v>683</v>
      </c>
      <c r="E7" s="15"/>
      <c r="F7" s="13" t="s">
        <v>52</v>
      </c>
      <c r="G7" s="13" t="s">
        <v>52</v>
      </c>
    </row>
    <row r="8" spans="1:7" ht="21.95" customHeight="1" x14ac:dyDescent="0.3">
      <c r="A8" s="1" t="s">
        <v>684</v>
      </c>
      <c r="B8" s="50"/>
      <c r="C8" s="50" t="s">
        <v>674</v>
      </c>
      <c r="D8" s="45" t="s">
        <v>685</v>
      </c>
      <c r="E8" s="15"/>
      <c r="F8" s="13" t="s">
        <v>52</v>
      </c>
      <c r="G8" s="13" t="s">
        <v>52</v>
      </c>
    </row>
    <row r="9" spans="1:7" ht="21.95" customHeight="1" x14ac:dyDescent="0.3">
      <c r="A9" s="1" t="s">
        <v>686</v>
      </c>
      <c r="B9" s="50"/>
      <c r="C9" s="50"/>
      <c r="D9" s="45" t="s">
        <v>687</v>
      </c>
      <c r="E9" s="15"/>
      <c r="F9" s="13"/>
      <c r="G9" s="13" t="s">
        <v>52</v>
      </c>
    </row>
    <row r="10" spans="1:7" ht="21.95" customHeight="1" x14ac:dyDescent="0.3">
      <c r="A10" s="1" t="s">
        <v>688</v>
      </c>
      <c r="B10" s="50"/>
      <c r="C10" s="50"/>
      <c r="D10" s="45" t="s">
        <v>683</v>
      </c>
      <c r="E10" s="15"/>
      <c r="F10" s="13"/>
      <c r="G10" s="13" t="s">
        <v>52</v>
      </c>
    </row>
    <row r="11" spans="1:7" ht="21.95" customHeight="1" x14ac:dyDescent="0.3">
      <c r="A11" s="1" t="s">
        <v>689</v>
      </c>
      <c r="B11" s="50"/>
      <c r="C11" s="50" t="s">
        <v>675</v>
      </c>
      <c r="D11" s="45" t="s">
        <v>690</v>
      </c>
      <c r="E11" s="15"/>
      <c r="F11" s="13"/>
      <c r="G11" s="13" t="s">
        <v>52</v>
      </c>
    </row>
    <row r="12" spans="1:7" ht="21.95" customHeight="1" x14ac:dyDescent="0.3">
      <c r="A12" s="1" t="s">
        <v>691</v>
      </c>
      <c r="B12" s="50"/>
      <c r="C12" s="50"/>
      <c r="D12" s="45" t="s">
        <v>692</v>
      </c>
      <c r="E12" s="15"/>
      <c r="F12" s="13"/>
      <c r="G12" s="13" t="s">
        <v>52</v>
      </c>
    </row>
    <row r="13" spans="1:7" ht="21.95" customHeight="1" x14ac:dyDescent="0.3">
      <c r="A13" s="1" t="s">
        <v>693</v>
      </c>
      <c r="B13" s="50"/>
      <c r="C13" s="50"/>
      <c r="D13" s="45" t="s">
        <v>694</v>
      </c>
      <c r="E13" s="15"/>
      <c r="F13" s="13"/>
      <c r="G13" s="13" t="s">
        <v>52</v>
      </c>
    </row>
    <row r="14" spans="1:7" ht="21.95" customHeight="1" x14ac:dyDescent="0.3">
      <c r="A14" s="1" t="s">
        <v>695</v>
      </c>
      <c r="B14" s="50"/>
      <c r="C14" s="50"/>
      <c r="D14" s="45" t="s">
        <v>696</v>
      </c>
      <c r="E14" s="15"/>
      <c r="F14" s="13"/>
      <c r="G14" s="13" t="s">
        <v>52</v>
      </c>
    </row>
    <row r="15" spans="1:7" ht="21.95" customHeight="1" x14ac:dyDescent="0.3">
      <c r="A15" s="1" t="s">
        <v>697</v>
      </c>
      <c r="B15" s="50"/>
      <c r="C15" s="50"/>
      <c r="D15" s="45" t="s">
        <v>698</v>
      </c>
      <c r="E15" s="15"/>
      <c r="F15" s="13"/>
      <c r="G15" s="13" t="s">
        <v>52</v>
      </c>
    </row>
    <row r="16" spans="1:7" ht="21.95" customHeight="1" x14ac:dyDescent="0.3">
      <c r="A16" s="1" t="s">
        <v>699</v>
      </c>
      <c r="B16" s="50"/>
      <c r="C16" s="50"/>
      <c r="D16" s="45" t="s">
        <v>700</v>
      </c>
      <c r="E16" s="15"/>
      <c r="F16" s="13"/>
      <c r="G16" s="13" t="s">
        <v>52</v>
      </c>
    </row>
    <row r="17" spans="1:7" ht="21.95" customHeight="1" x14ac:dyDescent="0.3">
      <c r="A17" s="1" t="s">
        <v>701</v>
      </c>
      <c r="B17" s="50"/>
      <c r="C17" s="50"/>
      <c r="D17" s="45" t="s">
        <v>702</v>
      </c>
      <c r="E17" s="15"/>
      <c r="F17" s="13"/>
      <c r="G17" s="13" t="s">
        <v>52</v>
      </c>
    </row>
    <row r="18" spans="1:7" ht="21.95" customHeight="1" x14ac:dyDescent="0.3">
      <c r="A18" s="1" t="s">
        <v>703</v>
      </c>
      <c r="B18" s="50"/>
      <c r="C18" s="50"/>
      <c r="D18" s="45" t="s">
        <v>704</v>
      </c>
      <c r="E18" s="15"/>
      <c r="F18" s="13"/>
      <c r="G18" s="13" t="s">
        <v>52</v>
      </c>
    </row>
    <row r="19" spans="1:7" ht="21.95" customHeight="1" x14ac:dyDescent="0.3">
      <c r="A19" s="1" t="s">
        <v>705</v>
      </c>
      <c r="B19" s="50"/>
      <c r="C19" s="50"/>
      <c r="D19" s="45" t="s">
        <v>706</v>
      </c>
      <c r="E19" s="15"/>
      <c r="F19" s="13"/>
      <c r="G19" s="13" t="s">
        <v>52</v>
      </c>
    </row>
    <row r="20" spans="1:7" ht="21.95" customHeight="1" x14ac:dyDescent="0.3">
      <c r="A20" s="1" t="s">
        <v>707</v>
      </c>
      <c r="B20" s="50"/>
      <c r="C20" s="50"/>
      <c r="D20" s="45" t="s">
        <v>683</v>
      </c>
      <c r="E20" s="15"/>
      <c r="F20" s="13"/>
      <c r="G20" s="13" t="s">
        <v>52</v>
      </c>
    </row>
    <row r="21" spans="1:7" ht="21.95" customHeight="1" x14ac:dyDescent="0.3">
      <c r="A21" s="1" t="s">
        <v>708</v>
      </c>
      <c r="B21" s="49" t="s">
        <v>606</v>
      </c>
      <c r="C21" s="49"/>
      <c r="D21" s="49"/>
      <c r="E21" s="15"/>
      <c r="F21" s="13"/>
      <c r="G21" s="13" t="s">
        <v>52</v>
      </c>
    </row>
    <row r="22" spans="1:7" ht="21.95" customHeight="1" x14ac:dyDescent="0.3">
      <c r="A22" s="1" t="s">
        <v>709</v>
      </c>
      <c r="B22" s="49" t="s">
        <v>710</v>
      </c>
      <c r="C22" s="49"/>
      <c r="D22" s="49"/>
      <c r="E22" s="15"/>
      <c r="F22" s="13" t="s">
        <v>711</v>
      </c>
      <c r="G22" s="13" t="s">
        <v>52</v>
      </c>
    </row>
    <row r="23" spans="1:7" ht="21.95" customHeight="1" x14ac:dyDescent="0.3">
      <c r="A23" s="1" t="s">
        <v>712</v>
      </c>
      <c r="B23" s="49" t="s">
        <v>713</v>
      </c>
      <c r="C23" s="49"/>
      <c r="D23" s="49"/>
      <c r="E23" s="15"/>
      <c r="F23" s="13" t="s">
        <v>714</v>
      </c>
      <c r="G23" s="13" t="s">
        <v>52</v>
      </c>
    </row>
    <row r="24" spans="1:7" ht="21.95" customHeight="1" x14ac:dyDescent="0.3">
      <c r="A24" s="1" t="s">
        <v>715</v>
      </c>
      <c r="B24" s="49" t="s">
        <v>716</v>
      </c>
      <c r="C24" s="49"/>
      <c r="D24" s="49"/>
      <c r="E24" s="15"/>
      <c r="F24" s="13" t="s">
        <v>52</v>
      </c>
      <c r="G24" s="13" t="s">
        <v>52</v>
      </c>
    </row>
    <row r="25" spans="1:7" ht="21.95" customHeight="1" x14ac:dyDescent="0.3">
      <c r="A25" s="1" t="s">
        <v>717</v>
      </c>
      <c r="B25" s="49" t="s">
        <v>718</v>
      </c>
      <c r="C25" s="49"/>
      <c r="D25" s="49"/>
      <c r="E25" s="15"/>
      <c r="F25" s="13" t="s">
        <v>52</v>
      </c>
      <c r="G25" s="13" t="s">
        <v>52</v>
      </c>
    </row>
    <row r="26" spans="1:7" ht="21.95" customHeight="1" x14ac:dyDescent="0.3">
      <c r="A26" s="1" t="s">
        <v>719</v>
      </c>
      <c r="B26" s="49" t="s">
        <v>720</v>
      </c>
      <c r="C26" s="49"/>
      <c r="D26" s="49"/>
      <c r="E26" s="15"/>
      <c r="F26" s="13" t="s">
        <v>721</v>
      </c>
      <c r="G26" s="13" t="s">
        <v>52</v>
      </c>
    </row>
    <row r="27" spans="1:7" ht="21.95" customHeight="1" x14ac:dyDescent="0.3">
      <c r="A27" s="1" t="s">
        <v>722</v>
      </c>
      <c r="B27" s="49" t="s">
        <v>723</v>
      </c>
      <c r="C27" s="49"/>
      <c r="D27" s="49"/>
      <c r="E27" s="15"/>
      <c r="F27" s="13" t="s">
        <v>52</v>
      </c>
      <c r="G27" s="13" t="s">
        <v>52</v>
      </c>
    </row>
    <row r="28" spans="1:7" ht="21.95" customHeight="1" x14ac:dyDescent="0.3">
      <c r="A28" s="1" t="s">
        <v>724</v>
      </c>
      <c r="B28" s="49" t="s">
        <v>725</v>
      </c>
      <c r="C28" s="49"/>
      <c r="D28" s="49"/>
      <c r="E28" s="15"/>
      <c r="F28" s="13" t="s">
        <v>52</v>
      </c>
      <c r="G28" s="13" t="s">
        <v>52</v>
      </c>
    </row>
  </sheetData>
  <mergeCells count="16">
    <mergeCell ref="B27:D27"/>
    <mergeCell ref="B28:D28"/>
    <mergeCell ref="B21:D21"/>
    <mergeCell ref="B22:D22"/>
    <mergeCell ref="B23:D23"/>
    <mergeCell ref="B24:D24"/>
    <mergeCell ref="B25:D25"/>
    <mergeCell ref="B26:D26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G1" sqref="G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customWidth="1"/>
    <col min="17" max="19" width="1.625" customWidth="1"/>
    <col min="20" max="20" width="18.625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51" t="s">
        <v>2</v>
      </c>
      <c r="B3" s="51" t="s">
        <v>3</v>
      </c>
      <c r="C3" s="51" t="s">
        <v>4</v>
      </c>
      <c r="D3" s="51" t="s">
        <v>5</v>
      </c>
      <c r="E3" s="51" t="s">
        <v>6</v>
      </c>
      <c r="F3" s="51"/>
      <c r="G3" s="51" t="s">
        <v>9</v>
      </c>
      <c r="H3" s="51"/>
      <c r="I3" s="51" t="s">
        <v>10</v>
      </c>
      <c r="J3" s="51"/>
      <c r="K3" s="51" t="s">
        <v>11</v>
      </c>
      <c r="L3" s="51"/>
      <c r="M3" s="51" t="s">
        <v>12</v>
      </c>
      <c r="N3" s="53" t="s">
        <v>13</v>
      </c>
      <c r="O3" s="53" t="s">
        <v>14</v>
      </c>
      <c r="P3" s="53" t="s">
        <v>15</v>
      </c>
      <c r="Q3" s="53" t="s">
        <v>16</v>
      </c>
      <c r="R3" s="53" t="s">
        <v>17</v>
      </c>
      <c r="S3" s="53" t="s">
        <v>18</v>
      </c>
      <c r="T3" s="53" t="s">
        <v>19</v>
      </c>
    </row>
    <row r="4" spans="1:20" ht="30" customHeight="1" x14ac:dyDescent="0.3">
      <c r="A4" s="52"/>
      <c r="B4" s="52"/>
      <c r="C4" s="52"/>
      <c r="D4" s="52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52"/>
      <c r="N4" s="53"/>
      <c r="O4" s="53"/>
      <c r="P4" s="53"/>
      <c r="Q4" s="53"/>
      <c r="R4" s="53"/>
      <c r="S4" s="53"/>
      <c r="T4" s="53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/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/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/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58</v>
      </c>
      <c r="B8" s="13" t="s">
        <v>52</v>
      </c>
      <c r="C8" s="13" t="s">
        <v>52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/>
      <c r="N8" s="2" t="s">
        <v>59</v>
      </c>
      <c r="O8" s="2" t="s">
        <v>52</v>
      </c>
      <c r="P8" s="2" t="s">
        <v>57</v>
      </c>
      <c r="Q8" s="2" t="s">
        <v>52</v>
      </c>
      <c r="R8" s="3">
        <v>4</v>
      </c>
      <c r="S8" s="2" t="s">
        <v>52</v>
      </c>
      <c r="T8" s="11"/>
    </row>
    <row r="9" spans="1:20" ht="30" customHeight="1" x14ac:dyDescent="0.3">
      <c r="A9" s="13" t="s">
        <v>96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/>
      <c r="N9" s="2" t="s">
        <v>97</v>
      </c>
      <c r="O9" s="2" t="s">
        <v>52</v>
      </c>
      <c r="P9" s="2" t="s">
        <v>57</v>
      </c>
      <c r="Q9" s="2" t="s">
        <v>52</v>
      </c>
      <c r="R9" s="3">
        <v>4</v>
      </c>
      <c r="S9" s="2" t="s">
        <v>52</v>
      </c>
      <c r="T9" s="11"/>
    </row>
    <row r="10" spans="1:20" ht="30" customHeight="1" x14ac:dyDescent="0.3">
      <c r="A10" s="13" t="s">
        <v>190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/>
      <c r="N10" s="2" t="s">
        <v>191</v>
      </c>
      <c r="O10" s="2" t="s">
        <v>52</v>
      </c>
      <c r="P10" s="2" t="s">
        <v>57</v>
      </c>
      <c r="Q10" s="2" t="s">
        <v>52</v>
      </c>
      <c r="R10" s="3">
        <v>4</v>
      </c>
      <c r="S10" s="2" t="s">
        <v>52</v>
      </c>
      <c r="T10" s="11"/>
    </row>
    <row r="11" spans="1:20" ht="30" customHeight="1" x14ac:dyDescent="0.3">
      <c r="A11" s="13" t="s">
        <v>223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/>
      <c r="N11" s="2" t="s">
        <v>224</v>
      </c>
      <c r="O11" s="2" t="s">
        <v>52</v>
      </c>
      <c r="P11" s="2" t="s">
        <v>57</v>
      </c>
      <c r="Q11" s="2" t="s">
        <v>52</v>
      </c>
      <c r="R11" s="3">
        <v>4</v>
      </c>
      <c r="S11" s="2" t="s">
        <v>52</v>
      </c>
      <c r="T11" s="11"/>
    </row>
    <row r="12" spans="1:20" ht="30" customHeight="1" x14ac:dyDescent="0.3">
      <c r="A12" s="13" t="s">
        <v>240</v>
      </c>
      <c r="B12" s="13" t="s">
        <v>52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/>
      <c r="N12" s="2" t="s">
        <v>241</v>
      </c>
      <c r="O12" s="2" t="s">
        <v>52</v>
      </c>
      <c r="P12" s="2" t="s">
        <v>57</v>
      </c>
      <c r="Q12" s="2" t="s">
        <v>52</v>
      </c>
      <c r="R12" s="3">
        <v>4</v>
      </c>
      <c r="S12" s="2" t="s">
        <v>52</v>
      </c>
      <c r="T12" s="11"/>
    </row>
    <row r="13" spans="1:20" ht="30" customHeight="1" x14ac:dyDescent="0.3">
      <c r="A13" s="13" t="s">
        <v>257</v>
      </c>
      <c r="B13" s="13" t="s">
        <v>52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/>
      <c r="N13" s="2" t="s">
        <v>258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94</v>
      </c>
      <c r="B27" s="14"/>
      <c r="C27" s="14"/>
      <c r="D27" s="14"/>
      <c r="E27" s="14"/>
      <c r="F27" s="15"/>
      <c r="G27" s="14"/>
      <c r="H27" s="15"/>
      <c r="I27" s="14"/>
      <c r="J27" s="15"/>
      <c r="K27" s="14"/>
      <c r="L27" s="15"/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47"/>
  <sheetViews>
    <sheetView workbookViewId="0">
      <selection activeCell="E1" sqref="E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customWidth="1"/>
    <col min="44" max="44" width="10.625" customWidth="1"/>
    <col min="45" max="46" width="1.625" customWidth="1"/>
    <col min="47" max="47" width="24.625" customWidth="1"/>
    <col min="48" max="48" width="10.625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51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/>
      <c r="G2" s="51" t="s">
        <v>9</v>
      </c>
      <c r="H2" s="51"/>
      <c r="I2" s="51" t="s">
        <v>10</v>
      </c>
      <c r="J2" s="51"/>
      <c r="K2" s="51" t="s">
        <v>11</v>
      </c>
      <c r="L2" s="51"/>
      <c r="M2" s="51" t="s">
        <v>12</v>
      </c>
      <c r="N2" s="53" t="s">
        <v>20</v>
      </c>
      <c r="O2" s="53" t="s">
        <v>14</v>
      </c>
      <c r="P2" s="53" t="s">
        <v>21</v>
      </c>
      <c r="Q2" s="53" t="s">
        <v>13</v>
      </c>
      <c r="R2" s="53" t="s">
        <v>22</v>
      </c>
      <c r="S2" s="53" t="s">
        <v>23</v>
      </c>
      <c r="T2" s="53" t="s">
        <v>24</v>
      </c>
      <c r="U2" s="53" t="s">
        <v>25</v>
      </c>
      <c r="V2" s="53" t="s">
        <v>26</v>
      </c>
      <c r="W2" s="53" t="s">
        <v>27</v>
      </c>
      <c r="X2" s="53" t="s">
        <v>28</v>
      </c>
      <c r="Y2" s="53" t="s">
        <v>29</v>
      </c>
      <c r="Z2" s="53" t="s">
        <v>30</v>
      </c>
      <c r="AA2" s="53" t="s">
        <v>31</v>
      </c>
      <c r="AB2" s="53" t="s">
        <v>32</v>
      </c>
      <c r="AC2" s="53" t="s">
        <v>33</v>
      </c>
      <c r="AD2" s="53" t="s">
        <v>34</v>
      </c>
      <c r="AE2" s="53" t="s">
        <v>35</v>
      </c>
      <c r="AF2" s="53" t="s">
        <v>36</v>
      </c>
      <c r="AG2" s="53" t="s">
        <v>37</v>
      </c>
      <c r="AH2" s="53" t="s">
        <v>38</v>
      </c>
      <c r="AI2" s="53" t="s">
        <v>39</v>
      </c>
      <c r="AJ2" s="53" t="s">
        <v>40</v>
      </c>
      <c r="AK2" s="53" t="s">
        <v>41</v>
      </c>
      <c r="AL2" s="53" t="s">
        <v>42</v>
      </c>
      <c r="AM2" s="53" t="s">
        <v>43</v>
      </c>
      <c r="AN2" s="53" t="s">
        <v>44</v>
      </c>
      <c r="AO2" s="53" t="s">
        <v>45</v>
      </c>
      <c r="AP2" s="53" t="s">
        <v>46</v>
      </c>
      <c r="AQ2" s="53" t="s">
        <v>47</v>
      </c>
      <c r="AR2" s="53" t="s">
        <v>48</v>
      </c>
      <c r="AS2" s="53" t="s">
        <v>16</v>
      </c>
      <c r="AT2" s="53" t="s">
        <v>17</v>
      </c>
      <c r="AU2" s="53" t="s">
        <v>49</v>
      </c>
      <c r="AV2" s="53" t="s">
        <v>50</v>
      </c>
    </row>
    <row r="3" spans="1:48" ht="30" customHeight="1" x14ac:dyDescent="0.3">
      <c r="A3" s="51"/>
      <c r="B3" s="51"/>
      <c r="C3" s="51"/>
      <c r="D3" s="5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1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</row>
    <row r="4" spans="1:48" ht="30" customHeight="1" x14ac:dyDescent="0.3">
      <c r="A4" s="16" t="s">
        <v>58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60</v>
      </c>
      <c r="B5" s="16" t="s">
        <v>61</v>
      </c>
      <c r="C5" s="16" t="s">
        <v>62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 t="s">
        <v>63</v>
      </c>
      <c r="N5" s="2" t="s">
        <v>64</v>
      </c>
      <c r="O5" s="2" t="s">
        <v>52</v>
      </c>
      <c r="P5" s="2" t="s">
        <v>52</v>
      </c>
      <c r="Q5" s="2" t="s">
        <v>59</v>
      </c>
      <c r="R5" s="2" t="s">
        <v>65</v>
      </c>
      <c r="S5" s="2" t="s">
        <v>66</v>
      </c>
      <c r="T5" s="2" t="s">
        <v>66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67</v>
      </c>
      <c r="AV5" s="3">
        <v>14</v>
      </c>
    </row>
    <row r="6" spans="1:48" ht="30" customHeight="1" x14ac:dyDescent="0.3">
      <c r="A6" s="16" t="s">
        <v>68</v>
      </c>
      <c r="B6" s="16" t="s">
        <v>69</v>
      </c>
      <c r="C6" s="16" t="s">
        <v>70</v>
      </c>
      <c r="D6" s="14">
        <v>31</v>
      </c>
      <c r="E6" s="15"/>
      <c r="F6" s="15"/>
      <c r="G6" s="15"/>
      <c r="H6" s="15"/>
      <c r="I6" s="15"/>
      <c r="J6" s="15"/>
      <c r="K6" s="15"/>
      <c r="L6" s="15"/>
      <c r="M6" s="16" t="s">
        <v>71</v>
      </c>
      <c r="N6" s="2" t="s">
        <v>72</v>
      </c>
      <c r="O6" s="2" t="s">
        <v>52</v>
      </c>
      <c r="P6" s="2" t="s">
        <v>52</v>
      </c>
      <c r="Q6" s="2" t="s">
        <v>59</v>
      </c>
      <c r="R6" s="2" t="s">
        <v>65</v>
      </c>
      <c r="S6" s="2" t="s">
        <v>66</v>
      </c>
      <c r="T6" s="2" t="s">
        <v>66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73</v>
      </c>
      <c r="AV6" s="3">
        <v>15</v>
      </c>
    </row>
    <row r="7" spans="1:48" ht="30" customHeight="1" x14ac:dyDescent="0.3">
      <c r="A7" s="16" t="s">
        <v>74</v>
      </c>
      <c r="B7" s="16" t="s">
        <v>69</v>
      </c>
      <c r="C7" s="16" t="s">
        <v>70</v>
      </c>
      <c r="D7" s="14">
        <v>4</v>
      </c>
      <c r="E7" s="15"/>
      <c r="F7" s="15"/>
      <c r="G7" s="15"/>
      <c r="H7" s="15"/>
      <c r="I7" s="15"/>
      <c r="J7" s="15"/>
      <c r="K7" s="15"/>
      <c r="L7" s="15"/>
      <c r="M7" s="16" t="s">
        <v>75</v>
      </c>
      <c r="N7" s="2" t="s">
        <v>76</v>
      </c>
      <c r="O7" s="2" t="s">
        <v>52</v>
      </c>
      <c r="P7" s="2" t="s">
        <v>52</v>
      </c>
      <c r="Q7" s="2" t="s">
        <v>59</v>
      </c>
      <c r="R7" s="2" t="s">
        <v>65</v>
      </c>
      <c r="S7" s="2" t="s">
        <v>66</v>
      </c>
      <c r="T7" s="2" t="s">
        <v>66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77</v>
      </c>
      <c r="AV7" s="3">
        <v>16</v>
      </c>
    </row>
    <row r="8" spans="1:48" ht="30" customHeight="1" x14ac:dyDescent="0.3">
      <c r="A8" s="16" t="s">
        <v>78</v>
      </c>
      <c r="B8" s="16" t="s">
        <v>69</v>
      </c>
      <c r="C8" s="16" t="s">
        <v>70</v>
      </c>
      <c r="D8" s="14">
        <v>3</v>
      </c>
      <c r="E8" s="15"/>
      <c r="F8" s="15"/>
      <c r="G8" s="15"/>
      <c r="H8" s="15"/>
      <c r="I8" s="15"/>
      <c r="J8" s="15"/>
      <c r="K8" s="15"/>
      <c r="L8" s="15"/>
      <c r="M8" s="16" t="s">
        <v>79</v>
      </c>
      <c r="N8" s="2" t="s">
        <v>80</v>
      </c>
      <c r="O8" s="2" t="s">
        <v>52</v>
      </c>
      <c r="P8" s="2" t="s">
        <v>52</v>
      </c>
      <c r="Q8" s="2" t="s">
        <v>59</v>
      </c>
      <c r="R8" s="2" t="s">
        <v>65</v>
      </c>
      <c r="S8" s="2" t="s">
        <v>66</v>
      </c>
      <c r="T8" s="2" t="s">
        <v>66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81</v>
      </c>
      <c r="AV8" s="3">
        <v>18</v>
      </c>
    </row>
    <row r="9" spans="1:48" ht="30" customHeight="1" x14ac:dyDescent="0.3">
      <c r="A9" s="16" t="s">
        <v>82</v>
      </c>
      <c r="B9" s="16" t="s">
        <v>69</v>
      </c>
      <c r="C9" s="16" t="s">
        <v>70</v>
      </c>
      <c r="D9" s="14">
        <v>4</v>
      </c>
      <c r="E9" s="15"/>
      <c r="F9" s="15"/>
      <c r="G9" s="15"/>
      <c r="H9" s="15"/>
      <c r="I9" s="15"/>
      <c r="J9" s="15"/>
      <c r="K9" s="15"/>
      <c r="L9" s="15"/>
      <c r="M9" s="16" t="s">
        <v>83</v>
      </c>
      <c r="N9" s="2" t="s">
        <v>84</v>
      </c>
      <c r="O9" s="2" t="s">
        <v>52</v>
      </c>
      <c r="P9" s="2" t="s">
        <v>52</v>
      </c>
      <c r="Q9" s="2" t="s">
        <v>59</v>
      </c>
      <c r="R9" s="2" t="s">
        <v>65</v>
      </c>
      <c r="S9" s="2" t="s">
        <v>66</v>
      </c>
      <c r="T9" s="2" t="s">
        <v>66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85</v>
      </c>
      <c r="AV9" s="3">
        <v>19</v>
      </c>
    </row>
    <row r="10" spans="1:48" ht="30" customHeight="1" x14ac:dyDescent="0.3">
      <c r="A10" s="16" t="s">
        <v>86</v>
      </c>
      <c r="B10" s="16" t="s">
        <v>69</v>
      </c>
      <c r="C10" s="16" t="s">
        <v>70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6" t="s">
        <v>87</v>
      </c>
      <c r="N10" s="2" t="s">
        <v>88</v>
      </c>
      <c r="O10" s="2" t="s">
        <v>52</v>
      </c>
      <c r="P10" s="2" t="s">
        <v>52</v>
      </c>
      <c r="Q10" s="2" t="s">
        <v>59</v>
      </c>
      <c r="R10" s="2" t="s">
        <v>65</v>
      </c>
      <c r="S10" s="2" t="s">
        <v>66</v>
      </c>
      <c r="T10" s="2" t="s">
        <v>66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89</v>
      </c>
      <c r="AV10" s="3">
        <v>20</v>
      </c>
    </row>
    <row r="11" spans="1:48" ht="30" customHeight="1" x14ac:dyDescent="0.3">
      <c r="A11" s="16" t="s">
        <v>90</v>
      </c>
      <c r="B11" s="16" t="s">
        <v>69</v>
      </c>
      <c r="C11" s="16" t="s">
        <v>70</v>
      </c>
      <c r="D11" s="14">
        <v>4</v>
      </c>
      <c r="E11" s="15"/>
      <c r="F11" s="15"/>
      <c r="G11" s="15"/>
      <c r="H11" s="15"/>
      <c r="I11" s="15"/>
      <c r="J11" s="15"/>
      <c r="K11" s="15"/>
      <c r="L11" s="15"/>
      <c r="M11" s="16" t="s">
        <v>91</v>
      </c>
      <c r="N11" s="2" t="s">
        <v>92</v>
      </c>
      <c r="O11" s="2" t="s">
        <v>52</v>
      </c>
      <c r="P11" s="2" t="s">
        <v>52</v>
      </c>
      <c r="Q11" s="2" t="s">
        <v>59</v>
      </c>
      <c r="R11" s="2" t="s">
        <v>65</v>
      </c>
      <c r="S11" s="2" t="s">
        <v>66</v>
      </c>
      <c r="T11" s="2" t="s">
        <v>66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93</v>
      </c>
      <c r="AV11" s="3">
        <v>21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59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59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59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59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59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59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59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59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59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59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59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59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59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59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59</v>
      </c>
    </row>
    <row r="27" spans="1:48" ht="30" customHeight="1" x14ac:dyDescent="0.3">
      <c r="A27" s="16" t="s">
        <v>94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95</v>
      </c>
    </row>
    <row r="28" spans="1:48" ht="30" customHeight="1" x14ac:dyDescent="0.3">
      <c r="A28" s="16" t="s">
        <v>96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97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98</v>
      </c>
      <c r="B29" s="16" t="s">
        <v>99</v>
      </c>
      <c r="C29" s="16" t="s">
        <v>100</v>
      </c>
      <c r="D29" s="14">
        <v>247</v>
      </c>
      <c r="E29" s="15"/>
      <c r="F29" s="15"/>
      <c r="G29" s="15"/>
      <c r="H29" s="15"/>
      <c r="I29" s="15"/>
      <c r="J29" s="15"/>
      <c r="K29" s="15"/>
      <c r="L29" s="15"/>
      <c r="M29" s="16" t="s">
        <v>101</v>
      </c>
      <c r="N29" s="2" t="s">
        <v>102</v>
      </c>
      <c r="O29" s="2" t="s">
        <v>52</v>
      </c>
      <c r="P29" s="2" t="s">
        <v>52</v>
      </c>
      <c r="Q29" s="2" t="s">
        <v>97</v>
      </c>
      <c r="R29" s="2" t="s">
        <v>65</v>
      </c>
      <c r="S29" s="2" t="s">
        <v>66</v>
      </c>
      <c r="T29" s="2" t="s">
        <v>66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103</v>
      </c>
      <c r="AV29" s="3">
        <v>27</v>
      </c>
    </row>
    <row r="30" spans="1:48" ht="30" customHeight="1" x14ac:dyDescent="0.3">
      <c r="A30" s="16" t="s">
        <v>104</v>
      </c>
      <c r="B30" s="16" t="s">
        <v>105</v>
      </c>
      <c r="C30" s="16" t="s">
        <v>100</v>
      </c>
      <c r="D30" s="14">
        <v>63</v>
      </c>
      <c r="E30" s="15"/>
      <c r="F30" s="15"/>
      <c r="G30" s="15"/>
      <c r="H30" s="15"/>
      <c r="I30" s="15"/>
      <c r="J30" s="15"/>
      <c r="K30" s="15"/>
      <c r="L30" s="15"/>
      <c r="M30" s="16" t="s">
        <v>106</v>
      </c>
      <c r="N30" s="2" t="s">
        <v>107</v>
      </c>
      <c r="O30" s="2" t="s">
        <v>52</v>
      </c>
      <c r="P30" s="2" t="s">
        <v>52</v>
      </c>
      <c r="Q30" s="2" t="s">
        <v>97</v>
      </c>
      <c r="R30" s="2" t="s">
        <v>65</v>
      </c>
      <c r="S30" s="2" t="s">
        <v>66</v>
      </c>
      <c r="T30" s="2" t="s">
        <v>66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108</v>
      </c>
      <c r="AV30" s="3">
        <v>28</v>
      </c>
    </row>
    <row r="31" spans="1:48" ht="30" customHeight="1" x14ac:dyDescent="0.3">
      <c r="A31" s="16" t="s">
        <v>109</v>
      </c>
      <c r="B31" s="16" t="s">
        <v>99</v>
      </c>
      <c r="C31" s="16" t="s">
        <v>70</v>
      </c>
      <c r="D31" s="14">
        <v>71</v>
      </c>
      <c r="E31" s="15"/>
      <c r="F31" s="15"/>
      <c r="G31" s="15"/>
      <c r="H31" s="15"/>
      <c r="I31" s="15"/>
      <c r="J31" s="15"/>
      <c r="K31" s="15"/>
      <c r="L31" s="15"/>
      <c r="M31" s="16" t="s">
        <v>52</v>
      </c>
      <c r="N31" s="2" t="s">
        <v>110</v>
      </c>
      <c r="O31" s="2" t="s">
        <v>52</v>
      </c>
      <c r="P31" s="2" t="s">
        <v>52</v>
      </c>
      <c r="Q31" s="2" t="s">
        <v>97</v>
      </c>
      <c r="R31" s="2" t="s">
        <v>66</v>
      </c>
      <c r="S31" s="2" t="s">
        <v>66</v>
      </c>
      <c r="T31" s="2" t="s">
        <v>65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111</v>
      </c>
      <c r="AV31" s="3">
        <v>29</v>
      </c>
    </row>
    <row r="32" spans="1:48" ht="30" customHeight="1" x14ac:dyDescent="0.3">
      <c r="A32" s="16" t="s">
        <v>112</v>
      </c>
      <c r="B32" s="16" t="s">
        <v>99</v>
      </c>
      <c r="C32" s="16" t="s">
        <v>70</v>
      </c>
      <c r="D32" s="14">
        <v>132</v>
      </c>
      <c r="E32" s="15"/>
      <c r="F32" s="15"/>
      <c r="G32" s="15"/>
      <c r="H32" s="15"/>
      <c r="I32" s="15"/>
      <c r="J32" s="15"/>
      <c r="K32" s="15"/>
      <c r="L32" s="15"/>
      <c r="M32" s="16" t="s">
        <v>52</v>
      </c>
      <c r="N32" s="2" t="s">
        <v>113</v>
      </c>
      <c r="O32" s="2" t="s">
        <v>52</v>
      </c>
      <c r="P32" s="2" t="s">
        <v>52</v>
      </c>
      <c r="Q32" s="2" t="s">
        <v>97</v>
      </c>
      <c r="R32" s="2" t="s">
        <v>66</v>
      </c>
      <c r="S32" s="2" t="s">
        <v>66</v>
      </c>
      <c r="T32" s="2" t="s">
        <v>65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114</v>
      </c>
      <c r="AV32" s="3">
        <v>30</v>
      </c>
    </row>
    <row r="33" spans="1:48" ht="30" customHeight="1" x14ac:dyDescent="0.3">
      <c r="A33" s="16" t="s">
        <v>115</v>
      </c>
      <c r="B33" s="16" t="s">
        <v>116</v>
      </c>
      <c r="C33" s="16" t="s">
        <v>70</v>
      </c>
      <c r="D33" s="14">
        <v>84</v>
      </c>
      <c r="E33" s="15"/>
      <c r="F33" s="15"/>
      <c r="G33" s="15"/>
      <c r="H33" s="15"/>
      <c r="I33" s="15"/>
      <c r="J33" s="15"/>
      <c r="K33" s="15"/>
      <c r="L33" s="15"/>
      <c r="M33" s="16" t="s">
        <v>52</v>
      </c>
      <c r="N33" s="2" t="s">
        <v>117</v>
      </c>
      <c r="O33" s="2" t="s">
        <v>52</v>
      </c>
      <c r="P33" s="2" t="s">
        <v>52</v>
      </c>
      <c r="Q33" s="2" t="s">
        <v>97</v>
      </c>
      <c r="R33" s="2" t="s">
        <v>66</v>
      </c>
      <c r="S33" s="2" t="s">
        <v>66</v>
      </c>
      <c r="T33" s="2" t="s">
        <v>65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118</v>
      </c>
      <c r="AV33" s="3">
        <v>31</v>
      </c>
    </row>
    <row r="34" spans="1:48" ht="30" customHeight="1" x14ac:dyDescent="0.3">
      <c r="A34" s="16" t="s">
        <v>119</v>
      </c>
      <c r="B34" s="16" t="s">
        <v>120</v>
      </c>
      <c r="C34" s="16" t="s">
        <v>100</v>
      </c>
      <c r="D34" s="14">
        <v>920</v>
      </c>
      <c r="E34" s="15"/>
      <c r="F34" s="15"/>
      <c r="G34" s="15"/>
      <c r="H34" s="15"/>
      <c r="I34" s="15"/>
      <c r="J34" s="15"/>
      <c r="K34" s="15"/>
      <c r="L34" s="15"/>
      <c r="M34" s="16" t="s">
        <v>121</v>
      </c>
      <c r="N34" s="2" t="s">
        <v>122</v>
      </c>
      <c r="O34" s="2" t="s">
        <v>52</v>
      </c>
      <c r="P34" s="2" t="s">
        <v>52</v>
      </c>
      <c r="Q34" s="2" t="s">
        <v>97</v>
      </c>
      <c r="R34" s="2" t="s">
        <v>65</v>
      </c>
      <c r="S34" s="2" t="s">
        <v>66</v>
      </c>
      <c r="T34" s="2" t="s">
        <v>66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123</v>
      </c>
      <c r="AV34" s="3">
        <v>32</v>
      </c>
    </row>
    <row r="35" spans="1:48" ht="30" customHeight="1" x14ac:dyDescent="0.3">
      <c r="A35" s="16" t="s">
        <v>119</v>
      </c>
      <c r="B35" s="16" t="s">
        <v>124</v>
      </c>
      <c r="C35" s="16" t="s">
        <v>100</v>
      </c>
      <c r="D35" s="14">
        <v>174</v>
      </c>
      <c r="E35" s="15"/>
      <c r="F35" s="15"/>
      <c r="G35" s="15"/>
      <c r="H35" s="15"/>
      <c r="I35" s="15"/>
      <c r="J35" s="15"/>
      <c r="K35" s="15"/>
      <c r="L35" s="15"/>
      <c r="M35" s="16" t="s">
        <v>125</v>
      </c>
      <c r="N35" s="2" t="s">
        <v>126</v>
      </c>
      <c r="O35" s="2" t="s">
        <v>52</v>
      </c>
      <c r="P35" s="2" t="s">
        <v>52</v>
      </c>
      <c r="Q35" s="2" t="s">
        <v>97</v>
      </c>
      <c r="R35" s="2" t="s">
        <v>65</v>
      </c>
      <c r="S35" s="2" t="s">
        <v>66</v>
      </c>
      <c r="T35" s="2" t="s">
        <v>66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127</v>
      </c>
      <c r="AV35" s="3">
        <v>33</v>
      </c>
    </row>
    <row r="36" spans="1:48" ht="30" customHeight="1" x14ac:dyDescent="0.3">
      <c r="A36" s="16" t="s">
        <v>128</v>
      </c>
      <c r="B36" s="16" t="s">
        <v>129</v>
      </c>
      <c r="C36" s="16" t="s">
        <v>70</v>
      </c>
      <c r="D36" s="14">
        <v>42</v>
      </c>
      <c r="E36" s="15"/>
      <c r="F36" s="15"/>
      <c r="G36" s="15"/>
      <c r="H36" s="15"/>
      <c r="I36" s="15"/>
      <c r="J36" s="15"/>
      <c r="K36" s="15"/>
      <c r="L36" s="15"/>
      <c r="M36" s="16" t="s">
        <v>130</v>
      </c>
      <c r="N36" s="2" t="s">
        <v>131</v>
      </c>
      <c r="O36" s="2" t="s">
        <v>52</v>
      </c>
      <c r="P36" s="2" t="s">
        <v>52</v>
      </c>
      <c r="Q36" s="2" t="s">
        <v>97</v>
      </c>
      <c r="R36" s="2" t="s">
        <v>65</v>
      </c>
      <c r="S36" s="2" t="s">
        <v>66</v>
      </c>
      <c r="T36" s="2" t="s">
        <v>66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132</v>
      </c>
      <c r="AV36" s="3">
        <v>34</v>
      </c>
    </row>
    <row r="37" spans="1:48" ht="30" customHeight="1" x14ac:dyDescent="0.3">
      <c r="A37" s="16" t="s">
        <v>128</v>
      </c>
      <c r="B37" s="16" t="s">
        <v>133</v>
      </c>
      <c r="C37" s="16" t="s">
        <v>70</v>
      </c>
      <c r="D37" s="14">
        <v>3</v>
      </c>
      <c r="E37" s="15"/>
      <c r="F37" s="15"/>
      <c r="G37" s="15"/>
      <c r="H37" s="15"/>
      <c r="I37" s="15"/>
      <c r="J37" s="15"/>
      <c r="K37" s="15"/>
      <c r="L37" s="15"/>
      <c r="M37" s="16" t="s">
        <v>134</v>
      </c>
      <c r="N37" s="2" t="s">
        <v>135</v>
      </c>
      <c r="O37" s="2" t="s">
        <v>52</v>
      </c>
      <c r="P37" s="2" t="s">
        <v>52</v>
      </c>
      <c r="Q37" s="2" t="s">
        <v>97</v>
      </c>
      <c r="R37" s="2" t="s">
        <v>65</v>
      </c>
      <c r="S37" s="2" t="s">
        <v>66</v>
      </c>
      <c r="T37" s="2" t="s">
        <v>66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136</v>
      </c>
      <c r="AV37" s="3">
        <v>35</v>
      </c>
    </row>
    <row r="38" spans="1:48" ht="30" customHeight="1" x14ac:dyDescent="0.3">
      <c r="A38" s="16" t="s">
        <v>137</v>
      </c>
      <c r="B38" s="16" t="s">
        <v>138</v>
      </c>
      <c r="C38" s="16" t="s">
        <v>70</v>
      </c>
      <c r="D38" s="14">
        <v>12</v>
      </c>
      <c r="E38" s="15"/>
      <c r="F38" s="15"/>
      <c r="G38" s="15"/>
      <c r="H38" s="15"/>
      <c r="I38" s="15"/>
      <c r="J38" s="15"/>
      <c r="K38" s="15"/>
      <c r="L38" s="15"/>
      <c r="M38" s="16" t="s">
        <v>139</v>
      </c>
      <c r="N38" s="2" t="s">
        <v>140</v>
      </c>
      <c r="O38" s="2" t="s">
        <v>52</v>
      </c>
      <c r="P38" s="2" t="s">
        <v>52</v>
      </c>
      <c r="Q38" s="2" t="s">
        <v>97</v>
      </c>
      <c r="R38" s="2" t="s">
        <v>65</v>
      </c>
      <c r="S38" s="2" t="s">
        <v>66</v>
      </c>
      <c r="T38" s="2" t="s">
        <v>66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141</v>
      </c>
      <c r="AV38" s="3">
        <v>36</v>
      </c>
    </row>
    <row r="39" spans="1:48" ht="30" customHeight="1" x14ac:dyDescent="0.3">
      <c r="A39" s="16" t="s">
        <v>142</v>
      </c>
      <c r="B39" s="16" t="s">
        <v>143</v>
      </c>
      <c r="C39" s="16" t="s">
        <v>70</v>
      </c>
      <c r="D39" s="14">
        <v>42</v>
      </c>
      <c r="E39" s="15"/>
      <c r="F39" s="15"/>
      <c r="G39" s="15"/>
      <c r="H39" s="15"/>
      <c r="I39" s="15"/>
      <c r="J39" s="15"/>
      <c r="K39" s="15"/>
      <c r="L39" s="15"/>
      <c r="M39" s="16" t="s">
        <v>52</v>
      </c>
      <c r="N39" s="2" t="s">
        <v>144</v>
      </c>
      <c r="O39" s="2" t="s">
        <v>52</v>
      </c>
      <c r="P39" s="2" t="s">
        <v>52</v>
      </c>
      <c r="Q39" s="2" t="s">
        <v>97</v>
      </c>
      <c r="R39" s="2" t="s">
        <v>66</v>
      </c>
      <c r="S39" s="2" t="s">
        <v>66</v>
      </c>
      <c r="T39" s="2" t="s">
        <v>65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145</v>
      </c>
      <c r="AV39" s="3">
        <v>37</v>
      </c>
    </row>
    <row r="40" spans="1:48" ht="30" customHeight="1" x14ac:dyDescent="0.3">
      <c r="A40" s="16" t="s">
        <v>142</v>
      </c>
      <c r="B40" s="16" t="s">
        <v>146</v>
      </c>
      <c r="C40" s="16" t="s">
        <v>70</v>
      </c>
      <c r="D40" s="14">
        <v>3</v>
      </c>
      <c r="E40" s="15"/>
      <c r="F40" s="15"/>
      <c r="G40" s="15"/>
      <c r="H40" s="15"/>
      <c r="I40" s="15"/>
      <c r="J40" s="15"/>
      <c r="K40" s="15"/>
      <c r="L40" s="15"/>
      <c r="M40" s="16" t="s">
        <v>52</v>
      </c>
      <c r="N40" s="2" t="s">
        <v>147</v>
      </c>
      <c r="O40" s="2" t="s">
        <v>52</v>
      </c>
      <c r="P40" s="2" t="s">
        <v>52</v>
      </c>
      <c r="Q40" s="2" t="s">
        <v>97</v>
      </c>
      <c r="R40" s="2" t="s">
        <v>66</v>
      </c>
      <c r="S40" s="2" t="s">
        <v>66</v>
      </c>
      <c r="T40" s="2" t="s">
        <v>65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148</v>
      </c>
      <c r="AV40" s="3">
        <v>38</v>
      </c>
    </row>
    <row r="41" spans="1:48" ht="30" customHeight="1" x14ac:dyDescent="0.3">
      <c r="A41" s="16" t="s">
        <v>142</v>
      </c>
      <c r="B41" s="16" t="s">
        <v>149</v>
      </c>
      <c r="C41" s="16" t="s">
        <v>70</v>
      </c>
      <c r="D41" s="14">
        <v>12</v>
      </c>
      <c r="E41" s="15"/>
      <c r="F41" s="15"/>
      <c r="G41" s="15"/>
      <c r="H41" s="15"/>
      <c r="I41" s="15"/>
      <c r="J41" s="15"/>
      <c r="K41" s="15"/>
      <c r="L41" s="15"/>
      <c r="M41" s="16" t="s">
        <v>52</v>
      </c>
      <c r="N41" s="2" t="s">
        <v>150</v>
      </c>
      <c r="O41" s="2" t="s">
        <v>52</v>
      </c>
      <c r="P41" s="2" t="s">
        <v>52</v>
      </c>
      <c r="Q41" s="2" t="s">
        <v>97</v>
      </c>
      <c r="R41" s="2" t="s">
        <v>66</v>
      </c>
      <c r="S41" s="2" t="s">
        <v>66</v>
      </c>
      <c r="T41" s="2" t="s">
        <v>65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151</v>
      </c>
      <c r="AV41" s="3">
        <v>39</v>
      </c>
    </row>
    <row r="42" spans="1:48" ht="30" customHeight="1" x14ac:dyDescent="0.3">
      <c r="A42" s="16" t="s">
        <v>152</v>
      </c>
      <c r="B42" s="16" t="s">
        <v>153</v>
      </c>
      <c r="C42" s="16" t="s">
        <v>70</v>
      </c>
      <c r="D42" s="14">
        <v>32</v>
      </c>
      <c r="E42" s="15"/>
      <c r="F42" s="15"/>
      <c r="G42" s="15"/>
      <c r="H42" s="15"/>
      <c r="I42" s="15"/>
      <c r="J42" s="15"/>
      <c r="K42" s="15"/>
      <c r="L42" s="15"/>
      <c r="M42" s="16" t="s">
        <v>154</v>
      </c>
      <c r="N42" s="2" t="s">
        <v>155</v>
      </c>
      <c r="O42" s="2" t="s">
        <v>52</v>
      </c>
      <c r="P42" s="2" t="s">
        <v>52</v>
      </c>
      <c r="Q42" s="2" t="s">
        <v>97</v>
      </c>
      <c r="R42" s="2" t="s">
        <v>65</v>
      </c>
      <c r="S42" s="2" t="s">
        <v>66</v>
      </c>
      <c r="T42" s="2" t="s">
        <v>66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156</v>
      </c>
      <c r="AV42" s="3">
        <v>40</v>
      </c>
    </row>
    <row r="43" spans="1:48" ht="30" customHeight="1" x14ac:dyDescent="0.3">
      <c r="A43" s="16" t="s">
        <v>152</v>
      </c>
      <c r="B43" s="16" t="s">
        <v>157</v>
      </c>
      <c r="C43" s="16" t="s">
        <v>70</v>
      </c>
      <c r="D43" s="14">
        <v>4</v>
      </c>
      <c r="E43" s="15"/>
      <c r="F43" s="15"/>
      <c r="G43" s="15"/>
      <c r="H43" s="15"/>
      <c r="I43" s="15"/>
      <c r="J43" s="15"/>
      <c r="K43" s="15"/>
      <c r="L43" s="15"/>
      <c r="M43" s="16" t="s">
        <v>158</v>
      </c>
      <c r="N43" s="2" t="s">
        <v>159</v>
      </c>
      <c r="O43" s="2" t="s">
        <v>52</v>
      </c>
      <c r="P43" s="2" t="s">
        <v>52</v>
      </c>
      <c r="Q43" s="2" t="s">
        <v>97</v>
      </c>
      <c r="R43" s="2" t="s">
        <v>65</v>
      </c>
      <c r="S43" s="2" t="s">
        <v>66</v>
      </c>
      <c r="T43" s="2" t="s">
        <v>66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160</v>
      </c>
      <c r="AV43" s="3">
        <v>41</v>
      </c>
    </row>
    <row r="44" spans="1:48" ht="30" customHeight="1" x14ac:dyDescent="0.3">
      <c r="A44" s="16" t="s">
        <v>152</v>
      </c>
      <c r="B44" s="16" t="s">
        <v>161</v>
      </c>
      <c r="C44" s="16" t="s">
        <v>70</v>
      </c>
      <c r="D44" s="14">
        <v>6</v>
      </c>
      <c r="E44" s="15"/>
      <c r="F44" s="15"/>
      <c r="G44" s="15"/>
      <c r="H44" s="15"/>
      <c r="I44" s="15"/>
      <c r="J44" s="15"/>
      <c r="K44" s="15"/>
      <c r="L44" s="15"/>
      <c r="M44" s="16" t="s">
        <v>162</v>
      </c>
      <c r="N44" s="2" t="s">
        <v>163</v>
      </c>
      <c r="O44" s="2" t="s">
        <v>52</v>
      </c>
      <c r="P44" s="2" t="s">
        <v>52</v>
      </c>
      <c r="Q44" s="2" t="s">
        <v>97</v>
      </c>
      <c r="R44" s="2" t="s">
        <v>65</v>
      </c>
      <c r="S44" s="2" t="s">
        <v>66</v>
      </c>
      <c r="T44" s="2" t="s">
        <v>66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164</v>
      </c>
      <c r="AV44" s="3">
        <v>84</v>
      </c>
    </row>
    <row r="45" spans="1:48" ht="30" customHeight="1" x14ac:dyDescent="0.3">
      <c r="A45" s="16" t="s">
        <v>165</v>
      </c>
      <c r="B45" s="16" t="s">
        <v>61</v>
      </c>
      <c r="C45" s="16" t="s">
        <v>62</v>
      </c>
      <c r="D45" s="14">
        <v>1</v>
      </c>
      <c r="E45" s="15"/>
      <c r="F45" s="15"/>
      <c r="G45" s="15"/>
      <c r="H45" s="15"/>
      <c r="I45" s="15"/>
      <c r="J45" s="15"/>
      <c r="K45" s="15"/>
      <c r="L45" s="15"/>
      <c r="M45" s="16" t="s">
        <v>166</v>
      </c>
      <c r="N45" s="2" t="s">
        <v>167</v>
      </c>
      <c r="O45" s="2" t="s">
        <v>52</v>
      </c>
      <c r="P45" s="2" t="s">
        <v>52</v>
      </c>
      <c r="Q45" s="2" t="s">
        <v>97</v>
      </c>
      <c r="R45" s="2" t="s">
        <v>65</v>
      </c>
      <c r="S45" s="2" t="s">
        <v>66</v>
      </c>
      <c r="T45" s="2" t="s">
        <v>66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168</v>
      </c>
      <c r="AV45" s="3">
        <v>43</v>
      </c>
    </row>
    <row r="46" spans="1:48" ht="30" customHeight="1" x14ac:dyDescent="0.3">
      <c r="A46" s="16" t="s">
        <v>169</v>
      </c>
      <c r="B46" s="16" t="s">
        <v>170</v>
      </c>
      <c r="C46" s="16" t="s">
        <v>70</v>
      </c>
      <c r="D46" s="14">
        <v>9</v>
      </c>
      <c r="E46" s="15"/>
      <c r="F46" s="15"/>
      <c r="G46" s="15"/>
      <c r="H46" s="15"/>
      <c r="I46" s="15"/>
      <c r="J46" s="15"/>
      <c r="K46" s="15"/>
      <c r="L46" s="15"/>
      <c r="M46" s="16" t="s">
        <v>171</v>
      </c>
      <c r="N46" s="2" t="s">
        <v>172</v>
      </c>
      <c r="O46" s="2" t="s">
        <v>52</v>
      </c>
      <c r="P46" s="2" t="s">
        <v>52</v>
      </c>
      <c r="Q46" s="2" t="s">
        <v>97</v>
      </c>
      <c r="R46" s="2" t="s">
        <v>65</v>
      </c>
      <c r="S46" s="2" t="s">
        <v>66</v>
      </c>
      <c r="T46" s="2" t="s">
        <v>66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173</v>
      </c>
      <c r="AV46" s="3">
        <v>44</v>
      </c>
    </row>
    <row r="47" spans="1:48" ht="30" customHeight="1" x14ac:dyDescent="0.3">
      <c r="A47" s="16" t="s">
        <v>174</v>
      </c>
      <c r="B47" s="16" t="s">
        <v>69</v>
      </c>
      <c r="C47" s="16" t="s">
        <v>70</v>
      </c>
      <c r="D47" s="14">
        <v>3</v>
      </c>
      <c r="E47" s="15"/>
      <c r="F47" s="15"/>
      <c r="G47" s="15"/>
      <c r="H47" s="15"/>
      <c r="I47" s="15"/>
      <c r="J47" s="15"/>
      <c r="K47" s="15"/>
      <c r="L47" s="15"/>
      <c r="M47" s="16" t="s">
        <v>175</v>
      </c>
      <c r="N47" s="2" t="s">
        <v>176</v>
      </c>
      <c r="O47" s="2" t="s">
        <v>52</v>
      </c>
      <c r="P47" s="2" t="s">
        <v>52</v>
      </c>
      <c r="Q47" s="2" t="s">
        <v>97</v>
      </c>
      <c r="R47" s="2" t="s">
        <v>65</v>
      </c>
      <c r="S47" s="2" t="s">
        <v>66</v>
      </c>
      <c r="T47" s="2" t="s">
        <v>66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177</v>
      </c>
      <c r="AV47" s="3">
        <v>45</v>
      </c>
    </row>
    <row r="48" spans="1:48" ht="30" customHeight="1" x14ac:dyDescent="0.3">
      <c r="A48" s="16" t="s">
        <v>178</v>
      </c>
      <c r="B48" s="16" t="s">
        <v>179</v>
      </c>
      <c r="C48" s="16" t="s">
        <v>180</v>
      </c>
      <c r="D48" s="14">
        <v>2</v>
      </c>
      <c r="E48" s="15"/>
      <c r="F48" s="15"/>
      <c r="G48" s="15"/>
      <c r="H48" s="15"/>
      <c r="I48" s="15"/>
      <c r="J48" s="15"/>
      <c r="K48" s="15"/>
      <c r="L48" s="15"/>
      <c r="M48" s="16" t="s">
        <v>181</v>
      </c>
      <c r="N48" s="2" t="s">
        <v>182</v>
      </c>
      <c r="O48" s="2" t="s">
        <v>52</v>
      </c>
      <c r="P48" s="2" t="s">
        <v>52</v>
      </c>
      <c r="Q48" s="2" t="s">
        <v>97</v>
      </c>
      <c r="R48" s="2" t="s">
        <v>65</v>
      </c>
      <c r="S48" s="2" t="s">
        <v>66</v>
      </c>
      <c r="T48" s="2" t="s">
        <v>66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183</v>
      </c>
      <c r="AV48" s="3">
        <v>46</v>
      </c>
    </row>
    <row r="49" spans="1:48" ht="30" customHeight="1" x14ac:dyDescent="0.3">
      <c r="A49" s="16" t="s">
        <v>184</v>
      </c>
      <c r="B49" s="16" t="s">
        <v>185</v>
      </c>
      <c r="C49" s="16" t="s">
        <v>186</v>
      </c>
      <c r="D49" s="14">
        <v>1</v>
      </c>
      <c r="E49" s="15"/>
      <c r="F49" s="15"/>
      <c r="G49" s="15"/>
      <c r="H49" s="15"/>
      <c r="I49" s="15"/>
      <c r="J49" s="15"/>
      <c r="K49" s="15"/>
      <c r="L49" s="15"/>
      <c r="M49" s="16" t="s">
        <v>187</v>
      </c>
      <c r="N49" s="2" t="s">
        <v>188</v>
      </c>
      <c r="O49" s="2" t="s">
        <v>52</v>
      </c>
      <c r="P49" s="2" t="s">
        <v>52</v>
      </c>
      <c r="Q49" s="2" t="s">
        <v>97</v>
      </c>
      <c r="R49" s="2" t="s">
        <v>65</v>
      </c>
      <c r="S49" s="2" t="s">
        <v>66</v>
      </c>
      <c r="T49" s="2" t="s">
        <v>66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189</v>
      </c>
      <c r="AV49" s="3">
        <v>47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97</v>
      </c>
    </row>
    <row r="51" spans="1:48" ht="30" customHeight="1" x14ac:dyDescent="0.3">
      <c r="A51" s="16" t="s">
        <v>94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95</v>
      </c>
    </row>
    <row r="52" spans="1:48" ht="30" customHeight="1" x14ac:dyDescent="0.3">
      <c r="A52" s="16" t="s">
        <v>190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191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98</v>
      </c>
      <c r="B53" s="16" t="s">
        <v>99</v>
      </c>
      <c r="C53" s="16" t="s">
        <v>100</v>
      </c>
      <c r="D53" s="14">
        <v>62</v>
      </c>
      <c r="E53" s="15"/>
      <c r="F53" s="15"/>
      <c r="G53" s="15"/>
      <c r="H53" s="15"/>
      <c r="I53" s="15"/>
      <c r="J53" s="15"/>
      <c r="K53" s="15"/>
      <c r="L53" s="15"/>
      <c r="M53" s="16" t="s">
        <v>101</v>
      </c>
      <c r="N53" s="2" t="s">
        <v>102</v>
      </c>
      <c r="O53" s="2" t="s">
        <v>52</v>
      </c>
      <c r="P53" s="2" t="s">
        <v>52</v>
      </c>
      <c r="Q53" s="2" t="s">
        <v>191</v>
      </c>
      <c r="R53" s="2" t="s">
        <v>65</v>
      </c>
      <c r="S53" s="2" t="s">
        <v>66</v>
      </c>
      <c r="T53" s="2" t="s">
        <v>66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192</v>
      </c>
      <c r="AV53" s="3">
        <v>49</v>
      </c>
    </row>
    <row r="54" spans="1:48" ht="30" customHeight="1" x14ac:dyDescent="0.3">
      <c r="A54" s="16" t="s">
        <v>104</v>
      </c>
      <c r="B54" s="16" t="s">
        <v>105</v>
      </c>
      <c r="C54" s="16" t="s">
        <v>100</v>
      </c>
      <c r="D54" s="14">
        <v>8</v>
      </c>
      <c r="E54" s="15"/>
      <c r="F54" s="15"/>
      <c r="G54" s="15"/>
      <c r="H54" s="15"/>
      <c r="I54" s="15"/>
      <c r="J54" s="15"/>
      <c r="K54" s="15"/>
      <c r="L54" s="15"/>
      <c r="M54" s="16" t="s">
        <v>106</v>
      </c>
      <c r="N54" s="2" t="s">
        <v>107</v>
      </c>
      <c r="O54" s="2" t="s">
        <v>52</v>
      </c>
      <c r="P54" s="2" t="s">
        <v>52</v>
      </c>
      <c r="Q54" s="2" t="s">
        <v>191</v>
      </c>
      <c r="R54" s="2" t="s">
        <v>65</v>
      </c>
      <c r="S54" s="2" t="s">
        <v>66</v>
      </c>
      <c r="T54" s="2" t="s">
        <v>66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193</v>
      </c>
      <c r="AV54" s="3">
        <v>50</v>
      </c>
    </row>
    <row r="55" spans="1:48" ht="30" customHeight="1" x14ac:dyDescent="0.3">
      <c r="A55" s="16" t="s">
        <v>109</v>
      </c>
      <c r="B55" s="16" t="s">
        <v>99</v>
      </c>
      <c r="C55" s="16" t="s">
        <v>70</v>
      </c>
      <c r="D55" s="14">
        <v>12</v>
      </c>
      <c r="E55" s="15"/>
      <c r="F55" s="15"/>
      <c r="G55" s="15"/>
      <c r="H55" s="15"/>
      <c r="I55" s="15"/>
      <c r="J55" s="15"/>
      <c r="K55" s="15"/>
      <c r="L55" s="15"/>
      <c r="M55" s="16" t="s">
        <v>52</v>
      </c>
      <c r="N55" s="2" t="s">
        <v>110</v>
      </c>
      <c r="O55" s="2" t="s">
        <v>52</v>
      </c>
      <c r="P55" s="2" t="s">
        <v>52</v>
      </c>
      <c r="Q55" s="2" t="s">
        <v>191</v>
      </c>
      <c r="R55" s="2" t="s">
        <v>66</v>
      </c>
      <c r="S55" s="2" t="s">
        <v>66</v>
      </c>
      <c r="T55" s="2" t="s">
        <v>65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194</v>
      </c>
      <c r="AV55" s="3">
        <v>52</v>
      </c>
    </row>
    <row r="56" spans="1:48" ht="30" customHeight="1" x14ac:dyDescent="0.3">
      <c r="A56" s="16" t="s">
        <v>112</v>
      </c>
      <c r="B56" s="16" t="s">
        <v>99</v>
      </c>
      <c r="C56" s="16" t="s">
        <v>70</v>
      </c>
      <c r="D56" s="14">
        <v>22</v>
      </c>
      <c r="E56" s="15"/>
      <c r="F56" s="15"/>
      <c r="G56" s="15"/>
      <c r="H56" s="15"/>
      <c r="I56" s="15"/>
      <c r="J56" s="15"/>
      <c r="K56" s="15"/>
      <c r="L56" s="15"/>
      <c r="M56" s="16" t="s">
        <v>52</v>
      </c>
      <c r="N56" s="2" t="s">
        <v>113</v>
      </c>
      <c r="O56" s="2" t="s">
        <v>52</v>
      </c>
      <c r="P56" s="2" t="s">
        <v>52</v>
      </c>
      <c r="Q56" s="2" t="s">
        <v>191</v>
      </c>
      <c r="R56" s="2" t="s">
        <v>66</v>
      </c>
      <c r="S56" s="2" t="s">
        <v>66</v>
      </c>
      <c r="T56" s="2" t="s">
        <v>65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195</v>
      </c>
      <c r="AV56" s="3">
        <v>53</v>
      </c>
    </row>
    <row r="57" spans="1:48" ht="30" customHeight="1" x14ac:dyDescent="0.3">
      <c r="A57" s="16" t="s">
        <v>115</v>
      </c>
      <c r="B57" s="16" t="s">
        <v>116</v>
      </c>
      <c r="C57" s="16" t="s">
        <v>70</v>
      </c>
      <c r="D57" s="14">
        <v>10</v>
      </c>
      <c r="E57" s="15"/>
      <c r="F57" s="15"/>
      <c r="G57" s="15"/>
      <c r="H57" s="15"/>
      <c r="I57" s="15"/>
      <c r="J57" s="15"/>
      <c r="K57" s="15"/>
      <c r="L57" s="15"/>
      <c r="M57" s="16" t="s">
        <v>52</v>
      </c>
      <c r="N57" s="2" t="s">
        <v>117</v>
      </c>
      <c r="O57" s="2" t="s">
        <v>52</v>
      </c>
      <c r="P57" s="2" t="s">
        <v>52</v>
      </c>
      <c r="Q57" s="2" t="s">
        <v>191</v>
      </c>
      <c r="R57" s="2" t="s">
        <v>66</v>
      </c>
      <c r="S57" s="2" t="s">
        <v>66</v>
      </c>
      <c r="T57" s="2" t="s">
        <v>65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196</v>
      </c>
      <c r="AV57" s="3">
        <v>54</v>
      </c>
    </row>
    <row r="58" spans="1:48" ht="30" customHeight="1" x14ac:dyDescent="0.3">
      <c r="A58" s="16" t="s">
        <v>119</v>
      </c>
      <c r="B58" s="16" t="s">
        <v>124</v>
      </c>
      <c r="C58" s="16" t="s">
        <v>100</v>
      </c>
      <c r="D58" s="14">
        <v>139</v>
      </c>
      <c r="E58" s="15"/>
      <c r="F58" s="15"/>
      <c r="G58" s="15"/>
      <c r="H58" s="15"/>
      <c r="I58" s="15"/>
      <c r="J58" s="15"/>
      <c r="K58" s="15"/>
      <c r="L58" s="15"/>
      <c r="M58" s="16" t="s">
        <v>125</v>
      </c>
      <c r="N58" s="2" t="s">
        <v>126</v>
      </c>
      <c r="O58" s="2" t="s">
        <v>52</v>
      </c>
      <c r="P58" s="2" t="s">
        <v>52</v>
      </c>
      <c r="Q58" s="2" t="s">
        <v>191</v>
      </c>
      <c r="R58" s="2" t="s">
        <v>65</v>
      </c>
      <c r="S58" s="2" t="s">
        <v>66</v>
      </c>
      <c r="T58" s="2" t="s">
        <v>66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197</v>
      </c>
      <c r="AV58" s="3">
        <v>55</v>
      </c>
    </row>
    <row r="59" spans="1:48" ht="30" customHeight="1" x14ac:dyDescent="0.3">
      <c r="A59" s="16" t="s">
        <v>128</v>
      </c>
      <c r="B59" s="16" t="s">
        <v>129</v>
      </c>
      <c r="C59" s="16" t="s">
        <v>70</v>
      </c>
      <c r="D59" s="14">
        <v>4</v>
      </c>
      <c r="E59" s="15"/>
      <c r="F59" s="15"/>
      <c r="G59" s="15"/>
      <c r="H59" s="15"/>
      <c r="I59" s="15"/>
      <c r="J59" s="15"/>
      <c r="K59" s="15"/>
      <c r="L59" s="15"/>
      <c r="M59" s="16" t="s">
        <v>130</v>
      </c>
      <c r="N59" s="2" t="s">
        <v>131</v>
      </c>
      <c r="O59" s="2" t="s">
        <v>52</v>
      </c>
      <c r="P59" s="2" t="s">
        <v>52</v>
      </c>
      <c r="Q59" s="2" t="s">
        <v>191</v>
      </c>
      <c r="R59" s="2" t="s">
        <v>65</v>
      </c>
      <c r="S59" s="2" t="s">
        <v>66</v>
      </c>
      <c r="T59" s="2" t="s">
        <v>66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198</v>
      </c>
      <c r="AV59" s="3">
        <v>56</v>
      </c>
    </row>
    <row r="60" spans="1:48" ht="30" customHeight="1" x14ac:dyDescent="0.3">
      <c r="A60" s="16" t="s">
        <v>128</v>
      </c>
      <c r="B60" s="16" t="s">
        <v>133</v>
      </c>
      <c r="C60" s="16" t="s">
        <v>70</v>
      </c>
      <c r="D60" s="14">
        <v>17</v>
      </c>
      <c r="E60" s="15"/>
      <c r="F60" s="15"/>
      <c r="G60" s="15"/>
      <c r="H60" s="15"/>
      <c r="I60" s="15"/>
      <c r="J60" s="15"/>
      <c r="K60" s="15"/>
      <c r="L60" s="15"/>
      <c r="M60" s="16" t="s">
        <v>134</v>
      </c>
      <c r="N60" s="2" t="s">
        <v>135</v>
      </c>
      <c r="O60" s="2" t="s">
        <v>52</v>
      </c>
      <c r="P60" s="2" t="s">
        <v>52</v>
      </c>
      <c r="Q60" s="2" t="s">
        <v>191</v>
      </c>
      <c r="R60" s="2" t="s">
        <v>65</v>
      </c>
      <c r="S60" s="2" t="s">
        <v>66</v>
      </c>
      <c r="T60" s="2" t="s">
        <v>66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199</v>
      </c>
      <c r="AV60" s="3">
        <v>57</v>
      </c>
    </row>
    <row r="61" spans="1:48" ht="30" customHeight="1" x14ac:dyDescent="0.3">
      <c r="A61" s="16" t="s">
        <v>142</v>
      </c>
      <c r="B61" s="16" t="s">
        <v>143</v>
      </c>
      <c r="C61" s="16" t="s">
        <v>70</v>
      </c>
      <c r="D61" s="14">
        <v>4</v>
      </c>
      <c r="E61" s="15"/>
      <c r="F61" s="15"/>
      <c r="G61" s="15"/>
      <c r="H61" s="15"/>
      <c r="I61" s="15"/>
      <c r="J61" s="15"/>
      <c r="K61" s="15"/>
      <c r="L61" s="15"/>
      <c r="M61" s="16" t="s">
        <v>52</v>
      </c>
      <c r="N61" s="2" t="s">
        <v>144</v>
      </c>
      <c r="O61" s="2" t="s">
        <v>52</v>
      </c>
      <c r="P61" s="2" t="s">
        <v>52</v>
      </c>
      <c r="Q61" s="2" t="s">
        <v>191</v>
      </c>
      <c r="R61" s="2" t="s">
        <v>66</v>
      </c>
      <c r="S61" s="2" t="s">
        <v>66</v>
      </c>
      <c r="T61" s="2" t="s">
        <v>65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200</v>
      </c>
      <c r="AV61" s="3">
        <v>58</v>
      </c>
    </row>
    <row r="62" spans="1:48" ht="30" customHeight="1" x14ac:dyDescent="0.3">
      <c r="A62" s="16" t="s">
        <v>142</v>
      </c>
      <c r="B62" s="16" t="s">
        <v>146</v>
      </c>
      <c r="C62" s="16" t="s">
        <v>70</v>
      </c>
      <c r="D62" s="14">
        <v>9</v>
      </c>
      <c r="E62" s="15"/>
      <c r="F62" s="15"/>
      <c r="G62" s="15"/>
      <c r="H62" s="15"/>
      <c r="I62" s="15"/>
      <c r="J62" s="15"/>
      <c r="K62" s="15"/>
      <c r="L62" s="15"/>
      <c r="M62" s="16" t="s">
        <v>52</v>
      </c>
      <c r="N62" s="2" t="s">
        <v>147</v>
      </c>
      <c r="O62" s="2" t="s">
        <v>52</v>
      </c>
      <c r="P62" s="2" t="s">
        <v>52</v>
      </c>
      <c r="Q62" s="2" t="s">
        <v>191</v>
      </c>
      <c r="R62" s="2" t="s">
        <v>66</v>
      </c>
      <c r="S62" s="2" t="s">
        <v>66</v>
      </c>
      <c r="T62" s="2" t="s">
        <v>65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201</v>
      </c>
      <c r="AV62" s="3">
        <v>59</v>
      </c>
    </row>
    <row r="63" spans="1:48" ht="30" customHeight="1" x14ac:dyDescent="0.3">
      <c r="A63" s="16" t="s">
        <v>142</v>
      </c>
      <c r="B63" s="16" t="s">
        <v>202</v>
      </c>
      <c r="C63" s="16" t="s">
        <v>70</v>
      </c>
      <c r="D63" s="14">
        <v>8</v>
      </c>
      <c r="E63" s="15"/>
      <c r="F63" s="15"/>
      <c r="G63" s="15"/>
      <c r="H63" s="15"/>
      <c r="I63" s="15"/>
      <c r="J63" s="15"/>
      <c r="K63" s="15"/>
      <c r="L63" s="15"/>
      <c r="M63" s="16" t="s">
        <v>52</v>
      </c>
      <c r="N63" s="2" t="s">
        <v>203</v>
      </c>
      <c r="O63" s="2" t="s">
        <v>52</v>
      </c>
      <c r="P63" s="2" t="s">
        <v>52</v>
      </c>
      <c r="Q63" s="2" t="s">
        <v>191</v>
      </c>
      <c r="R63" s="2" t="s">
        <v>66</v>
      </c>
      <c r="S63" s="2" t="s">
        <v>66</v>
      </c>
      <c r="T63" s="2" t="s">
        <v>65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204</v>
      </c>
      <c r="AV63" s="3">
        <v>60</v>
      </c>
    </row>
    <row r="64" spans="1:48" ht="30" customHeight="1" x14ac:dyDescent="0.3">
      <c r="A64" s="16" t="s">
        <v>205</v>
      </c>
      <c r="B64" s="16" t="s">
        <v>206</v>
      </c>
      <c r="C64" s="16" t="s">
        <v>70</v>
      </c>
      <c r="D64" s="14">
        <v>7</v>
      </c>
      <c r="E64" s="15"/>
      <c r="F64" s="15"/>
      <c r="G64" s="15"/>
      <c r="H64" s="15"/>
      <c r="I64" s="15"/>
      <c r="J64" s="15"/>
      <c r="K64" s="15"/>
      <c r="L64" s="15"/>
      <c r="M64" s="16" t="s">
        <v>207</v>
      </c>
      <c r="N64" s="2" t="s">
        <v>208</v>
      </c>
      <c r="O64" s="2" t="s">
        <v>52</v>
      </c>
      <c r="P64" s="2" t="s">
        <v>52</v>
      </c>
      <c r="Q64" s="2" t="s">
        <v>191</v>
      </c>
      <c r="R64" s="2" t="s">
        <v>65</v>
      </c>
      <c r="S64" s="2" t="s">
        <v>66</v>
      </c>
      <c r="T64" s="2" t="s">
        <v>66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209</v>
      </c>
      <c r="AV64" s="3">
        <v>61</v>
      </c>
    </row>
    <row r="65" spans="1:48" ht="30" customHeight="1" x14ac:dyDescent="0.3">
      <c r="A65" s="16" t="s">
        <v>205</v>
      </c>
      <c r="B65" s="16" t="s">
        <v>210</v>
      </c>
      <c r="C65" s="16" t="s">
        <v>70</v>
      </c>
      <c r="D65" s="14">
        <v>2</v>
      </c>
      <c r="E65" s="15"/>
      <c r="F65" s="15"/>
      <c r="G65" s="15"/>
      <c r="H65" s="15"/>
      <c r="I65" s="15"/>
      <c r="J65" s="15"/>
      <c r="K65" s="15"/>
      <c r="L65" s="15"/>
      <c r="M65" s="16" t="s">
        <v>211</v>
      </c>
      <c r="N65" s="2" t="s">
        <v>212</v>
      </c>
      <c r="O65" s="2" t="s">
        <v>52</v>
      </c>
      <c r="P65" s="2" t="s">
        <v>52</v>
      </c>
      <c r="Q65" s="2" t="s">
        <v>191</v>
      </c>
      <c r="R65" s="2" t="s">
        <v>65</v>
      </c>
      <c r="S65" s="2" t="s">
        <v>66</v>
      </c>
      <c r="T65" s="2" t="s">
        <v>66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213</v>
      </c>
      <c r="AV65" s="3">
        <v>62</v>
      </c>
    </row>
    <row r="66" spans="1:48" ht="30" customHeight="1" x14ac:dyDescent="0.3">
      <c r="A66" s="16" t="s">
        <v>214</v>
      </c>
      <c r="B66" s="16" t="s">
        <v>215</v>
      </c>
      <c r="C66" s="16" t="s">
        <v>70</v>
      </c>
      <c r="D66" s="14">
        <v>3</v>
      </c>
      <c r="E66" s="15"/>
      <c r="F66" s="15"/>
      <c r="G66" s="15"/>
      <c r="H66" s="15"/>
      <c r="I66" s="15"/>
      <c r="J66" s="15"/>
      <c r="K66" s="15"/>
      <c r="L66" s="15"/>
      <c r="M66" s="16" t="s">
        <v>216</v>
      </c>
      <c r="N66" s="2" t="s">
        <v>217</v>
      </c>
      <c r="O66" s="2" t="s">
        <v>52</v>
      </c>
      <c r="P66" s="2" t="s">
        <v>52</v>
      </c>
      <c r="Q66" s="2" t="s">
        <v>191</v>
      </c>
      <c r="R66" s="2" t="s">
        <v>65</v>
      </c>
      <c r="S66" s="2" t="s">
        <v>66</v>
      </c>
      <c r="T66" s="2" t="s">
        <v>66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218</v>
      </c>
      <c r="AV66" s="3">
        <v>63</v>
      </c>
    </row>
    <row r="67" spans="1:48" ht="30" customHeight="1" x14ac:dyDescent="0.3">
      <c r="A67" s="16" t="s">
        <v>219</v>
      </c>
      <c r="B67" s="16" t="s">
        <v>69</v>
      </c>
      <c r="C67" s="16" t="s">
        <v>70</v>
      </c>
      <c r="D67" s="14">
        <v>1</v>
      </c>
      <c r="E67" s="15"/>
      <c r="F67" s="15"/>
      <c r="G67" s="15"/>
      <c r="H67" s="15"/>
      <c r="I67" s="15"/>
      <c r="J67" s="15"/>
      <c r="K67" s="15"/>
      <c r="L67" s="15"/>
      <c r="M67" s="16" t="s">
        <v>220</v>
      </c>
      <c r="N67" s="2" t="s">
        <v>221</v>
      </c>
      <c r="O67" s="2" t="s">
        <v>52</v>
      </c>
      <c r="P67" s="2" t="s">
        <v>52</v>
      </c>
      <c r="Q67" s="2" t="s">
        <v>191</v>
      </c>
      <c r="R67" s="2" t="s">
        <v>65</v>
      </c>
      <c r="S67" s="2" t="s">
        <v>66</v>
      </c>
      <c r="T67" s="2" t="s">
        <v>66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222</v>
      </c>
      <c r="AV67" s="3">
        <v>64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191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191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191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191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191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191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191</v>
      </c>
    </row>
    <row r="75" spans="1:48" ht="30" customHeight="1" x14ac:dyDescent="0.3">
      <c r="A75" s="16" t="s">
        <v>94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95</v>
      </c>
    </row>
    <row r="76" spans="1:48" ht="30" customHeight="1" x14ac:dyDescent="0.3">
      <c r="A76" s="16" t="s">
        <v>223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224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98</v>
      </c>
      <c r="B77" s="16" t="s">
        <v>99</v>
      </c>
      <c r="C77" s="16" t="s">
        <v>100</v>
      </c>
      <c r="D77" s="14">
        <v>52</v>
      </c>
      <c r="E77" s="15"/>
      <c r="F77" s="15"/>
      <c r="G77" s="15"/>
      <c r="H77" s="15"/>
      <c r="I77" s="15"/>
      <c r="J77" s="15"/>
      <c r="K77" s="15"/>
      <c r="L77" s="15"/>
      <c r="M77" s="16" t="s">
        <v>101</v>
      </c>
      <c r="N77" s="2" t="s">
        <v>102</v>
      </c>
      <c r="O77" s="2" t="s">
        <v>52</v>
      </c>
      <c r="P77" s="2" t="s">
        <v>52</v>
      </c>
      <c r="Q77" s="2" t="s">
        <v>224</v>
      </c>
      <c r="R77" s="2" t="s">
        <v>65</v>
      </c>
      <c r="S77" s="2" t="s">
        <v>66</v>
      </c>
      <c r="T77" s="2" t="s">
        <v>66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225</v>
      </c>
      <c r="AV77" s="3">
        <v>65</v>
      </c>
    </row>
    <row r="78" spans="1:48" ht="30" customHeight="1" x14ac:dyDescent="0.3">
      <c r="A78" s="16" t="s">
        <v>104</v>
      </c>
      <c r="B78" s="16" t="s">
        <v>105</v>
      </c>
      <c r="C78" s="16" t="s">
        <v>100</v>
      </c>
      <c r="D78" s="14">
        <v>17</v>
      </c>
      <c r="E78" s="15"/>
      <c r="F78" s="15"/>
      <c r="G78" s="15"/>
      <c r="H78" s="15"/>
      <c r="I78" s="15"/>
      <c r="J78" s="15"/>
      <c r="K78" s="15"/>
      <c r="L78" s="15"/>
      <c r="M78" s="16" t="s">
        <v>106</v>
      </c>
      <c r="N78" s="2" t="s">
        <v>107</v>
      </c>
      <c r="O78" s="2" t="s">
        <v>52</v>
      </c>
      <c r="P78" s="2" t="s">
        <v>52</v>
      </c>
      <c r="Q78" s="2" t="s">
        <v>224</v>
      </c>
      <c r="R78" s="2" t="s">
        <v>65</v>
      </c>
      <c r="S78" s="2" t="s">
        <v>66</v>
      </c>
      <c r="T78" s="2" t="s">
        <v>66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226</v>
      </c>
      <c r="AV78" s="3">
        <v>66</v>
      </c>
    </row>
    <row r="79" spans="1:48" ht="30" customHeight="1" x14ac:dyDescent="0.3">
      <c r="A79" s="16" t="s">
        <v>109</v>
      </c>
      <c r="B79" s="16" t="s">
        <v>99</v>
      </c>
      <c r="C79" s="16" t="s">
        <v>70</v>
      </c>
      <c r="D79" s="14">
        <v>15</v>
      </c>
      <c r="E79" s="15"/>
      <c r="F79" s="15"/>
      <c r="G79" s="15"/>
      <c r="H79" s="15"/>
      <c r="I79" s="15"/>
      <c r="J79" s="15"/>
      <c r="K79" s="15"/>
      <c r="L79" s="15"/>
      <c r="M79" s="16" t="s">
        <v>52</v>
      </c>
      <c r="N79" s="2" t="s">
        <v>110</v>
      </c>
      <c r="O79" s="2" t="s">
        <v>52</v>
      </c>
      <c r="P79" s="2" t="s">
        <v>52</v>
      </c>
      <c r="Q79" s="2" t="s">
        <v>224</v>
      </c>
      <c r="R79" s="2" t="s">
        <v>66</v>
      </c>
      <c r="S79" s="2" t="s">
        <v>66</v>
      </c>
      <c r="T79" s="2" t="s">
        <v>65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227</v>
      </c>
      <c r="AV79" s="3">
        <v>67</v>
      </c>
    </row>
    <row r="80" spans="1:48" ht="30" customHeight="1" x14ac:dyDescent="0.3">
      <c r="A80" s="16" t="s">
        <v>112</v>
      </c>
      <c r="B80" s="16" t="s">
        <v>99</v>
      </c>
      <c r="C80" s="16" t="s">
        <v>70</v>
      </c>
      <c r="D80" s="14">
        <v>22</v>
      </c>
      <c r="E80" s="15"/>
      <c r="F80" s="15"/>
      <c r="G80" s="15"/>
      <c r="H80" s="15"/>
      <c r="I80" s="15"/>
      <c r="J80" s="15"/>
      <c r="K80" s="15"/>
      <c r="L80" s="15"/>
      <c r="M80" s="16" t="s">
        <v>52</v>
      </c>
      <c r="N80" s="2" t="s">
        <v>113</v>
      </c>
      <c r="O80" s="2" t="s">
        <v>52</v>
      </c>
      <c r="P80" s="2" t="s">
        <v>52</v>
      </c>
      <c r="Q80" s="2" t="s">
        <v>224</v>
      </c>
      <c r="R80" s="2" t="s">
        <v>66</v>
      </c>
      <c r="S80" s="2" t="s">
        <v>66</v>
      </c>
      <c r="T80" s="2" t="s">
        <v>65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228</v>
      </c>
      <c r="AV80" s="3">
        <v>68</v>
      </c>
    </row>
    <row r="81" spans="1:48" ht="30" customHeight="1" x14ac:dyDescent="0.3">
      <c r="A81" s="16" t="s">
        <v>115</v>
      </c>
      <c r="B81" s="16" t="s">
        <v>116</v>
      </c>
      <c r="C81" s="16" t="s">
        <v>70</v>
      </c>
      <c r="D81" s="14">
        <v>22</v>
      </c>
      <c r="E81" s="15"/>
      <c r="F81" s="15"/>
      <c r="G81" s="15"/>
      <c r="H81" s="15"/>
      <c r="I81" s="15"/>
      <c r="J81" s="15"/>
      <c r="K81" s="15"/>
      <c r="L81" s="15"/>
      <c r="M81" s="16" t="s">
        <v>52</v>
      </c>
      <c r="N81" s="2" t="s">
        <v>117</v>
      </c>
      <c r="O81" s="2" t="s">
        <v>52</v>
      </c>
      <c r="P81" s="2" t="s">
        <v>52</v>
      </c>
      <c r="Q81" s="2" t="s">
        <v>224</v>
      </c>
      <c r="R81" s="2" t="s">
        <v>66</v>
      </c>
      <c r="S81" s="2" t="s">
        <v>66</v>
      </c>
      <c r="T81" s="2" t="s">
        <v>65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229</v>
      </c>
      <c r="AV81" s="3">
        <v>69</v>
      </c>
    </row>
    <row r="82" spans="1:48" ht="30" customHeight="1" x14ac:dyDescent="0.3">
      <c r="A82" s="16" t="s">
        <v>119</v>
      </c>
      <c r="B82" s="16" t="s">
        <v>120</v>
      </c>
      <c r="C82" s="16" t="s">
        <v>100</v>
      </c>
      <c r="D82" s="14">
        <v>137</v>
      </c>
      <c r="E82" s="15"/>
      <c r="F82" s="15"/>
      <c r="G82" s="15"/>
      <c r="H82" s="15"/>
      <c r="I82" s="15"/>
      <c r="J82" s="15"/>
      <c r="K82" s="15"/>
      <c r="L82" s="15"/>
      <c r="M82" s="16" t="s">
        <v>121</v>
      </c>
      <c r="N82" s="2" t="s">
        <v>122</v>
      </c>
      <c r="O82" s="2" t="s">
        <v>52</v>
      </c>
      <c r="P82" s="2" t="s">
        <v>52</v>
      </c>
      <c r="Q82" s="2" t="s">
        <v>224</v>
      </c>
      <c r="R82" s="2" t="s">
        <v>65</v>
      </c>
      <c r="S82" s="2" t="s">
        <v>66</v>
      </c>
      <c r="T82" s="2" t="s">
        <v>66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230</v>
      </c>
      <c r="AV82" s="3">
        <v>75</v>
      </c>
    </row>
    <row r="83" spans="1:48" ht="30" customHeight="1" x14ac:dyDescent="0.3">
      <c r="A83" s="16" t="s">
        <v>128</v>
      </c>
      <c r="B83" s="16" t="s">
        <v>129</v>
      </c>
      <c r="C83" s="16" t="s">
        <v>70</v>
      </c>
      <c r="D83" s="14">
        <v>11</v>
      </c>
      <c r="E83" s="15"/>
      <c r="F83" s="15"/>
      <c r="G83" s="15"/>
      <c r="H83" s="15"/>
      <c r="I83" s="15"/>
      <c r="J83" s="15"/>
      <c r="K83" s="15"/>
      <c r="L83" s="15"/>
      <c r="M83" s="16" t="s">
        <v>130</v>
      </c>
      <c r="N83" s="2" t="s">
        <v>131</v>
      </c>
      <c r="O83" s="2" t="s">
        <v>52</v>
      </c>
      <c r="P83" s="2" t="s">
        <v>52</v>
      </c>
      <c r="Q83" s="2" t="s">
        <v>224</v>
      </c>
      <c r="R83" s="2" t="s">
        <v>65</v>
      </c>
      <c r="S83" s="2" t="s">
        <v>66</v>
      </c>
      <c r="T83" s="2" t="s">
        <v>66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231</v>
      </c>
      <c r="AV83" s="3">
        <v>70</v>
      </c>
    </row>
    <row r="84" spans="1:48" ht="30" customHeight="1" x14ac:dyDescent="0.3">
      <c r="A84" s="16" t="s">
        <v>128</v>
      </c>
      <c r="B84" s="16" t="s">
        <v>133</v>
      </c>
      <c r="C84" s="16" t="s">
        <v>70</v>
      </c>
      <c r="D84" s="14">
        <v>4</v>
      </c>
      <c r="E84" s="15"/>
      <c r="F84" s="15"/>
      <c r="G84" s="15"/>
      <c r="H84" s="15"/>
      <c r="I84" s="15"/>
      <c r="J84" s="15"/>
      <c r="K84" s="15"/>
      <c r="L84" s="15"/>
      <c r="M84" s="16" t="s">
        <v>134</v>
      </c>
      <c r="N84" s="2" t="s">
        <v>135</v>
      </c>
      <c r="O84" s="2" t="s">
        <v>52</v>
      </c>
      <c r="P84" s="2" t="s">
        <v>52</v>
      </c>
      <c r="Q84" s="2" t="s">
        <v>224</v>
      </c>
      <c r="R84" s="2" t="s">
        <v>65</v>
      </c>
      <c r="S84" s="2" t="s">
        <v>66</v>
      </c>
      <c r="T84" s="2" t="s">
        <v>66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232</v>
      </c>
      <c r="AV84" s="3">
        <v>71</v>
      </c>
    </row>
    <row r="85" spans="1:48" ht="30" customHeight="1" x14ac:dyDescent="0.3">
      <c r="A85" s="16" t="s">
        <v>142</v>
      </c>
      <c r="B85" s="16" t="s">
        <v>143</v>
      </c>
      <c r="C85" s="16" t="s">
        <v>70</v>
      </c>
      <c r="D85" s="14">
        <v>11</v>
      </c>
      <c r="E85" s="15"/>
      <c r="F85" s="15"/>
      <c r="G85" s="15"/>
      <c r="H85" s="15"/>
      <c r="I85" s="15"/>
      <c r="J85" s="15"/>
      <c r="K85" s="15"/>
      <c r="L85" s="15"/>
      <c r="M85" s="16" t="s">
        <v>52</v>
      </c>
      <c r="N85" s="2" t="s">
        <v>144</v>
      </c>
      <c r="O85" s="2" t="s">
        <v>52</v>
      </c>
      <c r="P85" s="2" t="s">
        <v>52</v>
      </c>
      <c r="Q85" s="2" t="s">
        <v>224</v>
      </c>
      <c r="R85" s="2" t="s">
        <v>66</v>
      </c>
      <c r="S85" s="2" t="s">
        <v>66</v>
      </c>
      <c r="T85" s="2" t="s">
        <v>65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233</v>
      </c>
      <c r="AV85" s="3">
        <v>72</v>
      </c>
    </row>
    <row r="86" spans="1:48" ht="30" customHeight="1" x14ac:dyDescent="0.3">
      <c r="A86" s="16" t="s">
        <v>142</v>
      </c>
      <c r="B86" s="16" t="s">
        <v>146</v>
      </c>
      <c r="C86" s="16" t="s">
        <v>70</v>
      </c>
      <c r="D86" s="14">
        <v>4</v>
      </c>
      <c r="E86" s="15"/>
      <c r="F86" s="15"/>
      <c r="G86" s="15"/>
      <c r="H86" s="15"/>
      <c r="I86" s="15"/>
      <c r="J86" s="15"/>
      <c r="K86" s="15"/>
      <c r="L86" s="15"/>
      <c r="M86" s="16" t="s">
        <v>52</v>
      </c>
      <c r="N86" s="2" t="s">
        <v>147</v>
      </c>
      <c r="O86" s="2" t="s">
        <v>52</v>
      </c>
      <c r="P86" s="2" t="s">
        <v>52</v>
      </c>
      <c r="Q86" s="2" t="s">
        <v>224</v>
      </c>
      <c r="R86" s="2" t="s">
        <v>66</v>
      </c>
      <c r="S86" s="2" t="s">
        <v>66</v>
      </c>
      <c r="T86" s="2" t="s">
        <v>65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234</v>
      </c>
      <c r="AV86" s="3">
        <v>73</v>
      </c>
    </row>
    <row r="87" spans="1:48" ht="30" customHeight="1" x14ac:dyDescent="0.3">
      <c r="A87" s="16" t="s">
        <v>235</v>
      </c>
      <c r="B87" s="16" t="s">
        <v>236</v>
      </c>
      <c r="C87" s="16" t="s">
        <v>70</v>
      </c>
      <c r="D87" s="14">
        <v>11</v>
      </c>
      <c r="E87" s="15"/>
      <c r="F87" s="15"/>
      <c r="G87" s="15"/>
      <c r="H87" s="15"/>
      <c r="I87" s="15"/>
      <c r="J87" s="15"/>
      <c r="K87" s="15"/>
      <c r="L87" s="15"/>
      <c r="M87" s="16" t="s">
        <v>237</v>
      </c>
      <c r="N87" s="2" t="s">
        <v>238</v>
      </c>
      <c r="O87" s="2" t="s">
        <v>52</v>
      </c>
      <c r="P87" s="2" t="s">
        <v>52</v>
      </c>
      <c r="Q87" s="2" t="s">
        <v>224</v>
      </c>
      <c r="R87" s="2" t="s">
        <v>65</v>
      </c>
      <c r="S87" s="2" t="s">
        <v>66</v>
      </c>
      <c r="T87" s="2" t="s">
        <v>66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239</v>
      </c>
      <c r="AV87" s="3">
        <v>74</v>
      </c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224</v>
      </c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224</v>
      </c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224</v>
      </c>
    </row>
    <row r="91" spans="1:48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224</v>
      </c>
    </row>
    <row r="92" spans="1:48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224</v>
      </c>
    </row>
    <row r="93" spans="1:48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224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224</v>
      </c>
    </row>
    <row r="95" spans="1:48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224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224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224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224</v>
      </c>
    </row>
    <row r="99" spans="1:48" ht="30" customHeight="1" x14ac:dyDescent="0.3">
      <c r="A99" s="16" t="s">
        <v>94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95</v>
      </c>
    </row>
    <row r="100" spans="1:48" ht="30" customHeight="1" x14ac:dyDescent="0.3">
      <c r="A100" s="16" t="s">
        <v>240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241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98</v>
      </c>
      <c r="B101" s="16" t="s">
        <v>99</v>
      </c>
      <c r="C101" s="16" t="s">
        <v>100</v>
      </c>
      <c r="D101" s="14">
        <v>91</v>
      </c>
      <c r="E101" s="15"/>
      <c r="F101" s="15"/>
      <c r="G101" s="15"/>
      <c r="H101" s="15"/>
      <c r="I101" s="15"/>
      <c r="J101" s="15"/>
      <c r="K101" s="15"/>
      <c r="L101" s="15"/>
      <c r="M101" s="16" t="s">
        <v>101</v>
      </c>
      <c r="N101" s="2" t="s">
        <v>102</v>
      </c>
      <c r="O101" s="2" t="s">
        <v>52</v>
      </c>
      <c r="P101" s="2" t="s">
        <v>52</v>
      </c>
      <c r="Q101" s="2" t="s">
        <v>241</v>
      </c>
      <c r="R101" s="2" t="s">
        <v>65</v>
      </c>
      <c r="S101" s="2" t="s">
        <v>66</v>
      </c>
      <c r="T101" s="2" t="s">
        <v>66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242</v>
      </c>
      <c r="AV101" s="3">
        <v>76</v>
      </c>
    </row>
    <row r="102" spans="1:48" ht="30" customHeight="1" x14ac:dyDescent="0.3">
      <c r="A102" s="16" t="s">
        <v>109</v>
      </c>
      <c r="B102" s="16" t="s">
        <v>99</v>
      </c>
      <c r="C102" s="16" t="s">
        <v>70</v>
      </c>
      <c r="D102" s="14">
        <v>14</v>
      </c>
      <c r="E102" s="15"/>
      <c r="F102" s="15"/>
      <c r="G102" s="15"/>
      <c r="H102" s="15"/>
      <c r="I102" s="15"/>
      <c r="J102" s="15"/>
      <c r="K102" s="15"/>
      <c r="L102" s="15"/>
      <c r="M102" s="16" t="s">
        <v>52</v>
      </c>
      <c r="N102" s="2" t="s">
        <v>110</v>
      </c>
      <c r="O102" s="2" t="s">
        <v>52</v>
      </c>
      <c r="P102" s="2" t="s">
        <v>52</v>
      </c>
      <c r="Q102" s="2" t="s">
        <v>241</v>
      </c>
      <c r="R102" s="2" t="s">
        <v>66</v>
      </c>
      <c r="S102" s="2" t="s">
        <v>66</v>
      </c>
      <c r="T102" s="2" t="s">
        <v>65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243</v>
      </c>
      <c r="AV102" s="3">
        <v>77</v>
      </c>
    </row>
    <row r="103" spans="1:48" ht="30" customHeight="1" x14ac:dyDescent="0.3">
      <c r="A103" s="16" t="s">
        <v>112</v>
      </c>
      <c r="B103" s="16" t="s">
        <v>99</v>
      </c>
      <c r="C103" s="16" t="s">
        <v>70</v>
      </c>
      <c r="D103" s="14">
        <v>50</v>
      </c>
      <c r="E103" s="15"/>
      <c r="F103" s="15"/>
      <c r="G103" s="15"/>
      <c r="H103" s="15"/>
      <c r="I103" s="15"/>
      <c r="J103" s="15"/>
      <c r="K103" s="15"/>
      <c r="L103" s="15"/>
      <c r="M103" s="16" t="s">
        <v>52</v>
      </c>
      <c r="N103" s="2" t="s">
        <v>113</v>
      </c>
      <c r="O103" s="2" t="s">
        <v>52</v>
      </c>
      <c r="P103" s="2" t="s">
        <v>52</v>
      </c>
      <c r="Q103" s="2" t="s">
        <v>241</v>
      </c>
      <c r="R103" s="2" t="s">
        <v>66</v>
      </c>
      <c r="S103" s="2" t="s">
        <v>66</v>
      </c>
      <c r="T103" s="2" t="s">
        <v>65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244</v>
      </c>
      <c r="AV103" s="3">
        <v>78</v>
      </c>
    </row>
    <row r="104" spans="1:48" ht="30" customHeight="1" x14ac:dyDescent="0.3">
      <c r="A104" s="16" t="s">
        <v>119</v>
      </c>
      <c r="B104" s="16" t="s">
        <v>124</v>
      </c>
      <c r="C104" s="16" t="s">
        <v>100</v>
      </c>
      <c r="D104" s="14">
        <v>272</v>
      </c>
      <c r="E104" s="15"/>
      <c r="F104" s="15"/>
      <c r="G104" s="15"/>
      <c r="H104" s="15"/>
      <c r="I104" s="15"/>
      <c r="J104" s="15"/>
      <c r="K104" s="15"/>
      <c r="L104" s="15"/>
      <c r="M104" s="16" t="s">
        <v>125</v>
      </c>
      <c r="N104" s="2" t="s">
        <v>126</v>
      </c>
      <c r="O104" s="2" t="s">
        <v>52</v>
      </c>
      <c r="P104" s="2" t="s">
        <v>52</v>
      </c>
      <c r="Q104" s="2" t="s">
        <v>241</v>
      </c>
      <c r="R104" s="2" t="s">
        <v>65</v>
      </c>
      <c r="S104" s="2" t="s">
        <v>66</v>
      </c>
      <c r="T104" s="2" t="s">
        <v>66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245</v>
      </c>
      <c r="AV104" s="3">
        <v>79</v>
      </c>
    </row>
    <row r="105" spans="1:48" ht="30" customHeight="1" x14ac:dyDescent="0.3">
      <c r="A105" s="16" t="s">
        <v>128</v>
      </c>
      <c r="B105" s="16" t="s">
        <v>133</v>
      </c>
      <c r="C105" s="16" t="s">
        <v>70</v>
      </c>
      <c r="D105" s="14">
        <v>26</v>
      </c>
      <c r="E105" s="15"/>
      <c r="F105" s="15"/>
      <c r="G105" s="15"/>
      <c r="H105" s="15"/>
      <c r="I105" s="15"/>
      <c r="J105" s="15"/>
      <c r="K105" s="15"/>
      <c r="L105" s="15"/>
      <c r="M105" s="16" t="s">
        <v>134</v>
      </c>
      <c r="N105" s="2" t="s">
        <v>135</v>
      </c>
      <c r="O105" s="2" t="s">
        <v>52</v>
      </c>
      <c r="P105" s="2" t="s">
        <v>52</v>
      </c>
      <c r="Q105" s="2" t="s">
        <v>241</v>
      </c>
      <c r="R105" s="2" t="s">
        <v>65</v>
      </c>
      <c r="S105" s="2" t="s">
        <v>66</v>
      </c>
      <c r="T105" s="2" t="s">
        <v>66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246</v>
      </c>
      <c r="AV105" s="3">
        <v>80</v>
      </c>
    </row>
    <row r="106" spans="1:48" ht="30" customHeight="1" x14ac:dyDescent="0.3">
      <c r="A106" s="16" t="s">
        <v>142</v>
      </c>
      <c r="B106" s="16" t="s">
        <v>146</v>
      </c>
      <c r="C106" s="16" t="s">
        <v>70</v>
      </c>
      <c r="D106" s="14">
        <v>26</v>
      </c>
      <c r="E106" s="15"/>
      <c r="F106" s="15"/>
      <c r="G106" s="15"/>
      <c r="H106" s="15"/>
      <c r="I106" s="15"/>
      <c r="J106" s="15"/>
      <c r="K106" s="15"/>
      <c r="L106" s="15"/>
      <c r="M106" s="16" t="s">
        <v>52</v>
      </c>
      <c r="N106" s="2" t="s">
        <v>147</v>
      </c>
      <c r="O106" s="2" t="s">
        <v>52</v>
      </c>
      <c r="P106" s="2" t="s">
        <v>52</v>
      </c>
      <c r="Q106" s="2" t="s">
        <v>241</v>
      </c>
      <c r="R106" s="2" t="s">
        <v>66</v>
      </c>
      <c r="S106" s="2" t="s">
        <v>66</v>
      </c>
      <c r="T106" s="2" t="s">
        <v>65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247</v>
      </c>
      <c r="AV106" s="3">
        <v>81</v>
      </c>
    </row>
    <row r="107" spans="1:48" ht="30" customHeight="1" x14ac:dyDescent="0.3">
      <c r="A107" s="16" t="s">
        <v>248</v>
      </c>
      <c r="B107" s="16" t="s">
        <v>249</v>
      </c>
      <c r="C107" s="16" t="s">
        <v>70</v>
      </c>
      <c r="D107" s="14">
        <v>10</v>
      </c>
      <c r="E107" s="15"/>
      <c r="F107" s="15"/>
      <c r="G107" s="15"/>
      <c r="H107" s="15"/>
      <c r="I107" s="15"/>
      <c r="J107" s="15"/>
      <c r="K107" s="15"/>
      <c r="L107" s="15"/>
      <c r="M107" s="16" t="s">
        <v>250</v>
      </c>
      <c r="N107" s="2" t="s">
        <v>251</v>
      </c>
      <c r="O107" s="2" t="s">
        <v>52</v>
      </c>
      <c r="P107" s="2" t="s">
        <v>52</v>
      </c>
      <c r="Q107" s="2" t="s">
        <v>241</v>
      </c>
      <c r="R107" s="2" t="s">
        <v>65</v>
      </c>
      <c r="S107" s="2" t="s">
        <v>66</v>
      </c>
      <c r="T107" s="2" t="s">
        <v>66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252</v>
      </c>
      <c r="AV107" s="3">
        <v>82</v>
      </c>
    </row>
    <row r="108" spans="1:48" ht="30" customHeight="1" x14ac:dyDescent="0.3">
      <c r="A108" s="16" t="s">
        <v>253</v>
      </c>
      <c r="B108" s="16" t="s">
        <v>69</v>
      </c>
      <c r="C108" s="16" t="s">
        <v>70</v>
      </c>
      <c r="D108" s="14">
        <v>4</v>
      </c>
      <c r="E108" s="15"/>
      <c r="F108" s="15"/>
      <c r="G108" s="15"/>
      <c r="H108" s="15"/>
      <c r="I108" s="15"/>
      <c r="J108" s="15"/>
      <c r="K108" s="15"/>
      <c r="L108" s="15"/>
      <c r="M108" s="16" t="s">
        <v>254</v>
      </c>
      <c r="N108" s="2" t="s">
        <v>255</v>
      </c>
      <c r="O108" s="2" t="s">
        <v>52</v>
      </c>
      <c r="P108" s="2" t="s">
        <v>52</v>
      </c>
      <c r="Q108" s="2" t="s">
        <v>241</v>
      </c>
      <c r="R108" s="2" t="s">
        <v>65</v>
      </c>
      <c r="S108" s="2" t="s">
        <v>66</v>
      </c>
      <c r="T108" s="2" t="s">
        <v>66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256</v>
      </c>
      <c r="AV108" s="3">
        <v>83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241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241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241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241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241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241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241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241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241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241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241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241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241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241</v>
      </c>
    </row>
    <row r="123" spans="1:48" ht="30" customHeight="1" x14ac:dyDescent="0.3">
      <c r="A123" s="16" t="s">
        <v>94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95</v>
      </c>
    </row>
    <row r="124" spans="1:48" ht="30" customHeight="1" x14ac:dyDescent="0.3">
      <c r="A124" s="16" t="s">
        <v>257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258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259</v>
      </c>
      <c r="B125" s="16" t="s">
        <v>52</v>
      </c>
      <c r="C125" s="16" t="s">
        <v>186</v>
      </c>
      <c r="D125" s="14">
        <v>1</v>
      </c>
      <c r="E125" s="15"/>
      <c r="F125" s="15"/>
      <c r="G125" s="15"/>
      <c r="H125" s="15"/>
      <c r="I125" s="15"/>
      <c r="J125" s="15"/>
      <c r="K125" s="15"/>
      <c r="L125" s="15"/>
      <c r="M125" s="16" t="s">
        <v>52</v>
      </c>
      <c r="N125" s="2" t="s">
        <v>260</v>
      </c>
      <c r="O125" s="2" t="s">
        <v>52</v>
      </c>
      <c r="P125" s="2" t="s">
        <v>52</v>
      </c>
      <c r="Q125" s="2" t="s">
        <v>258</v>
      </c>
      <c r="R125" s="2" t="s">
        <v>66</v>
      </c>
      <c r="S125" s="2" t="s">
        <v>66</v>
      </c>
      <c r="T125" s="2" t="s">
        <v>65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261</v>
      </c>
      <c r="AV125" s="3">
        <v>85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258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258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258</v>
      </c>
    </row>
    <row r="129" spans="1:17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258</v>
      </c>
    </row>
    <row r="130" spans="1:17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258</v>
      </c>
    </row>
    <row r="131" spans="1:17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258</v>
      </c>
    </row>
    <row r="132" spans="1:17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258</v>
      </c>
    </row>
    <row r="133" spans="1:17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258</v>
      </c>
    </row>
    <row r="134" spans="1:17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258</v>
      </c>
    </row>
    <row r="135" spans="1:17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258</v>
      </c>
    </row>
    <row r="136" spans="1:17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258</v>
      </c>
    </row>
    <row r="137" spans="1:17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258</v>
      </c>
    </row>
    <row r="138" spans="1:17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258</v>
      </c>
    </row>
    <row r="139" spans="1:17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258</v>
      </c>
    </row>
    <row r="140" spans="1:17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258</v>
      </c>
    </row>
    <row r="141" spans="1:17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258</v>
      </c>
    </row>
    <row r="142" spans="1:17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258</v>
      </c>
    </row>
    <row r="143" spans="1:17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258</v>
      </c>
    </row>
    <row r="144" spans="1:17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258</v>
      </c>
    </row>
    <row r="145" spans="1:17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258</v>
      </c>
    </row>
    <row r="146" spans="1:17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258</v>
      </c>
    </row>
    <row r="147" spans="1:17" ht="30" customHeight="1" x14ac:dyDescent="0.3">
      <c r="A147" s="16" t="s">
        <v>94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95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workbookViewId="0">
      <selection activeCell="F1" sqref="F1"/>
    </sheetView>
  </sheetViews>
  <sheetFormatPr defaultRowHeight="16.5" x14ac:dyDescent="0.3"/>
  <cols>
    <col min="1" max="2" width="30.625" customWidth="1"/>
    <col min="3" max="3" width="4.625" customWidth="1"/>
    <col min="4" max="7" width="13.625" customWidth="1"/>
    <col min="8" max="8" width="8.625" customWidth="1"/>
    <col min="9" max="9" width="12.625" customWidth="1"/>
    <col min="10" max="11" width="2.625" customWidth="1"/>
    <col min="12" max="12" width="20.625" customWidth="1"/>
    <col min="13" max="13" width="2.625" customWidth="1"/>
  </cols>
  <sheetData>
    <row r="1" spans="1:13" ht="30" customHeight="1" x14ac:dyDescent="0.3">
      <c r="A1" s="4" t="s">
        <v>262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3" ht="30" customHeight="1" x14ac:dyDescent="0.3">
      <c r="A2" s="18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pans="1:13" ht="30" customHeight="1" x14ac:dyDescent="0.3">
      <c r="A3" s="9" t="s">
        <v>2</v>
      </c>
      <c r="B3" s="9" t="s">
        <v>3</v>
      </c>
      <c r="C3" s="9" t="s">
        <v>4</v>
      </c>
      <c r="D3" s="9" t="s">
        <v>264</v>
      </c>
      <c r="E3" s="9" t="s">
        <v>265</v>
      </c>
      <c r="F3" s="9" t="s">
        <v>266</v>
      </c>
      <c r="G3" s="9" t="s">
        <v>267</v>
      </c>
      <c r="H3" s="9" t="s">
        <v>268</v>
      </c>
      <c r="I3" s="9" t="s">
        <v>269</v>
      </c>
      <c r="J3" s="9" t="s">
        <v>270</v>
      </c>
      <c r="K3" s="9" t="s">
        <v>271</v>
      </c>
      <c r="L3" s="9" t="s">
        <v>272</v>
      </c>
      <c r="M3" s="1" t="s">
        <v>273</v>
      </c>
    </row>
    <row r="4" spans="1:13" ht="30" customHeight="1" x14ac:dyDescent="0.3">
      <c r="A4" s="16" t="s">
        <v>60</v>
      </c>
      <c r="B4" s="16" t="s">
        <v>61</v>
      </c>
      <c r="C4" s="16" t="s">
        <v>62</v>
      </c>
      <c r="D4" s="26"/>
      <c r="E4" s="26"/>
      <c r="F4" s="26"/>
      <c r="G4" s="26"/>
      <c r="H4" s="16" t="s">
        <v>63</v>
      </c>
      <c r="I4" s="16" t="s">
        <v>52</v>
      </c>
      <c r="J4" s="16" t="s">
        <v>52</v>
      </c>
      <c r="K4" s="16" t="s">
        <v>52</v>
      </c>
      <c r="L4" s="16" t="s">
        <v>284</v>
      </c>
      <c r="M4" s="2" t="s">
        <v>52</v>
      </c>
    </row>
    <row r="5" spans="1:13" ht="30" customHeight="1" x14ac:dyDescent="0.3">
      <c r="A5" s="16" t="s">
        <v>68</v>
      </c>
      <c r="B5" s="16" t="s">
        <v>69</v>
      </c>
      <c r="C5" s="16" t="s">
        <v>70</v>
      </c>
      <c r="D5" s="26"/>
      <c r="E5" s="26"/>
      <c r="F5" s="26"/>
      <c r="G5" s="26"/>
      <c r="H5" s="16" t="s">
        <v>71</v>
      </c>
      <c r="I5" s="16" t="s">
        <v>52</v>
      </c>
      <c r="J5" s="16" t="s">
        <v>52</v>
      </c>
      <c r="K5" s="16" t="s">
        <v>52</v>
      </c>
      <c r="L5" s="16" t="s">
        <v>305</v>
      </c>
      <c r="M5" s="2" t="s">
        <v>52</v>
      </c>
    </row>
    <row r="6" spans="1:13" ht="30" customHeight="1" x14ac:dyDescent="0.3">
      <c r="A6" s="16" t="s">
        <v>74</v>
      </c>
      <c r="B6" s="16" t="s">
        <v>69</v>
      </c>
      <c r="C6" s="16" t="s">
        <v>70</v>
      </c>
      <c r="D6" s="26"/>
      <c r="E6" s="26"/>
      <c r="F6" s="26"/>
      <c r="G6" s="26"/>
      <c r="H6" s="16" t="s">
        <v>75</v>
      </c>
      <c r="I6" s="16" t="s">
        <v>52</v>
      </c>
      <c r="J6" s="16" t="s">
        <v>52</v>
      </c>
      <c r="K6" s="16" t="s">
        <v>52</v>
      </c>
      <c r="L6" s="16" t="s">
        <v>313</v>
      </c>
      <c r="M6" s="2" t="s">
        <v>52</v>
      </c>
    </row>
    <row r="7" spans="1:13" ht="30" customHeight="1" x14ac:dyDescent="0.3">
      <c r="A7" s="16" t="s">
        <v>78</v>
      </c>
      <c r="B7" s="16" t="s">
        <v>69</v>
      </c>
      <c r="C7" s="16" t="s">
        <v>70</v>
      </c>
      <c r="D7" s="26"/>
      <c r="E7" s="26"/>
      <c r="F7" s="26"/>
      <c r="G7" s="26"/>
      <c r="H7" s="16" t="s">
        <v>79</v>
      </c>
      <c r="I7" s="16" t="s">
        <v>52</v>
      </c>
      <c r="J7" s="16" t="s">
        <v>52</v>
      </c>
      <c r="K7" s="16" t="s">
        <v>52</v>
      </c>
      <c r="L7" s="16" t="s">
        <v>323</v>
      </c>
      <c r="M7" s="2" t="s">
        <v>52</v>
      </c>
    </row>
    <row r="8" spans="1:13" ht="30" customHeight="1" x14ac:dyDescent="0.3">
      <c r="A8" s="16" t="s">
        <v>82</v>
      </c>
      <c r="B8" s="16" t="s">
        <v>69</v>
      </c>
      <c r="C8" s="16" t="s">
        <v>70</v>
      </c>
      <c r="D8" s="26"/>
      <c r="E8" s="26"/>
      <c r="F8" s="26"/>
      <c r="G8" s="26"/>
      <c r="H8" s="16" t="s">
        <v>83</v>
      </c>
      <c r="I8" s="16" t="s">
        <v>52</v>
      </c>
      <c r="J8" s="16" t="s">
        <v>52</v>
      </c>
      <c r="K8" s="16" t="s">
        <v>52</v>
      </c>
      <c r="L8" s="16" t="s">
        <v>330</v>
      </c>
      <c r="M8" s="2" t="s">
        <v>52</v>
      </c>
    </row>
    <row r="9" spans="1:13" ht="30" customHeight="1" x14ac:dyDescent="0.3">
      <c r="A9" s="16" t="s">
        <v>86</v>
      </c>
      <c r="B9" s="16" t="s">
        <v>69</v>
      </c>
      <c r="C9" s="16" t="s">
        <v>70</v>
      </c>
      <c r="D9" s="26"/>
      <c r="E9" s="26"/>
      <c r="F9" s="26"/>
      <c r="G9" s="26"/>
      <c r="H9" s="16" t="s">
        <v>87</v>
      </c>
      <c r="I9" s="16" t="s">
        <v>52</v>
      </c>
      <c r="J9" s="16" t="s">
        <v>52</v>
      </c>
      <c r="K9" s="16" t="s">
        <v>52</v>
      </c>
      <c r="L9" s="16" t="s">
        <v>330</v>
      </c>
      <c r="M9" s="2" t="s">
        <v>52</v>
      </c>
    </row>
    <row r="10" spans="1:13" ht="30" customHeight="1" x14ac:dyDescent="0.3">
      <c r="A10" s="16" t="s">
        <v>90</v>
      </c>
      <c r="B10" s="16" t="s">
        <v>69</v>
      </c>
      <c r="C10" s="16" t="s">
        <v>70</v>
      </c>
      <c r="D10" s="26"/>
      <c r="E10" s="26"/>
      <c r="F10" s="26"/>
      <c r="G10" s="26"/>
      <c r="H10" s="16" t="s">
        <v>91</v>
      </c>
      <c r="I10" s="16" t="s">
        <v>52</v>
      </c>
      <c r="J10" s="16" t="s">
        <v>52</v>
      </c>
      <c r="K10" s="16" t="s">
        <v>52</v>
      </c>
      <c r="L10" s="16" t="s">
        <v>343</v>
      </c>
      <c r="M10" s="2" t="s">
        <v>52</v>
      </c>
    </row>
    <row r="11" spans="1:13" ht="30" customHeight="1" x14ac:dyDescent="0.3">
      <c r="A11" s="16" t="s">
        <v>98</v>
      </c>
      <c r="B11" s="16" t="s">
        <v>99</v>
      </c>
      <c r="C11" s="16" t="s">
        <v>100</v>
      </c>
      <c r="D11" s="26"/>
      <c r="E11" s="26"/>
      <c r="F11" s="26"/>
      <c r="G11" s="26"/>
      <c r="H11" s="16" t="s">
        <v>101</v>
      </c>
      <c r="I11" s="16" t="s">
        <v>52</v>
      </c>
      <c r="J11" s="16" t="s">
        <v>52</v>
      </c>
      <c r="K11" s="16" t="s">
        <v>52</v>
      </c>
      <c r="L11" s="16" t="s">
        <v>350</v>
      </c>
      <c r="M11" s="2" t="s">
        <v>52</v>
      </c>
    </row>
    <row r="12" spans="1:13" ht="30" customHeight="1" x14ac:dyDescent="0.3">
      <c r="A12" s="16" t="s">
        <v>104</v>
      </c>
      <c r="B12" s="16" t="s">
        <v>105</v>
      </c>
      <c r="C12" s="16" t="s">
        <v>100</v>
      </c>
      <c r="D12" s="26"/>
      <c r="E12" s="26"/>
      <c r="F12" s="26"/>
      <c r="G12" s="26"/>
      <c r="H12" s="16" t="s">
        <v>106</v>
      </c>
      <c r="I12" s="16" t="s">
        <v>52</v>
      </c>
      <c r="J12" s="16" t="s">
        <v>52</v>
      </c>
      <c r="K12" s="16" t="s">
        <v>52</v>
      </c>
      <c r="L12" s="16" t="s">
        <v>350</v>
      </c>
      <c r="M12" s="2" t="s">
        <v>52</v>
      </c>
    </row>
    <row r="13" spans="1:13" ht="30" customHeight="1" x14ac:dyDescent="0.3">
      <c r="A13" s="16" t="s">
        <v>119</v>
      </c>
      <c r="B13" s="16" t="s">
        <v>120</v>
      </c>
      <c r="C13" s="16" t="s">
        <v>100</v>
      </c>
      <c r="D13" s="26"/>
      <c r="E13" s="26"/>
      <c r="F13" s="26"/>
      <c r="G13" s="26"/>
      <c r="H13" s="16" t="s">
        <v>121</v>
      </c>
      <c r="I13" s="16" t="s">
        <v>52</v>
      </c>
      <c r="J13" s="16" t="s">
        <v>52</v>
      </c>
      <c r="K13" s="16" t="s">
        <v>52</v>
      </c>
      <c r="L13" s="16" t="s">
        <v>371</v>
      </c>
      <c r="M13" s="2" t="s">
        <v>52</v>
      </c>
    </row>
    <row r="14" spans="1:13" ht="30" customHeight="1" x14ac:dyDescent="0.3">
      <c r="A14" s="16" t="s">
        <v>119</v>
      </c>
      <c r="B14" s="16" t="s">
        <v>124</v>
      </c>
      <c r="C14" s="16" t="s">
        <v>100</v>
      </c>
      <c r="D14" s="26"/>
      <c r="E14" s="26"/>
      <c r="F14" s="26"/>
      <c r="G14" s="26"/>
      <c r="H14" s="16" t="s">
        <v>125</v>
      </c>
      <c r="I14" s="16" t="s">
        <v>52</v>
      </c>
      <c r="J14" s="16" t="s">
        <v>52</v>
      </c>
      <c r="K14" s="16" t="s">
        <v>52</v>
      </c>
      <c r="L14" s="16" t="s">
        <v>371</v>
      </c>
      <c r="M14" s="2" t="s">
        <v>52</v>
      </c>
    </row>
    <row r="15" spans="1:13" ht="30" customHeight="1" x14ac:dyDescent="0.3">
      <c r="A15" s="16" t="s">
        <v>128</v>
      </c>
      <c r="B15" s="16" t="s">
        <v>129</v>
      </c>
      <c r="C15" s="16" t="s">
        <v>70</v>
      </c>
      <c r="D15" s="26"/>
      <c r="E15" s="26"/>
      <c r="F15" s="26"/>
      <c r="G15" s="26"/>
      <c r="H15" s="16" t="s">
        <v>130</v>
      </c>
      <c r="I15" s="16" t="s">
        <v>52</v>
      </c>
      <c r="J15" s="16" t="s">
        <v>52</v>
      </c>
      <c r="K15" s="16" t="s">
        <v>52</v>
      </c>
      <c r="L15" s="16" t="s">
        <v>387</v>
      </c>
      <c r="M15" s="2" t="s">
        <v>52</v>
      </c>
    </row>
    <row r="16" spans="1:13" ht="30" customHeight="1" x14ac:dyDescent="0.3">
      <c r="A16" s="16" t="s">
        <v>128</v>
      </c>
      <c r="B16" s="16" t="s">
        <v>133</v>
      </c>
      <c r="C16" s="16" t="s">
        <v>70</v>
      </c>
      <c r="D16" s="26"/>
      <c r="E16" s="26"/>
      <c r="F16" s="26"/>
      <c r="G16" s="26"/>
      <c r="H16" s="16" t="s">
        <v>134</v>
      </c>
      <c r="I16" s="16" t="s">
        <v>52</v>
      </c>
      <c r="J16" s="16" t="s">
        <v>52</v>
      </c>
      <c r="K16" s="16" t="s">
        <v>52</v>
      </c>
      <c r="L16" s="16" t="s">
        <v>387</v>
      </c>
      <c r="M16" s="2" t="s">
        <v>52</v>
      </c>
    </row>
    <row r="17" spans="1:13" ht="30" customHeight="1" x14ac:dyDescent="0.3">
      <c r="A17" s="16" t="s">
        <v>137</v>
      </c>
      <c r="B17" s="16" t="s">
        <v>138</v>
      </c>
      <c r="C17" s="16" t="s">
        <v>70</v>
      </c>
      <c r="D17" s="26"/>
      <c r="E17" s="26"/>
      <c r="F17" s="26"/>
      <c r="G17" s="26"/>
      <c r="H17" s="16" t="s">
        <v>139</v>
      </c>
      <c r="I17" s="16" t="s">
        <v>52</v>
      </c>
      <c r="J17" s="16" t="s">
        <v>52</v>
      </c>
      <c r="K17" s="16" t="s">
        <v>52</v>
      </c>
      <c r="L17" s="16" t="s">
        <v>387</v>
      </c>
      <c r="M17" s="2" t="s">
        <v>52</v>
      </c>
    </row>
    <row r="18" spans="1:13" ht="30" customHeight="1" x14ac:dyDescent="0.3">
      <c r="A18" s="16" t="s">
        <v>152</v>
      </c>
      <c r="B18" s="16" t="s">
        <v>153</v>
      </c>
      <c r="C18" s="16" t="s">
        <v>70</v>
      </c>
      <c r="D18" s="26"/>
      <c r="E18" s="26"/>
      <c r="F18" s="26"/>
      <c r="G18" s="26"/>
      <c r="H18" s="16" t="s">
        <v>154</v>
      </c>
      <c r="I18" s="16" t="s">
        <v>52</v>
      </c>
      <c r="J18" s="16" t="s">
        <v>52</v>
      </c>
      <c r="K18" s="16" t="s">
        <v>52</v>
      </c>
      <c r="L18" s="16" t="s">
        <v>305</v>
      </c>
      <c r="M18" s="2" t="s">
        <v>52</v>
      </c>
    </row>
    <row r="19" spans="1:13" ht="30" customHeight="1" x14ac:dyDescent="0.3">
      <c r="A19" s="16" t="s">
        <v>152</v>
      </c>
      <c r="B19" s="16" t="s">
        <v>157</v>
      </c>
      <c r="C19" s="16" t="s">
        <v>70</v>
      </c>
      <c r="D19" s="26"/>
      <c r="E19" s="26"/>
      <c r="F19" s="26"/>
      <c r="G19" s="26"/>
      <c r="H19" s="16" t="s">
        <v>158</v>
      </c>
      <c r="I19" s="16" t="s">
        <v>52</v>
      </c>
      <c r="J19" s="16" t="s">
        <v>52</v>
      </c>
      <c r="K19" s="16" t="s">
        <v>52</v>
      </c>
      <c r="L19" s="16" t="s">
        <v>305</v>
      </c>
      <c r="M19" s="2" t="s">
        <v>52</v>
      </c>
    </row>
    <row r="20" spans="1:13" ht="30" customHeight="1" x14ac:dyDescent="0.3">
      <c r="A20" s="16" t="s">
        <v>152</v>
      </c>
      <c r="B20" s="16" t="s">
        <v>161</v>
      </c>
      <c r="C20" s="16" t="s">
        <v>70</v>
      </c>
      <c r="D20" s="26"/>
      <c r="E20" s="26"/>
      <c r="F20" s="26"/>
      <c r="G20" s="26"/>
      <c r="H20" s="16" t="s">
        <v>162</v>
      </c>
      <c r="I20" s="16" t="s">
        <v>52</v>
      </c>
      <c r="J20" s="16" t="s">
        <v>52</v>
      </c>
      <c r="K20" s="16" t="s">
        <v>52</v>
      </c>
      <c r="L20" s="16" t="s">
        <v>305</v>
      </c>
      <c r="M20" s="2" t="s">
        <v>52</v>
      </c>
    </row>
    <row r="21" spans="1:13" ht="30" customHeight="1" x14ac:dyDescent="0.3">
      <c r="A21" s="16" t="s">
        <v>165</v>
      </c>
      <c r="B21" s="16" t="s">
        <v>61</v>
      </c>
      <c r="C21" s="16" t="s">
        <v>62</v>
      </c>
      <c r="D21" s="26"/>
      <c r="E21" s="26"/>
      <c r="F21" s="26"/>
      <c r="G21" s="26"/>
      <c r="H21" s="16" t="s">
        <v>166</v>
      </c>
      <c r="I21" s="16" t="s">
        <v>52</v>
      </c>
      <c r="J21" s="16" t="s">
        <v>52</v>
      </c>
      <c r="K21" s="16" t="s">
        <v>52</v>
      </c>
      <c r="L21" s="16" t="s">
        <v>284</v>
      </c>
      <c r="M21" s="2" t="s">
        <v>52</v>
      </c>
    </row>
    <row r="22" spans="1:13" ht="30" customHeight="1" x14ac:dyDescent="0.3">
      <c r="A22" s="16" t="s">
        <v>169</v>
      </c>
      <c r="B22" s="16" t="s">
        <v>170</v>
      </c>
      <c r="C22" s="16" t="s">
        <v>70</v>
      </c>
      <c r="D22" s="26"/>
      <c r="E22" s="26"/>
      <c r="F22" s="26"/>
      <c r="G22" s="26"/>
      <c r="H22" s="16" t="s">
        <v>171</v>
      </c>
      <c r="I22" s="16" t="s">
        <v>52</v>
      </c>
      <c r="J22" s="16" t="s">
        <v>52</v>
      </c>
      <c r="K22" s="16" t="s">
        <v>52</v>
      </c>
      <c r="L22" s="16" t="s">
        <v>323</v>
      </c>
      <c r="M22" s="2" t="s">
        <v>52</v>
      </c>
    </row>
    <row r="23" spans="1:13" ht="30" customHeight="1" x14ac:dyDescent="0.3">
      <c r="A23" s="16" t="s">
        <v>174</v>
      </c>
      <c r="B23" s="16" t="s">
        <v>69</v>
      </c>
      <c r="C23" s="16" t="s">
        <v>70</v>
      </c>
      <c r="D23" s="26"/>
      <c r="E23" s="26"/>
      <c r="F23" s="26"/>
      <c r="G23" s="26"/>
      <c r="H23" s="16" t="s">
        <v>175</v>
      </c>
      <c r="I23" s="16" t="s">
        <v>52</v>
      </c>
      <c r="J23" s="16" t="s">
        <v>52</v>
      </c>
      <c r="K23" s="16" t="s">
        <v>52</v>
      </c>
      <c r="L23" s="16" t="s">
        <v>323</v>
      </c>
      <c r="M23" s="2" t="s">
        <v>52</v>
      </c>
    </row>
    <row r="24" spans="1:13" ht="30" customHeight="1" x14ac:dyDescent="0.3">
      <c r="A24" s="16" t="s">
        <v>178</v>
      </c>
      <c r="B24" s="16" t="s">
        <v>179</v>
      </c>
      <c r="C24" s="16" t="s">
        <v>180</v>
      </c>
      <c r="D24" s="26"/>
      <c r="E24" s="26"/>
      <c r="F24" s="26"/>
      <c r="G24" s="26"/>
      <c r="H24" s="16" t="s">
        <v>181</v>
      </c>
      <c r="I24" s="16" t="s">
        <v>52</v>
      </c>
      <c r="J24" s="16" t="s">
        <v>52</v>
      </c>
      <c r="K24" s="16" t="s">
        <v>52</v>
      </c>
      <c r="L24" s="16" t="s">
        <v>452</v>
      </c>
      <c r="M24" s="2" t="s">
        <v>52</v>
      </c>
    </row>
    <row r="25" spans="1:13" ht="30" customHeight="1" x14ac:dyDescent="0.3">
      <c r="A25" s="16" t="s">
        <v>184</v>
      </c>
      <c r="B25" s="16" t="s">
        <v>185</v>
      </c>
      <c r="C25" s="16" t="s">
        <v>186</v>
      </c>
      <c r="D25" s="26"/>
      <c r="E25" s="26"/>
      <c r="F25" s="26"/>
      <c r="G25" s="26"/>
      <c r="H25" s="16" t="s">
        <v>187</v>
      </c>
      <c r="I25" s="16" t="s">
        <v>52</v>
      </c>
      <c r="J25" s="16" t="s">
        <v>52</v>
      </c>
      <c r="K25" s="16" t="s">
        <v>52</v>
      </c>
      <c r="L25" s="16" t="s">
        <v>452</v>
      </c>
      <c r="M25" s="2" t="s">
        <v>52</v>
      </c>
    </row>
    <row r="26" spans="1:13" ht="30" customHeight="1" x14ac:dyDescent="0.3">
      <c r="A26" s="16" t="s">
        <v>205</v>
      </c>
      <c r="B26" s="16" t="s">
        <v>206</v>
      </c>
      <c r="C26" s="16" t="s">
        <v>70</v>
      </c>
      <c r="D26" s="26"/>
      <c r="E26" s="26"/>
      <c r="F26" s="26"/>
      <c r="G26" s="26"/>
      <c r="H26" s="16" t="s">
        <v>207</v>
      </c>
      <c r="I26" s="16" t="s">
        <v>52</v>
      </c>
      <c r="J26" s="16" t="s">
        <v>52</v>
      </c>
      <c r="K26" s="16" t="s">
        <v>52</v>
      </c>
      <c r="L26" s="16" t="s">
        <v>330</v>
      </c>
      <c r="M26" s="2" t="s">
        <v>52</v>
      </c>
    </row>
    <row r="27" spans="1:13" ht="30" customHeight="1" x14ac:dyDescent="0.3">
      <c r="A27" s="16" t="s">
        <v>205</v>
      </c>
      <c r="B27" s="16" t="s">
        <v>210</v>
      </c>
      <c r="C27" s="16" t="s">
        <v>70</v>
      </c>
      <c r="D27" s="26"/>
      <c r="E27" s="26"/>
      <c r="F27" s="26"/>
      <c r="G27" s="26"/>
      <c r="H27" s="16" t="s">
        <v>211</v>
      </c>
      <c r="I27" s="16" t="s">
        <v>52</v>
      </c>
      <c r="J27" s="16" t="s">
        <v>52</v>
      </c>
      <c r="K27" s="16" t="s">
        <v>52</v>
      </c>
      <c r="L27" s="16" t="s">
        <v>330</v>
      </c>
      <c r="M27" s="2" t="s">
        <v>52</v>
      </c>
    </row>
    <row r="28" spans="1:13" ht="30" customHeight="1" x14ac:dyDescent="0.3">
      <c r="A28" s="16" t="s">
        <v>214</v>
      </c>
      <c r="B28" s="16" t="s">
        <v>215</v>
      </c>
      <c r="C28" s="16" t="s">
        <v>70</v>
      </c>
      <c r="D28" s="26"/>
      <c r="E28" s="26"/>
      <c r="F28" s="26"/>
      <c r="G28" s="26"/>
      <c r="H28" s="16" t="s">
        <v>216</v>
      </c>
      <c r="I28" s="16" t="s">
        <v>52</v>
      </c>
      <c r="J28" s="16" t="s">
        <v>52</v>
      </c>
      <c r="K28" s="16" t="s">
        <v>52</v>
      </c>
      <c r="L28" s="16" t="s">
        <v>330</v>
      </c>
      <c r="M28" s="2" t="s">
        <v>52</v>
      </c>
    </row>
    <row r="29" spans="1:13" ht="30" customHeight="1" x14ac:dyDescent="0.3">
      <c r="A29" s="16" t="s">
        <v>219</v>
      </c>
      <c r="B29" s="16" t="s">
        <v>69</v>
      </c>
      <c r="C29" s="16" t="s">
        <v>70</v>
      </c>
      <c r="D29" s="26"/>
      <c r="E29" s="26"/>
      <c r="F29" s="26"/>
      <c r="G29" s="26"/>
      <c r="H29" s="16" t="s">
        <v>220</v>
      </c>
      <c r="I29" s="16" t="s">
        <v>52</v>
      </c>
      <c r="J29" s="16" t="s">
        <v>52</v>
      </c>
      <c r="K29" s="16" t="s">
        <v>52</v>
      </c>
      <c r="L29" s="16" t="s">
        <v>330</v>
      </c>
      <c r="M29" s="2" t="s">
        <v>52</v>
      </c>
    </row>
    <row r="30" spans="1:13" ht="30" customHeight="1" x14ac:dyDescent="0.3">
      <c r="A30" s="16" t="s">
        <v>235</v>
      </c>
      <c r="B30" s="16" t="s">
        <v>236</v>
      </c>
      <c r="C30" s="16" t="s">
        <v>70</v>
      </c>
      <c r="D30" s="26"/>
      <c r="E30" s="26"/>
      <c r="F30" s="26"/>
      <c r="G30" s="26"/>
      <c r="H30" s="16" t="s">
        <v>237</v>
      </c>
      <c r="I30" s="16" t="s">
        <v>52</v>
      </c>
      <c r="J30" s="16" t="s">
        <v>52</v>
      </c>
      <c r="K30" s="16" t="s">
        <v>52</v>
      </c>
      <c r="L30" s="16" t="s">
        <v>313</v>
      </c>
      <c r="M30" s="2" t="s">
        <v>52</v>
      </c>
    </row>
    <row r="31" spans="1:13" ht="30" customHeight="1" x14ac:dyDescent="0.3">
      <c r="A31" s="16" t="s">
        <v>248</v>
      </c>
      <c r="B31" s="16" t="s">
        <v>249</v>
      </c>
      <c r="C31" s="16" t="s">
        <v>70</v>
      </c>
      <c r="D31" s="26"/>
      <c r="E31" s="26"/>
      <c r="F31" s="26"/>
      <c r="G31" s="26"/>
      <c r="H31" s="16" t="s">
        <v>250</v>
      </c>
      <c r="I31" s="16" t="s">
        <v>52</v>
      </c>
      <c r="J31" s="16" t="s">
        <v>52</v>
      </c>
      <c r="K31" s="16" t="s">
        <v>52</v>
      </c>
      <c r="L31" s="16" t="s">
        <v>343</v>
      </c>
      <c r="M31" s="2" t="s">
        <v>52</v>
      </c>
    </row>
    <row r="32" spans="1:13" ht="30" customHeight="1" x14ac:dyDescent="0.3">
      <c r="A32" s="16" t="s">
        <v>253</v>
      </c>
      <c r="B32" s="16" t="s">
        <v>69</v>
      </c>
      <c r="C32" s="16" t="s">
        <v>70</v>
      </c>
      <c r="D32" s="26"/>
      <c r="E32" s="26"/>
      <c r="F32" s="26"/>
      <c r="G32" s="26"/>
      <c r="H32" s="16" t="s">
        <v>254</v>
      </c>
      <c r="I32" s="16" t="s">
        <v>52</v>
      </c>
      <c r="J32" s="16" t="s">
        <v>52</v>
      </c>
      <c r="K32" s="16" t="s">
        <v>52</v>
      </c>
      <c r="L32" s="16" t="s">
        <v>343</v>
      </c>
      <c r="M32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86"/>
  <sheetViews>
    <sheetView workbookViewId="0">
      <selection activeCell="B2" sqref="B2:B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51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/>
      <c r="G2" s="51" t="s">
        <v>9</v>
      </c>
      <c r="H2" s="51"/>
      <c r="I2" s="51" t="s">
        <v>10</v>
      </c>
      <c r="J2" s="51"/>
      <c r="K2" s="51" t="s">
        <v>11</v>
      </c>
      <c r="L2" s="51"/>
      <c r="M2" s="51" t="s">
        <v>12</v>
      </c>
      <c r="N2" s="53" t="s">
        <v>274</v>
      </c>
      <c r="O2" s="53" t="s">
        <v>20</v>
      </c>
      <c r="P2" s="53" t="s">
        <v>22</v>
      </c>
      <c r="Q2" s="53" t="s">
        <v>23</v>
      </c>
      <c r="R2" s="53" t="s">
        <v>24</v>
      </c>
      <c r="S2" s="53" t="s">
        <v>25</v>
      </c>
      <c r="T2" s="53" t="s">
        <v>26</v>
      </c>
      <c r="U2" s="53" t="s">
        <v>27</v>
      </c>
      <c r="V2" s="53" t="s">
        <v>28</v>
      </c>
      <c r="W2" s="53" t="s">
        <v>29</v>
      </c>
      <c r="X2" s="53" t="s">
        <v>30</v>
      </c>
      <c r="Y2" s="53" t="s">
        <v>31</v>
      </c>
      <c r="Z2" s="53" t="s">
        <v>32</v>
      </c>
      <c r="AA2" s="53" t="s">
        <v>33</v>
      </c>
      <c r="AB2" s="53" t="s">
        <v>34</v>
      </c>
      <c r="AC2" s="53" t="s">
        <v>35</v>
      </c>
      <c r="AD2" s="53" t="s">
        <v>36</v>
      </c>
      <c r="AE2" s="53" t="s">
        <v>37</v>
      </c>
      <c r="AF2" s="53" t="s">
        <v>38</v>
      </c>
      <c r="AG2" s="53" t="s">
        <v>39</v>
      </c>
      <c r="AH2" s="53" t="s">
        <v>40</v>
      </c>
      <c r="AI2" s="53" t="s">
        <v>41</v>
      </c>
      <c r="AJ2" s="53" t="s">
        <v>42</v>
      </c>
      <c r="AK2" s="53" t="s">
        <v>43</v>
      </c>
      <c r="AL2" s="53" t="s">
        <v>44</v>
      </c>
      <c r="AM2" s="53" t="s">
        <v>45</v>
      </c>
      <c r="AN2" s="53" t="s">
        <v>46</v>
      </c>
      <c r="AO2" s="53" t="s">
        <v>47</v>
      </c>
      <c r="AP2" s="53" t="s">
        <v>275</v>
      </c>
      <c r="AQ2" s="53" t="s">
        <v>276</v>
      </c>
      <c r="AR2" s="53" t="s">
        <v>277</v>
      </c>
      <c r="AS2" s="53" t="s">
        <v>278</v>
      </c>
      <c r="AT2" s="53" t="s">
        <v>279</v>
      </c>
      <c r="AU2" s="53" t="s">
        <v>280</v>
      </c>
      <c r="AV2" s="53" t="s">
        <v>48</v>
      </c>
      <c r="AW2" s="53" t="s">
        <v>281</v>
      </c>
      <c r="AX2" s="1" t="s">
        <v>273</v>
      </c>
      <c r="AY2" s="1" t="s">
        <v>21</v>
      </c>
      <c r="AZ2" s="1" t="s">
        <v>282</v>
      </c>
    </row>
    <row r="3" spans="1:52" ht="30" customHeight="1" x14ac:dyDescent="0.3">
      <c r="A3" s="51"/>
      <c r="B3" s="51"/>
      <c r="C3" s="51"/>
      <c r="D3" s="5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1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</row>
    <row r="4" spans="1:52" ht="30" customHeight="1" x14ac:dyDescent="0.3">
      <c r="A4" s="19" t="s">
        <v>283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64</v>
      </c>
    </row>
    <row r="5" spans="1:52" ht="30" customHeight="1" x14ac:dyDescent="0.3">
      <c r="A5" s="22" t="s">
        <v>285</v>
      </c>
      <c r="B5" s="22" t="s">
        <v>165</v>
      </c>
      <c r="C5" s="22" t="s">
        <v>70</v>
      </c>
      <c r="D5" s="23">
        <v>1</v>
      </c>
      <c r="E5" s="25"/>
      <c r="F5" s="28"/>
      <c r="G5" s="25"/>
      <c r="H5" s="28"/>
      <c r="I5" s="25"/>
      <c r="J5" s="28"/>
      <c r="K5" s="25"/>
      <c r="L5" s="28"/>
      <c r="M5" s="22" t="s">
        <v>52</v>
      </c>
      <c r="N5" s="2" t="s">
        <v>64</v>
      </c>
      <c r="O5" s="2" t="s">
        <v>286</v>
      </c>
      <c r="P5" s="2" t="s">
        <v>66</v>
      </c>
      <c r="Q5" s="2" t="s">
        <v>66</v>
      </c>
      <c r="R5" s="2" t="s">
        <v>65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287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2" t="s">
        <v>285</v>
      </c>
      <c r="B6" s="22" t="s">
        <v>288</v>
      </c>
      <c r="C6" s="22" t="s">
        <v>70</v>
      </c>
      <c r="D6" s="23">
        <v>1</v>
      </c>
      <c r="E6" s="25"/>
      <c r="F6" s="28"/>
      <c r="G6" s="25"/>
      <c r="H6" s="28"/>
      <c r="I6" s="25"/>
      <c r="J6" s="28"/>
      <c r="K6" s="25"/>
      <c r="L6" s="28"/>
      <c r="M6" s="22" t="s">
        <v>52</v>
      </c>
      <c r="N6" s="2" t="s">
        <v>64</v>
      </c>
      <c r="O6" s="2" t="s">
        <v>289</v>
      </c>
      <c r="P6" s="2" t="s">
        <v>66</v>
      </c>
      <c r="Q6" s="2" t="s">
        <v>66</v>
      </c>
      <c r="R6" s="2" t="s">
        <v>65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290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2" t="s">
        <v>285</v>
      </c>
      <c r="B7" s="22" t="s">
        <v>291</v>
      </c>
      <c r="C7" s="22" t="s">
        <v>70</v>
      </c>
      <c r="D7" s="23">
        <v>1</v>
      </c>
      <c r="E7" s="25"/>
      <c r="F7" s="28"/>
      <c r="G7" s="25"/>
      <c r="H7" s="28"/>
      <c r="I7" s="25"/>
      <c r="J7" s="28"/>
      <c r="K7" s="25"/>
      <c r="L7" s="28"/>
      <c r="M7" s="22" t="s">
        <v>52</v>
      </c>
      <c r="N7" s="2" t="s">
        <v>64</v>
      </c>
      <c r="O7" s="2" t="s">
        <v>292</v>
      </c>
      <c r="P7" s="2" t="s">
        <v>66</v>
      </c>
      <c r="Q7" s="2" t="s">
        <v>66</v>
      </c>
      <c r="R7" s="2" t="s">
        <v>65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293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2" t="s">
        <v>294</v>
      </c>
      <c r="B8" s="22" t="s">
        <v>295</v>
      </c>
      <c r="C8" s="22" t="s">
        <v>296</v>
      </c>
      <c r="D8" s="23">
        <f>공량산출근거서_일위대가!K8</f>
        <v>0.19500000000000001</v>
      </c>
      <c r="E8" s="25"/>
      <c r="F8" s="28"/>
      <c r="G8" s="25"/>
      <c r="H8" s="28"/>
      <c r="I8" s="25"/>
      <c r="J8" s="28"/>
      <c r="K8" s="25"/>
      <c r="L8" s="28"/>
      <c r="M8" s="22" t="s">
        <v>52</v>
      </c>
      <c r="N8" s="2" t="s">
        <v>64</v>
      </c>
      <c r="O8" s="2" t="s">
        <v>297</v>
      </c>
      <c r="P8" s="2" t="s">
        <v>66</v>
      </c>
      <c r="Q8" s="2" t="s">
        <v>66</v>
      </c>
      <c r="R8" s="2" t="s">
        <v>65</v>
      </c>
      <c r="S8" s="3"/>
      <c r="T8" s="3"/>
      <c r="U8" s="3"/>
      <c r="V8" s="3">
        <v>1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298</v>
      </c>
      <c r="AX8" s="2" t="s">
        <v>52</v>
      </c>
      <c r="AY8" s="2" t="s">
        <v>52</v>
      </c>
      <c r="AZ8" s="2" t="s">
        <v>52</v>
      </c>
    </row>
    <row r="9" spans="1:52" ht="30" customHeight="1" x14ac:dyDescent="0.3">
      <c r="A9" s="22" t="s">
        <v>299</v>
      </c>
      <c r="B9" s="22" t="s">
        <v>300</v>
      </c>
      <c r="C9" s="22" t="s">
        <v>186</v>
      </c>
      <c r="D9" s="23">
        <v>1</v>
      </c>
      <c r="E9" s="25"/>
      <c r="F9" s="28"/>
      <c r="G9" s="25"/>
      <c r="H9" s="28"/>
      <c r="I9" s="25"/>
      <c r="J9" s="28"/>
      <c r="K9" s="25"/>
      <c r="L9" s="28"/>
      <c r="M9" s="22" t="s">
        <v>52</v>
      </c>
      <c r="N9" s="2" t="s">
        <v>64</v>
      </c>
      <c r="O9" s="2" t="s">
        <v>301</v>
      </c>
      <c r="P9" s="2" t="s">
        <v>66</v>
      </c>
      <c r="Q9" s="2" t="s">
        <v>66</v>
      </c>
      <c r="R9" s="2" t="s">
        <v>66</v>
      </c>
      <c r="S9" s="3">
        <v>1</v>
      </c>
      <c r="T9" s="3">
        <v>0</v>
      </c>
      <c r="U9" s="3">
        <v>0.03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302</v>
      </c>
      <c r="AX9" s="2" t="s">
        <v>52</v>
      </c>
      <c r="AY9" s="2" t="s">
        <v>52</v>
      </c>
      <c r="AZ9" s="2" t="s">
        <v>52</v>
      </c>
    </row>
    <row r="10" spans="1:52" ht="30" customHeight="1" x14ac:dyDescent="0.3">
      <c r="A10" s="22" t="s">
        <v>303</v>
      </c>
      <c r="B10" s="22" t="s">
        <v>52</v>
      </c>
      <c r="C10" s="22" t="s">
        <v>52</v>
      </c>
      <c r="D10" s="23"/>
      <c r="E10" s="25"/>
      <c r="F10" s="28"/>
      <c r="G10" s="25"/>
      <c r="H10" s="28"/>
      <c r="I10" s="25"/>
      <c r="J10" s="28"/>
      <c r="K10" s="25"/>
      <c r="L10" s="28"/>
      <c r="M10" s="22" t="s">
        <v>52</v>
      </c>
      <c r="N10" s="2" t="s">
        <v>95</v>
      </c>
      <c r="O10" s="2" t="s">
        <v>95</v>
      </c>
      <c r="P10" s="2" t="s">
        <v>52</v>
      </c>
      <c r="Q10" s="2" t="s">
        <v>52</v>
      </c>
      <c r="R10" s="2" t="s">
        <v>52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52</v>
      </c>
      <c r="AX10" s="2" t="s">
        <v>52</v>
      </c>
      <c r="AY10" s="2" t="s">
        <v>52</v>
      </c>
      <c r="AZ10" s="2" t="s">
        <v>52</v>
      </c>
    </row>
    <row r="11" spans="1:52" ht="30" customHeight="1" x14ac:dyDescent="0.3">
      <c r="A11" s="23"/>
      <c r="B11" s="23"/>
      <c r="C11" s="23"/>
      <c r="D11" s="23"/>
      <c r="E11" s="25"/>
      <c r="F11" s="28"/>
      <c r="G11" s="25"/>
      <c r="H11" s="28"/>
      <c r="I11" s="25"/>
      <c r="J11" s="28"/>
      <c r="K11" s="25"/>
      <c r="L11" s="28"/>
      <c r="M11" s="23"/>
    </row>
    <row r="12" spans="1:52" ht="30" customHeight="1" x14ac:dyDescent="0.3">
      <c r="A12" s="19" t="s">
        <v>304</v>
      </c>
      <c r="B12" s="20"/>
      <c r="C12" s="20"/>
      <c r="D12" s="20"/>
      <c r="E12" s="24"/>
      <c r="F12" s="27"/>
      <c r="G12" s="24"/>
      <c r="H12" s="27"/>
      <c r="I12" s="24"/>
      <c r="J12" s="27"/>
      <c r="K12" s="24"/>
      <c r="L12" s="27"/>
      <c r="M12" s="21"/>
      <c r="N12" s="1" t="s">
        <v>72</v>
      </c>
    </row>
    <row r="13" spans="1:52" ht="30" customHeight="1" x14ac:dyDescent="0.3">
      <c r="A13" s="22" t="s">
        <v>306</v>
      </c>
      <c r="B13" s="22" t="s">
        <v>69</v>
      </c>
      <c r="C13" s="22" t="s">
        <v>307</v>
      </c>
      <c r="D13" s="23">
        <v>1</v>
      </c>
      <c r="E13" s="25"/>
      <c r="F13" s="28"/>
      <c r="G13" s="25"/>
      <c r="H13" s="28"/>
      <c r="I13" s="25"/>
      <c r="J13" s="28"/>
      <c r="K13" s="25"/>
      <c r="L13" s="28"/>
      <c r="M13" s="22" t="s">
        <v>52</v>
      </c>
      <c r="N13" s="2" t="s">
        <v>72</v>
      </c>
      <c r="O13" s="2" t="s">
        <v>308</v>
      </c>
      <c r="P13" s="2" t="s">
        <v>66</v>
      </c>
      <c r="Q13" s="2" t="s">
        <v>66</v>
      </c>
      <c r="R13" s="2" t="s">
        <v>65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309</v>
      </c>
      <c r="AX13" s="2" t="s">
        <v>52</v>
      </c>
      <c r="AY13" s="2" t="s">
        <v>52</v>
      </c>
      <c r="AZ13" s="2" t="s">
        <v>52</v>
      </c>
    </row>
    <row r="14" spans="1:52" ht="30" customHeight="1" x14ac:dyDescent="0.3">
      <c r="A14" s="22" t="s">
        <v>294</v>
      </c>
      <c r="B14" s="22" t="s">
        <v>295</v>
      </c>
      <c r="C14" s="22" t="s">
        <v>296</v>
      </c>
      <c r="D14" s="23">
        <f>공량산출근거서_일위대가!K11</f>
        <v>3.9E-2</v>
      </c>
      <c r="E14" s="25"/>
      <c r="F14" s="28"/>
      <c r="G14" s="25"/>
      <c r="H14" s="28"/>
      <c r="I14" s="25"/>
      <c r="J14" s="28"/>
      <c r="K14" s="25"/>
      <c r="L14" s="28"/>
      <c r="M14" s="22" t="s">
        <v>52</v>
      </c>
      <c r="N14" s="2" t="s">
        <v>72</v>
      </c>
      <c r="O14" s="2" t="s">
        <v>297</v>
      </c>
      <c r="P14" s="2" t="s">
        <v>66</v>
      </c>
      <c r="Q14" s="2" t="s">
        <v>66</v>
      </c>
      <c r="R14" s="2" t="s">
        <v>65</v>
      </c>
      <c r="S14" s="3"/>
      <c r="T14" s="3"/>
      <c r="U14" s="3"/>
      <c r="V14" s="3">
        <v>1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310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2" t="s">
        <v>299</v>
      </c>
      <c r="B15" s="22" t="s">
        <v>300</v>
      </c>
      <c r="C15" s="22" t="s">
        <v>186</v>
      </c>
      <c r="D15" s="23">
        <v>1</v>
      </c>
      <c r="E15" s="25"/>
      <c r="F15" s="28"/>
      <c r="G15" s="25"/>
      <c r="H15" s="28"/>
      <c r="I15" s="25"/>
      <c r="J15" s="28"/>
      <c r="K15" s="25"/>
      <c r="L15" s="28"/>
      <c r="M15" s="22" t="s">
        <v>52</v>
      </c>
      <c r="N15" s="2" t="s">
        <v>72</v>
      </c>
      <c r="O15" s="2" t="s">
        <v>301</v>
      </c>
      <c r="P15" s="2" t="s">
        <v>66</v>
      </c>
      <c r="Q15" s="2" t="s">
        <v>66</v>
      </c>
      <c r="R15" s="2" t="s">
        <v>66</v>
      </c>
      <c r="S15" s="3">
        <v>1</v>
      </c>
      <c r="T15" s="3">
        <v>0</v>
      </c>
      <c r="U15" s="3">
        <v>0.03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311</v>
      </c>
      <c r="AX15" s="2" t="s">
        <v>52</v>
      </c>
      <c r="AY15" s="2" t="s">
        <v>52</v>
      </c>
      <c r="AZ15" s="2" t="s">
        <v>52</v>
      </c>
    </row>
    <row r="16" spans="1:52" ht="30" customHeight="1" x14ac:dyDescent="0.3">
      <c r="A16" s="22" t="s">
        <v>303</v>
      </c>
      <c r="B16" s="22" t="s">
        <v>52</v>
      </c>
      <c r="C16" s="22" t="s">
        <v>52</v>
      </c>
      <c r="D16" s="23"/>
      <c r="E16" s="25"/>
      <c r="F16" s="28"/>
      <c r="G16" s="25"/>
      <c r="H16" s="28"/>
      <c r="I16" s="25"/>
      <c r="J16" s="28"/>
      <c r="K16" s="25"/>
      <c r="L16" s="28"/>
      <c r="M16" s="22" t="s">
        <v>52</v>
      </c>
      <c r="N16" s="2" t="s">
        <v>95</v>
      </c>
      <c r="O16" s="2" t="s">
        <v>95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3">
      <c r="A17" s="23"/>
      <c r="B17" s="23"/>
      <c r="C17" s="23"/>
      <c r="D17" s="23"/>
      <c r="E17" s="25"/>
      <c r="F17" s="28"/>
      <c r="G17" s="25"/>
      <c r="H17" s="28"/>
      <c r="I17" s="25"/>
      <c r="J17" s="28"/>
      <c r="K17" s="25"/>
      <c r="L17" s="28"/>
      <c r="M17" s="23"/>
    </row>
    <row r="18" spans="1:52" ht="30" customHeight="1" x14ac:dyDescent="0.3">
      <c r="A18" s="19" t="s">
        <v>312</v>
      </c>
      <c r="B18" s="20"/>
      <c r="C18" s="20"/>
      <c r="D18" s="20"/>
      <c r="E18" s="24"/>
      <c r="F18" s="27"/>
      <c r="G18" s="24"/>
      <c r="H18" s="27"/>
      <c r="I18" s="24"/>
      <c r="J18" s="27"/>
      <c r="K18" s="24"/>
      <c r="L18" s="27"/>
      <c r="M18" s="21"/>
      <c r="N18" s="1" t="s">
        <v>76</v>
      </c>
    </row>
    <row r="19" spans="1:52" ht="30" customHeight="1" x14ac:dyDescent="0.3">
      <c r="A19" s="22" t="s">
        <v>314</v>
      </c>
      <c r="B19" s="22" t="s">
        <v>315</v>
      </c>
      <c r="C19" s="22" t="s">
        <v>70</v>
      </c>
      <c r="D19" s="23">
        <v>1</v>
      </c>
      <c r="E19" s="25"/>
      <c r="F19" s="28"/>
      <c r="G19" s="25"/>
      <c r="H19" s="28"/>
      <c r="I19" s="25"/>
      <c r="J19" s="28"/>
      <c r="K19" s="25"/>
      <c r="L19" s="28"/>
      <c r="M19" s="22" t="s">
        <v>52</v>
      </c>
      <c r="N19" s="2" t="s">
        <v>76</v>
      </c>
      <c r="O19" s="2" t="s">
        <v>316</v>
      </c>
      <c r="P19" s="2" t="s">
        <v>66</v>
      </c>
      <c r="Q19" s="2" t="s">
        <v>66</v>
      </c>
      <c r="R19" s="2" t="s">
        <v>65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317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2" t="s">
        <v>318</v>
      </c>
      <c r="B20" s="22" t="s">
        <v>295</v>
      </c>
      <c r="C20" s="22" t="s">
        <v>296</v>
      </c>
      <c r="D20" s="23">
        <f>공량산출근거서_일위대가!K14</f>
        <v>6.3E-2</v>
      </c>
      <c r="E20" s="25"/>
      <c r="F20" s="28"/>
      <c r="G20" s="25"/>
      <c r="H20" s="28"/>
      <c r="I20" s="25"/>
      <c r="J20" s="28"/>
      <c r="K20" s="25"/>
      <c r="L20" s="28"/>
      <c r="M20" s="22" t="s">
        <v>52</v>
      </c>
      <c r="N20" s="2" t="s">
        <v>76</v>
      </c>
      <c r="O20" s="2" t="s">
        <v>319</v>
      </c>
      <c r="P20" s="2" t="s">
        <v>66</v>
      </c>
      <c r="Q20" s="2" t="s">
        <v>66</v>
      </c>
      <c r="R20" s="2" t="s">
        <v>65</v>
      </c>
      <c r="S20" s="3"/>
      <c r="T20" s="3"/>
      <c r="U20" s="3"/>
      <c r="V20" s="3">
        <v>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320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2" t="s">
        <v>299</v>
      </c>
      <c r="B21" s="22" t="s">
        <v>300</v>
      </c>
      <c r="C21" s="22" t="s">
        <v>186</v>
      </c>
      <c r="D21" s="23">
        <v>1</v>
      </c>
      <c r="E21" s="25"/>
      <c r="F21" s="28"/>
      <c r="G21" s="25"/>
      <c r="H21" s="28"/>
      <c r="I21" s="25"/>
      <c r="J21" s="28"/>
      <c r="K21" s="25"/>
      <c r="L21" s="28"/>
      <c r="M21" s="22" t="s">
        <v>52</v>
      </c>
      <c r="N21" s="2" t="s">
        <v>76</v>
      </c>
      <c r="O21" s="2" t="s">
        <v>301</v>
      </c>
      <c r="P21" s="2" t="s">
        <v>66</v>
      </c>
      <c r="Q21" s="2" t="s">
        <v>66</v>
      </c>
      <c r="R21" s="2" t="s">
        <v>66</v>
      </c>
      <c r="S21" s="3">
        <v>1</v>
      </c>
      <c r="T21" s="3">
        <v>0</v>
      </c>
      <c r="U21" s="3">
        <v>0.03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321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3">
      <c r="A22" s="22" t="s">
        <v>303</v>
      </c>
      <c r="B22" s="22" t="s">
        <v>52</v>
      </c>
      <c r="C22" s="22" t="s">
        <v>52</v>
      </c>
      <c r="D22" s="23"/>
      <c r="E22" s="25"/>
      <c r="F22" s="28"/>
      <c r="G22" s="25"/>
      <c r="H22" s="28"/>
      <c r="I22" s="25"/>
      <c r="J22" s="28"/>
      <c r="K22" s="25"/>
      <c r="L22" s="28"/>
      <c r="M22" s="22" t="s">
        <v>52</v>
      </c>
      <c r="N22" s="2" t="s">
        <v>95</v>
      </c>
      <c r="O22" s="2" t="s">
        <v>95</v>
      </c>
      <c r="P22" s="2" t="s">
        <v>52</v>
      </c>
      <c r="Q22" s="2" t="s">
        <v>52</v>
      </c>
      <c r="R22" s="2" t="s">
        <v>52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52</v>
      </c>
      <c r="AX22" s="2" t="s">
        <v>52</v>
      </c>
      <c r="AY22" s="2" t="s">
        <v>52</v>
      </c>
      <c r="AZ22" s="2" t="s">
        <v>52</v>
      </c>
    </row>
    <row r="23" spans="1:52" ht="30" customHeight="1" x14ac:dyDescent="0.3">
      <c r="A23" s="23"/>
      <c r="B23" s="23"/>
      <c r="C23" s="23"/>
      <c r="D23" s="23"/>
      <c r="E23" s="25"/>
      <c r="F23" s="28"/>
      <c r="G23" s="25"/>
      <c r="H23" s="28"/>
      <c r="I23" s="25"/>
      <c r="J23" s="28"/>
      <c r="K23" s="25"/>
      <c r="L23" s="28"/>
      <c r="M23" s="23"/>
    </row>
    <row r="24" spans="1:52" ht="30" customHeight="1" x14ac:dyDescent="0.3">
      <c r="A24" s="19" t="s">
        <v>322</v>
      </c>
      <c r="B24" s="20"/>
      <c r="C24" s="20"/>
      <c r="D24" s="20"/>
      <c r="E24" s="24"/>
      <c r="F24" s="27"/>
      <c r="G24" s="24"/>
      <c r="H24" s="27"/>
      <c r="I24" s="24"/>
      <c r="J24" s="27"/>
      <c r="K24" s="24"/>
      <c r="L24" s="27"/>
      <c r="M24" s="21"/>
      <c r="N24" s="1" t="s">
        <v>80</v>
      </c>
    </row>
    <row r="25" spans="1:52" ht="30" customHeight="1" x14ac:dyDescent="0.3">
      <c r="A25" s="22" t="s">
        <v>285</v>
      </c>
      <c r="B25" s="22" t="s">
        <v>324</v>
      </c>
      <c r="C25" s="22" t="s">
        <v>70</v>
      </c>
      <c r="D25" s="23">
        <v>1</v>
      </c>
      <c r="E25" s="25"/>
      <c r="F25" s="28"/>
      <c r="G25" s="25"/>
      <c r="H25" s="28"/>
      <c r="I25" s="25"/>
      <c r="J25" s="28"/>
      <c r="K25" s="25"/>
      <c r="L25" s="28"/>
      <c r="M25" s="22" t="s">
        <v>52</v>
      </c>
      <c r="N25" s="2" t="s">
        <v>80</v>
      </c>
      <c r="O25" s="2" t="s">
        <v>325</v>
      </c>
      <c r="P25" s="2" t="s">
        <v>66</v>
      </c>
      <c r="Q25" s="2" t="s">
        <v>66</v>
      </c>
      <c r="R25" s="2" t="s">
        <v>65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326</v>
      </c>
      <c r="AX25" s="2" t="s">
        <v>52</v>
      </c>
      <c r="AY25" s="2" t="s">
        <v>52</v>
      </c>
      <c r="AZ25" s="2" t="s">
        <v>52</v>
      </c>
    </row>
    <row r="26" spans="1:52" ht="30" customHeight="1" x14ac:dyDescent="0.3">
      <c r="A26" s="22" t="s">
        <v>294</v>
      </c>
      <c r="B26" s="22" t="s">
        <v>295</v>
      </c>
      <c r="C26" s="22" t="s">
        <v>296</v>
      </c>
      <c r="D26" s="23">
        <f>공량산출근거서_일위대가!K17</f>
        <v>4.4999999999999998E-2</v>
      </c>
      <c r="E26" s="25"/>
      <c r="F26" s="28"/>
      <c r="G26" s="25"/>
      <c r="H26" s="28"/>
      <c r="I26" s="25"/>
      <c r="J26" s="28"/>
      <c r="K26" s="25"/>
      <c r="L26" s="28"/>
      <c r="M26" s="22" t="s">
        <v>52</v>
      </c>
      <c r="N26" s="2" t="s">
        <v>80</v>
      </c>
      <c r="O26" s="2" t="s">
        <v>297</v>
      </c>
      <c r="P26" s="2" t="s">
        <v>66</v>
      </c>
      <c r="Q26" s="2" t="s">
        <v>66</v>
      </c>
      <c r="R26" s="2" t="s">
        <v>65</v>
      </c>
      <c r="S26" s="3"/>
      <c r="T26" s="3"/>
      <c r="U26" s="3"/>
      <c r="V26" s="3">
        <v>1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327</v>
      </c>
      <c r="AX26" s="2" t="s">
        <v>52</v>
      </c>
      <c r="AY26" s="2" t="s">
        <v>52</v>
      </c>
      <c r="AZ26" s="2" t="s">
        <v>52</v>
      </c>
    </row>
    <row r="27" spans="1:52" ht="30" customHeight="1" x14ac:dyDescent="0.3">
      <c r="A27" s="22" t="s">
        <v>299</v>
      </c>
      <c r="B27" s="22" t="s">
        <v>300</v>
      </c>
      <c r="C27" s="22" t="s">
        <v>186</v>
      </c>
      <c r="D27" s="23">
        <v>1</v>
      </c>
      <c r="E27" s="25"/>
      <c r="F27" s="28"/>
      <c r="G27" s="25"/>
      <c r="H27" s="28"/>
      <c r="I27" s="25"/>
      <c r="J27" s="28"/>
      <c r="K27" s="25"/>
      <c r="L27" s="28"/>
      <c r="M27" s="22" t="s">
        <v>52</v>
      </c>
      <c r="N27" s="2" t="s">
        <v>80</v>
      </c>
      <c r="O27" s="2" t="s">
        <v>301</v>
      </c>
      <c r="P27" s="2" t="s">
        <v>66</v>
      </c>
      <c r="Q27" s="2" t="s">
        <v>66</v>
      </c>
      <c r="R27" s="2" t="s">
        <v>66</v>
      </c>
      <c r="S27" s="3">
        <v>1</v>
      </c>
      <c r="T27" s="3">
        <v>0</v>
      </c>
      <c r="U27" s="3">
        <v>0.03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328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2" t="s">
        <v>303</v>
      </c>
      <c r="B28" s="22" t="s">
        <v>52</v>
      </c>
      <c r="C28" s="22" t="s">
        <v>52</v>
      </c>
      <c r="D28" s="23"/>
      <c r="E28" s="25"/>
      <c r="F28" s="28"/>
      <c r="G28" s="25"/>
      <c r="H28" s="28"/>
      <c r="I28" s="25"/>
      <c r="J28" s="28"/>
      <c r="K28" s="25"/>
      <c r="L28" s="28"/>
      <c r="M28" s="22" t="s">
        <v>52</v>
      </c>
      <c r="N28" s="2" t="s">
        <v>95</v>
      </c>
      <c r="O28" s="2" t="s">
        <v>95</v>
      </c>
      <c r="P28" s="2" t="s">
        <v>52</v>
      </c>
      <c r="Q28" s="2" t="s">
        <v>52</v>
      </c>
      <c r="R28" s="2" t="s">
        <v>52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52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3"/>
      <c r="B29" s="23"/>
      <c r="C29" s="23"/>
      <c r="D29" s="23"/>
      <c r="E29" s="25"/>
      <c r="F29" s="28"/>
      <c r="G29" s="25"/>
      <c r="H29" s="28"/>
      <c r="I29" s="25"/>
      <c r="J29" s="28"/>
      <c r="K29" s="25"/>
      <c r="L29" s="28"/>
      <c r="M29" s="23"/>
    </row>
    <row r="30" spans="1:52" ht="30" customHeight="1" x14ac:dyDescent="0.3">
      <c r="A30" s="19" t="s">
        <v>329</v>
      </c>
      <c r="B30" s="20"/>
      <c r="C30" s="20"/>
      <c r="D30" s="20"/>
      <c r="E30" s="24"/>
      <c r="F30" s="27"/>
      <c r="G30" s="24"/>
      <c r="H30" s="27"/>
      <c r="I30" s="24"/>
      <c r="J30" s="27"/>
      <c r="K30" s="24"/>
      <c r="L30" s="27"/>
      <c r="M30" s="21"/>
      <c r="N30" s="1" t="s">
        <v>84</v>
      </c>
    </row>
    <row r="31" spans="1:52" ht="30" customHeight="1" x14ac:dyDescent="0.3">
      <c r="A31" s="22" t="s">
        <v>331</v>
      </c>
      <c r="B31" s="22" t="s">
        <v>69</v>
      </c>
      <c r="C31" s="22" t="s">
        <v>70</v>
      </c>
      <c r="D31" s="23">
        <v>1</v>
      </c>
      <c r="E31" s="25"/>
      <c r="F31" s="28"/>
      <c r="G31" s="25"/>
      <c r="H31" s="28"/>
      <c r="I31" s="25"/>
      <c r="J31" s="28"/>
      <c r="K31" s="25"/>
      <c r="L31" s="28"/>
      <c r="M31" s="22" t="s">
        <v>52</v>
      </c>
      <c r="N31" s="2" t="s">
        <v>84</v>
      </c>
      <c r="O31" s="2" t="s">
        <v>332</v>
      </c>
      <c r="P31" s="2" t="s">
        <v>66</v>
      </c>
      <c r="Q31" s="2" t="s">
        <v>66</v>
      </c>
      <c r="R31" s="2" t="s">
        <v>65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52</v>
      </c>
      <c r="AW31" s="2" t="s">
        <v>333</v>
      </c>
      <c r="AX31" s="2" t="s">
        <v>52</v>
      </c>
      <c r="AY31" s="2" t="s">
        <v>52</v>
      </c>
      <c r="AZ31" s="2" t="s">
        <v>52</v>
      </c>
    </row>
    <row r="32" spans="1:52" ht="30" customHeight="1" x14ac:dyDescent="0.3">
      <c r="A32" s="22" t="s">
        <v>294</v>
      </c>
      <c r="B32" s="22" t="s">
        <v>295</v>
      </c>
      <c r="C32" s="22" t="s">
        <v>296</v>
      </c>
      <c r="D32" s="23">
        <f>공량산출근거서_일위대가!K20</f>
        <v>0.1</v>
      </c>
      <c r="E32" s="25"/>
      <c r="F32" s="28"/>
      <c r="G32" s="25"/>
      <c r="H32" s="28"/>
      <c r="I32" s="25"/>
      <c r="J32" s="28"/>
      <c r="K32" s="25"/>
      <c r="L32" s="28"/>
      <c r="M32" s="22" t="s">
        <v>52</v>
      </c>
      <c r="N32" s="2" t="s">
        <v>84</v>
      </c>
      <c r="O32" s="2" t="s">
        <v>297</v>
      </c>
      <c r="P32" s="2" t="s">
        <v>66</v>
      </c>
      <c r="Q32" s="2" t="s">
        <v>66</v>
      </c>
      <c r="R32" s="2" t="s">
        <v>65</v>
      </c>
      <c r="S32" s="3"/>
      <c r="T32" s="3"/>
      <c r="U32" s="3"/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334</v>
      </c>
      <c r="AX32" s="2" t="s">
        <v>52</v>
      </c>
      <c r="AY32" s="2" t="s">
        <v>52</v>
      </c>
      <c r="AZ32" s="2" t="s">
        <v>52</v>
      </c>
    </row>
    <row r="33" spans="1:52" ht="30" customHeight="1" x14ac:dyDescent="0.3">
      <c r="A33" s="22" t="s">
        <v>299</v>
      </c>
      <c r="B33" s="22" t="s">
        <v>300</v>
      </c>
      <c r="C33" s="22" t="s">
        <v>186</v>
      </c>
      <c r="D33" s="23">
        <v>1</v>
      </c>
      <c r="E33" s="25"/>
      <c r="F33" s="28"/>
      <c r="G33" s="25"/>
      <c r="H33" s="28"/>
      <c r="I33" s="25"/>
      <c r="J33" s="28"/>
      <c r="K33" s="25"/>
      <c r="L33" s="28"/>
      <c r="M33" s="22" t="s">
        <v>52</v>
      </c>
      <c r="N33" s="2" t="s">
        <v>84</v>
      </c>
      <c r="O33" s="2" t="s">
        <v>301</v>
      </c>
      <c r="P33" s="2" t="s">
        <v>66</v>
      </c>
      <c r="Q33" s="2" t="s">
        <v>66</v>
      </c>
      <c r="R33" s="2" t="s">
        <v>66</v>
      </c>
      <c r="S33" s="3">
        <v>1</v>
      </c>
      <c r="T33" s="3">
        <v>0</v>
      </c>
      <c r="U33" s="3">
        <v>0.03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335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2" t="s">
        <v>303</v>
      </c>
      <c r="B34" s="22" t="s">
        <v>52</v>
      </c>
      <c r="C34" s="22" t="s">
        <v>52</v>
      </c>
      <c r="D34" s="23"/>
      <c r="E34" s="25"/>
      <c r="F34" s="28"/>
      <c r="G34" s="25"/>
      <c r="H34" s="28"/>
      <c r="I34" s="25"/>
      <c r="J34" s="28"/>
      <c r="K34" s="25"/>
      <c r="L34" s="28"/>
      <c r="M34" s="22" t="s">
        <v>52</v>
      </c>
      <c r="N34" s="2" t="s">
        <v>95</v>
      </c>
      <c r="O34" s="2" t="s">
        <v>95</v>
      </c>
      <c r="P34" s="2" t="s">
        <v>52</v>
      </c>
      <c r="Q34" s="2" t="s">
        <v>52</v>
      </c>
      <c r="R34" s="2" t="s">
        <v>52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52</v>
      </c>
      <c r="AX34" s="2" t="s">
        <v>52</v>
      </c>
      <c r="AY34" s="2" t="s">
        <v>52</v>
      </c>
      <c r="AZ34" s="2" t="s">
        <v>52</v>
      </c>
    </row>
    <row r="35" spans="1:52" ht="30" customHeight="1" x14ac:dyDescent="0.3">
      <c r="A35" s="23"/>
      <c r="B35" s="23"/>
      <c r="C35" s="23"/>
      <c r="D35" s="23"/>
      <c r="E35" s="25"/>
      <c r="F35" s="28"/>
      <c r="G35" s="25"/>
      <c r="H35" s="28"/>
      <c r="I35" s="25"/>
      <c r="J35" s="28"/>
      <c r="K35" s="25"/>
      <c r="L35" s="28"/>
      <c r="M35" s="23"/>
    </row>
    <row r="36" spans="1:52" ht="30" customHeight="1" x14ac:dyDescent="0.3">
      <c r="A36" s="19" t="s">
        <v>336</v>
      </c>
      <c r="B36" s="20"/>
      <c r="C36" s="20"/>
      <c r="D36" s="20"/>
      <c r="E36" s="24"/>
      <c r="F36" s="27"/>
      <c r="G36" s="24"/>
      <c r="H36" s="27"/>
      <c r="I36" s="24"/>
      <c r="J36" s="27"/>
      <c r="K36" s="24"/>
      <c r="L36" s="27"/>
      <c r="M36" s="21"/>
      <c r="N36" s="1" t="s">
        <v>88</v>
      </c>
    </row>
    <row r="37" spans="1:52" ht="30" customHeight="1" x14ac:dyDescent="0.3">
      <c r="A37" s="22" t="s">
        <v>337</v>
      </c>
      <c r="B37" s="22" t="s">
        <v>69</v>
      </c>
      <c r="C37" s="22" t="s">
        <v>70</v>
      </c>
      <c r="D37" s="23">
        <v>1</v>
      </c>
      <c r="E37" s="25"/>
      <c r="F37" s="28"/>
      <c r="G37" s="25"/>
      <c r="H37" s="28"/>
      <c r="I37" s="25"/>
      <c r="J37" s="28"/>
      <c r="K37" s="25"/>
      <c r="L37" s="28"/>
      <c r="M37" s="22" t="s">
        <v>52</v>
      </c>
      <c r="N37" s="2" t="s">
        <v>88</v>
      </c>
      <c r="O37" s="2" t="s">
        <v>338</v>
      </c>
      <c r="P37" s="2" t="s">
        <v>66</v>
      </c>
      <c r="Q37" s="2" t="s">
        <v>66</v>
      </c>
      <c r="R37" s="2" t="s">
        <v>65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339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2" t="s">
        <v>294</v>
      </c>
      <c r="B38" s="22" t="s">
        <v>295</v>
      </c>
      <c r="C38" s="22" t="s">
        <v>296</v>
      </c>
      <c r="D38" s="23">
        <f>공량산출근거서_일위대가!K23</f>
        <v>0.06</v>
      </c>
      <c r="E38" s="25"/>
      <c r="F38" s="28"/>
      <c r="G38" s="25"/>
      <c r="H38" s="28"/>
      <c r="I38" s="25"/>
      <c r="J38" s="28"/>
      <c r="K38" s="25"/>
      <c r="L38" s="28"/>
      <c r="M38" s="22" t="s">
        <v>52</v>
      </c>
      <c r="N38" s="2" t="s">
        <v>88</v>
      </c>
      <c r="O38" s="2" t="s">
        <v>297</v>
      </c>
      <c r="P38" s="2" t="s">
        <v>66</v>
      </c>
      <c r="Q38" s="2" t="s">
        <v>66</v>
      </c>
      <c r="R38" s="2" t="s">
        <v>65</v>
      </c>
      <c r="S38" s="3"/>
      <c r="T38" s="3"/>
      <c r="U38" s="3"/>
      <c r="V38" s="3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340</v>
      </c>
      <c r="AX38" s="2" t="s">
        <v>52</v>
      </c>
      <c r="AY38" s="2" t="s">
        <v>52</v>
      </c>
      <c r="AZ38" s="2" t="s">
        <v>52</v>
      </c>
    </row>
    <row r="39" spans="1:52" ht="30" customHeight="1" x14ac:dyDescent="0.3">
      <c r="A39" s="22" t="s">
        <v>299</v>
      </c>
      <c r="B39" s="22" t="s">
        <v>300</v>
      </c>
      <c r="C39" s="22" t="s">
        <v>186</v>
      </c>
      <c r="D39" s="23">
        <v>1</v>
      </c>
      <c r="E39" s="25"/>
      <c r="F39" s="28"/>
      <c r="G39" s="25"/>
      <c r="H39" s="28"/>
      <c r="I39" s="25"/>
      <c r="J39" s="28"/>
      <c r="K39" s="25"/>
      <c r="L39" s="28"/>
      <c r="M39" s="22" t="s">
        <v>52</v>
      </c>
      <c r="N39" s="2" t="s">
        <v>88</v>
      </c>
      <c r="O39" s="2" t="s">
        <v>301</v>
      </c>
      <c r="P39" s="2" t="s">
        <v>66</v>
      </c>
      <c r="Q39" s="2" t="s">
        <v>66</v>
      </c>
      <c r="R39" s="2" t="s">
        <v>66</v>
      </c>
      <c r="S39" s="3">
        <v>1</v>
      </c>
      <c r="T39" s="3">
        <v>0</v>
      </c>
      <c r="U39" s="3">
        <v>0.03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341</v>
      </c>
      <c r="AX39" s="2" t="s">
        <v>52</v>
      </c>
      <c r="AY39" s="2" t="s">
        <v>52</v>
      </c>
      <c r="AZ39" s="2" t="s">
        <v>52</v>
      </c>
    </row>
    <row r="40" spans="1:52" ht="30" customHeight="1" x14ac:dyDescent="0.3">
      <c r="A40" s="22" t="s">
        <v>303</v>
      </c>
      <c r="B40" s="22" t="s">
        <v>52</v>
      </c>
      <c r="C40" s="22" t="s">
        <v>52</v>
      </c>
      <c r="D40" s="23"/>
      <c r="E40" s="25"/>
      <c r="F40" s="28"/>
      <c r="G40" s="25"/>
      <c r="H40" s="28"/>
      <c r="I40" s="25"/>
      <c r="J40" s="28"/>
      <c r="K40" s="25"/>
      <c r="L40" s="28"/>
      <c r="M40" s="22" t="s">
        <v>52</v>
      </c>
      <c r="N40" s="2" t="s">
        <v>95</v>
      </c>
      <c r="O40" s="2" t="s">
        <v>95</v>
      </c>
      <c r="P40" s="2" t="s">
        <v>52</v>
      </c>
      <c r="Q40" s="2" t="s">
        <v>52</v>
      </c>
      <c r="R40" s="2" t="s">
        <v>52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52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3">
      <c r="A41" s="23"/>
      <c r="B41" s="23"/>
      <c r="C41" s="23"/>
      <c r="D41" s="23"/>
      <c r="E41" s="25"/>
      <c r="F41" s="28"/>
      <c r="G41" s="25"/>
      <c r="H41" s="28"/>
      <c r="I41" s="25"/>
      <c r="J41" s="28"/>
      <c r="K41" s="25"/>
      <c r="L41" s="28"/>
      <c r="M41" s="23"/>
    </row>
    <row r="42" spans="1:52" ht="30" customHeight="1" x14ac:dyDescent="0.3">
      <c r="A42" s="19" t="s">
        <v>342</v>
      </c>
      <c r="B42" s="20"/>
      <c r="C42" s="20"/>
      <c r="D42" s="20"/>
      <c r="E42" s="24"/>
      <c r="F42" s="27"/>
      <c r="G42" s="24"/>
      <c r="H42" s="27"/>
      <c r="I42" s="24"/>
      <c r="J42" s="27"/>
      <c r="K42" s="24"/>
      <c r="L42" s="27"/>
      <c r="M42" s="21"/>
      <c r="N42" s="1" t="s">
        <v>92</v>
      </c>
    </row>
    <row r="43" spans="1:52" ht="30" customHeight="1" x14ac:dyDescent="0.3">
      <c r="A43" s="22" t="s">
        <v>344</v>
      </c>
      <c r="B43" s="22" t="s">
        <v>69</v>
      </c>
      <c r="C43" s="22" t="s">
        <v>70</v>
      </c>
      <c r="D43" s="23">
        <v>1</v>
      </c>
      <c r="E43" s="25"/>
      <c r="F43" s="28"/>
      <c r="G43" s="25"/>
      <c r="H43" s="28"/>
      <c r="I43" s="25"/>
      <c r="J43" s="28"/>
      <c r="K43" s="25"/>
      <c r="L43" s="28"/>
      <c r="M43" s="22" t="s">
        <v>52</v>
      </c>
      <c r="N43" s="2" t="s">
        <v>92</v>
      </c>
      <c r="O43" s="2" t="s">
        <v>345</v>
      </c>
      <c r="P43" s="2" t="s">
        <v>66</v>
      </c>
      <c r="Q43" s="2" t="s">
        <v>66</v>
      </c>
      <c r="R43" s="2" t="s">
        <v>65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346</v>
      </c>
      <c r="AX43" s="2" t="s">
        <v>52</v>
      </c>
      <c r="AY43" s="2" t="s">
        <v>52</v>
      </c>
      <c r="AZ43" s="2" t="s">
        <v>52</v>
      </c>
    </row>
    <row r="44" spans="1:52" ht="30" customHeight="1" x14ac:dyDescent="0.3">
      <c r="A44" s="22" t="s">
        <v>294</v>
      </c>
      <c r="B44" s="22" t="s">
        <v>295</v>
      </c>
      <c r="C44" s="22" t="s">
        <v>296</v>
      </c>
      <c r="D44" s="23">
        <f>공량산출근거서_일위대가!K26</f>
        <v>5.5E-2</v>
      </c>
      <c r="E44" s="25"/>
      <c r="F44" s="28"/>
      <c r="G44" s="25"/>
      <c r="H44" s="28"/>
      <c r="I44" s="25"/>
      <c r="J44" s="28"/>
      <c r="K44" s="25"/>
      <c r="L44" s="28"/>
      <c r="M44" s="22" t="s">
        <v>52</v>
      </c>
      <c r="N44" s="2" t="s">
        <v>92</v>
      </c>
      <c r="O44" s="2" t="s">
        <v>297</v>
      </c>
      <c r="P44" s="2" t="s">
        <v>66</v>
      </c>
      <c r="Q44" s="2" t="s">
        <v>66</v>
      </c>
      <c r="R44" s="2" t="s">
        <v>65</v>
      </c>
      <c r="S44" s="3"/>
      <c r="T44" s="3"/>
      <c r="U44" s="3"/>
      <c r="V44" s="3">
        <v>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347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2" t="s">
        <v>299</v>
      </c>
      <c r="B45" s="22" t="s">
        <v>300</v>
      </c>
      <c r="C45" s="22" t="s">
        <v>186</v>
      </c>
      <c r="D45" s="23">
        <v>1</v>
      </c>
      <c r="E45" s="25"/>
      <c r="F45" s="28"/>
      <c r="G45" s="25"/>
      <c r="H45" s="28"/>
      <c r="I45" s="25"/>
      <c r="J45" s="28"/>
      <c r="K45" s="25"/>
      <c r="L45" s="28"/>
      <c r="M45" s="22" t="s">
        <v>52</v>
      </c>
      <c r="N45" s="2" t="s">
        <v>92</v>
      </c>
      <c r="O45" s="2" t="s">
        <v>301</v>
      </c>
      <c r="P45" s="2" t="s">
        <v>66</v>
      </c>
      <c r="Q45" s="2" t="s">
        <v>66</v>
      </c>
      <c r="R45" s="2" t="s">
        <v>66</v>
      </c>
      <c r="S45" s="3">
        <v>1</v>
      </c>
      <c r="T45" s="3">
        <v>0</v>
      </c>
      <c r="U45" s="3">
        <v>0.03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348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3">
      <c r="A46" s="22" t="s">
        <v>303</v>
      </c>
      <c r="B46" s="22" t="s">
        <v>52</v>
      </c>
      <c r="C46" s="22" t="s">
        <v>52</v>
      </c>
      <c r="D46" s="23"/>
      <c r="E46" s="25"/>
      <c r="F46" s="28"/>
      <c r="G46" s="25"/>
      <c r="H46" s="28"/>
      <c r="I46" s="25"/>
      <c r="J46" s="28"/>
      <c r="K46" s="25"/>
      <c r="L46" s="28"/>
      <c r="M46" s="22" t="s">
        <v>52</v>
      </c>
      <c r="N46" s="2" t="s">
        <v>95</v>
      </c>
      <c r="O46" s="2" t="s">
        <v>95</v>
      </c>
      <c r="P46" s="2" t="s">
        <v>52</v>
      </c>
      <c r="Q46" s="2" t="s">
        <v>52</v>
      </c>
      <c r="R46" s="2" t="s">
        <v>52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52</v>
      </c>
      <c r="AX46" s="2" t="s">
        <v>52</v>
      </c>
      <c r="AY46" s="2" t="s">
        <v>52</v>
      </c>
      <c r="AZ46" s="2" t="s">
        <v>52</v>
      </c>
    </row>
    <row r="47" spans="1:52" ht="30" customHeight="1" x14ac:dyDescent="0.3">
      <c r="A47" s="23"/>
      <c r="B47" s="23"/>
      <c r="C47" s="23"/>
      <c r="D47" s="23"/>
      <c r="E47" s="25"/>
      <c r="F47" s="28"/>
      <c r="G47" s="25"/>
      <c r="H47" s="28"/>
      <c r="I47" s="25"/>
      <c r="J47" s="28"/>
      <c r="K47" s="25"/>
      <c r="L47" s="28"/>
      <c r="M47" s="23"/>
    </row>
    <row r="48" spans="1:52" ht="30" customHeight="1" x14ac:dyDescent="0.3">
      <c r="A48" s="19" t="s">
        <v>349</v>
      </c>
      <c r="B48" s="20"/>
      <c r="C48" s="20"/>
      <c r="D48" s="20"/>
      <c r="E48" s="24"/>
      <c r="F48" s="27"/>
      <c r="G48" s="24"/>
      <c r="H48" s="27"/>
      <c r="I48" s="24"/>
      <c r="J48" s="27"/>
      <c r="K48" s="24"/>
      <c r="L48" s="27"/>
      <c r="M48" s="21"/>
      <c r="N48" s="1" t="s">
        <v>102</v>
      </c>
    </row>
    <row r="49" spans="1:52" ht="30" customHeight="1" x14ac:dyDescent="0.3">
      <c r="A49" s="22" t="s">
        <v>351</v>
      </c>
      <c r="B49" s="22" t="s">
        <v>99</v>
      </c>
      <c r="C49" s="22" t="s">
        <v>100</v>
      </c>
      <c r="D49" s="23">
        <v>1.1000000000000001</v>
      </c>
      <c r="E49" s="25"/>
      <c r="F49" s="28"/>
      <c r="G49" s="25"/>
      <c r="H49" s="28"/>
      <c r="I49" s="25"/>
      <c r="J49" s="28"/>
      <c r="K49" s="25"/>
      <c r="L49" s="28"/>
      <c r="M49" s="22" t="s">
        <v>52</v>
      </c>
      <c r="N49" s="2" t="s">
        <v>102</v>
      </c>
      <c r="O49" s="2" t="s">
        <v>352</v>
      </c>
      <c r="P49" s="2" t="s">
        <v>66</v>
      </c>
      <c r="Q49" s="2" t="s">
        <v>66</v>
      </c>
      <c r="R49" s="2" t="s">
        <v>65</v>
      </c>
      <c r="S49" s="3"/>
      <c r="T49" s="3"/>
      <c r="U49" s="3"/>
      <c r="V49" s="3">
        <v>1</v>
      </c>
      <c r="W49" s="3">
        <v>2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353</v>
      </c>
      <c r="AX49" s="2" t="s">
        <v>52</v>
      </c>
      <c r="AY49" s="2" t="s">
        <v>52</v>
      </c>
      <c r="AZ49" s="2" t="s">
        <v>52</v>
      </c>
    </row>
    <row r="50" spans="1:52" ht="30" customHeight="1" x14ac:dyDescent="0.3">
      <c r="A50" s="22" t="s">
        <v>354</v>
      </c>
      <c r="B50" s="22" t="s">
        <v>355</v>
      </c>
      <c r="C50" s="22" t="s">
        <v>186</v>
      </c>
      <c r="D50" s="23">
        <v>1</v>
      </c>
      <c r="E50" s="25"/>
      <c r="F50" s="28"/>
      <c r="G50" s="25"/>
      <c r="H50" s="28"/>
      <c r="I50" s="25"/>
      <c r="J50" s="28"/>
      <c r="K50" s="25"/>
      <c r="L50" s="28"/>
      <c r="M50" s="22" t="s">
        <v>52</v>
      </c>
      <c r="N50" s="2" t="s">
        <v>102</v>
      </c>
      <c r="O50" s="2" t="s">
        <v>301</v>
      </c>
      <c r="P50" s="2" t="s">
        <v>66</v>
      </c>
      <c r="Q50" s="2" t="s">
        <v>66</v>
      </c>
      <c r="R50" s="2" t="s">
        <v>66</v>
      </c>
      <c r="S50" s="3">
        <v>0</v>
      </c>
      <c r="T50" s="3">
        <v>0</v>
      </c>
      <c r="U50" s="3">
        <v>0.15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356</v>
      </c>
      <c r="AX50" s="2" t="s">
        <v>52</v>
      </c>
      <c r="AY50" s="2" t="s">
        <v>52</v>
      </c>
      <c r="AZ50" s="2" t="s">
        <v>52</v>
      </c>
    </row>
    <row r="51" spans="1:52" ht="30" customHeight="1" x14ac:dyDescent="0.3">
      <c r="A51" s="22" t="s">
        <v>357</v>
      </c>
      <c r="B51" s="22" t="s">
        <v>358</v>
      </c>
      <c r="C51" s="22" t="s">
        <v>186</v>
      </c>
      <c r="D51" s="23">
        <v>1</v>
      </c>
      <c r="E51" s="25"/>
      <c r="F51" s="28"/>
      <c r="G51" s="25"/>
      <c r="H51" s="28"/>
      <c r="I51" s="25"/>
      <c r="J51" s="28"/>
      <c r="K51" s="25"/>
      <c r="L51" s="28"/>
      <c r="M51" s="22" t="s">
        <v>52</v>
      </c>
      <c r="N51" s="2" t="s">
        <v>102</v>
      </c>
      <c r="O51" s="2" t="s">
        <v>359</v>
      </c>
      <c r="P51" s="2" t="s">
        <v>66</v>
      </c>
      <c r="Q51" s="2" t="s">
        <v>66</v>
      </c>
      <c r="R51" s="2" t="s">
        <v>66</v>
      </c>
      <c r="S51" s="3">
        <v>0</v>
      </c>
      <c r="T51" s="3">
        <v>0</v>
      </c>
      <c r="U51" s="3">
        <v>0.02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360</v>
      </c>
      <c r="AX51" s="2" t="s">
        <v>52</v>
      </c>
      <c r="AY51" s="2" t="s">
        <v>52</v>
      </c>
      <c r="AZ51" s="2" t="s">
        <v>52</v>
      </c>
    </row>
    <row r="52" spans="1:52" ht="30" customHeight="1" x14ac:dyDescent="0.3">
      <c r="A52" s="22" t="s">
        <v>294</v>
      </c>
      <c r="B52" s="22" t="s">
        <v>295</v>
      </c>
      <c r="C52" s="22" t="s">
        <v>296</v>
      </c>
      <c r="D52" s="23">
        <f>공량산출근거서_일위대가!K29</f>
        <v>0.06</v>
      </c>
      <c r="E52" s="25"/>
      <c r="F52" s="28"/>
      <c r="G52" s="25"/>
      <c r="H52" s="28"/>
      <c r="I52" s="25"/>
      <c r="J52" s="28"/>
      <c r="K52" s="25"/>
      <c r="L52" s="28"/>
      <c r="M52" s="22" t="s">
        <v>52</v>
      </c>
      <c r="N52" s="2" t="s">
        <v>102</v>
      </c>
      <c r="O52" s="2" t="s">
        <v>297</v>
      </c>
      <c r="P52" s="2" t="s">
        <v>66</v>
      </c>
      <c r="Q52" s="2" t="s">
        <v>66</v>
      </c>
      <c r="R52" s="2" t="s">
        <v>65</v>
      </c>
      <c r="S52" s="3"/>
      <c r="T52" s="3"/>
      <c r="U52" s="3"/>
      <c r="V52" s="3"/>
      <c r="W52" s="3"/>
      <c r="X52" s="3">
        <v>3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361</v>
      </c>
      <c r="AX52" s="2" t="s">
        <v>52</v>
      </c>
      <c r="AY52" s="2" t="s">
        <v>52</v>
      </c>
      <c r="AZ52" s="2" t="s">
        <v>52</v>
      </c>
    </row>
    <row r="53" spans="1:52" ht="30" customHeight="1" x14ac:dyDescent="0.3">
      <c r="A53" s="22" t="s">
        <v>299</v>
      </c>
      <c r="B53" s="22" t="s">
        <v>300</v>
      </c>
      <c r="C53" s="22" t="s">
        <v>186</v>
      </c>
      <c r="D53" s="23">
        <v>1</v>
      </c>
      <c r="E53" s="25"/>
      <c r="F53" s="28"/>
      <c r="G53" s="25"/>
      <c r="H53" s="28"/>
      <c r="I53" s="25"/>
      <c r="J53" s="28"/>
      <c r="K53" s="25"/>
      <c r="L53" s="28"/>
      <c r="M53" s="22" t="s">
        <v>52</v>
      </c>
      <c r="N53" s="2" t="s">
        <v>102</v>
      </c>
      <c r="O53" s="2" t="s">
        <v>362</v>
      </c>
      <c r="P53" s="2" t="s">
        <v>66</v>
      </c>
      <c r="Q53" s="2" t="s">
        <v>66</v>
      </c>
      <c r="R53" s="2" t="s">
        <v>66</v>
      </c>
      <c r="S53" s="3">
        <v>1</v>
      </c>
      <c r="T53" s="3">
        <v>0</v>
      </c>
      <c r="U53" s="3">
        <v>0.03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360</v>
      </c>
      <c r="AX53" s="2" t="s">
        <v>52</v>
      </c>
      <c r="AY53" s="2" t="s">
        <v>52</v>
      </c>
      <c r="AZ53" s="2" t="s">
        <v>52</v>
      </c>
    </row>
    <row r="54" spans="1:52" ht="30" customHeight="1" x14ac:dyDescent="0.3">
      <c r="A54" s="22" t="s">
        <v>303</v>
      </c>
      <c r="B54" s="22" t="s">
        <v>52</v>
      </c>
      <c r="C54" s="22" t="s">
        <v>52</v>
      </c>
      <c r="D54" s="23"/>
      <c r="E54" s="25"/>
      <c r="F54" s="28"/>
      <c r="G54" s="25"/>
      <c r="H54" s="28"/>
      <c r="I54" s="25"/>
      <c r="J54" s="28"/>
      <c r="K54" s="25"/>
      <c r="L54" s="28"/>
      <c r="M54" s="22" t="s">
        <v>52</v>
      </c>
      <c r="N54" s="2" t="s">
        <v>95</v>
      </c>
      <c r="O54" s="2" t="s">
        <v>95</v>
      </c>
      <c r="P54" s="2" t="s">
        <v>52</v>
      </c>
      <c r="Q54" s="2" t="s">
        <v>52</v>
      </c>
      <c r="R54" s="2" t="s">
        <v>52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52</v>
      </c>
      <c r="AX54" s="2" t="s">
        <v>52</v>
      </c>
      <c r="AY54" s="2" t="s">
        <v>52</v>
      </c>
      <c r="AZ54" s="2" t="s">
        <v>52</v>
      </c>
    </row>
    <row r="55" spans="1:52" ht="30" customHeight="1" x14ac:dyDescent="0.3">
      <c r="A55" s="23"/>
      <c r="B55" s="23"/>
      <c r="C55" s="23"/>
      <c r="D55" s="23"/>
      <c r="E55" s="25"/>
      <c r="F55" s="28"/>
      <c r="G55" s="25"/>
      <c r="H55" s="28"/>
      <c r="I55" s="25"/>
      <c r="J55" s="28"/>
      <c r="K55" s="25"/>
      <c r="L55" s="28"/>
      <c r="M55" s="23"/>
    </row>
    <row r="56" spans="1:52" ht="30" customHeight="1" x14ac:dyDescent="0.3">
      <c r="A56" s="19" t="s">
        <v>363</v>
      </c>
      <c r="B56" s="20"/>
      <c r="C56" s="20"/>
      <c r="D56" s="20"/>
      <c r="E56" s="24"/>
      <c r="F56" s="27"/>
      <c r="G56" s="24"/>
      <c r="H56" s="27"/>
      <c r="I56" s="24"/>
      <c r="J56" s="27"/>
      <c r="K56" s="24"/>
      <c r="L56" s="27"/>
      <c r="M56" s="21"/>
      <c r="N56" s="1" t="s">
        <v>107</v>
      </c>
    </row>
    <row r="57" spans="1:52" ht="30" customHeight="1" x14ac:dyDescent="0.3">
      <c r="A57" s="22" t="s">
        <v>115</v>
      </c>
      <c r="B57" s="22" t="s">
        <v>364</v>
      </c>
      <c r="C57" s="22" t="s">
        <v>100</v>
      </c>
      <c r="D57" s="23">
        <v>1.1000000000000001</v>
      </c>
      <c r="E57" s="25"/>
      <c r="F57" s="28"/>
      <c r="G57" s="25"/>
      <c r="H57" s="28"/>
      <c r="I57" s="25"/>
      <c r="J57" s="28"/>
      <c r="K57" s="25"/>
      <c r="L57" s="28"/>
      <c r="M57" s="22" t="s">
        <v>52</v>
      </c>
      <c r="N57" s="2" t="s">
        <v>107</v>
      </c>
      <c r="O57" s="2" t="s">
        <v>365</v>
      </c>
      <c r="P57" s="2" t="s">
        <v>66</v>
      </c>
      <c r="Q57" s="2" t="s">
        <v>66</v>
      </c>
      <c r="R57" s="2" t="s">
        <v>65</v>
      </c>
      <c r="S57" s="3"/>
      <c r="T57" s="3"/>
      <c r="U57" s="3"/>
      <c r="V57" s="3">
        <v>1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366</v>
      </c>
      <c r="AX57" s="2" t="s">
        <v>52</v>
      </c>
      <c r="AY57" s="2" t="s">
        <v>52</v>
      </c>
      <c r="AZ57" s="2" t="s">
        <v>52</v>
      </c>
    </row>
    <row r="58" spans="1:52" ht="30" customHeight="1" x14ac:dyDescent="0.3">
      <c r="A58" s="22" t="s">
        <v>357</v>
      </c>
      <c r="B58" s="22" t="s">
        <v>358</v>
      </c>
      <c r="C58" s="22" t="s">
        <v>186</v>
      </c>
      <c r="D58" s="23">
        <v>1</v>
      </c>
      <c r="E58" s="25"/>
      <c r="F58" s="28"/>
      <c r="G58" s="25"/>
      <c r="H58" s="28"/>
      <c r="I58" s="25"/>
      <c r="J58" s="28"/>
      <c r="K58" s="25"/>
      <c r="L58" s="28"/>
      <c r="M58" s="22" t="s">
        <v>52</v>
      </c>
      <c r="N58" s="2" t="s">
        <v>107</v>
      </c>
      <c r="O58" s="2" t="s">
        <v>301</v>
      </c>
      <c r="P58" s="2" t="s">
        <v>66</v>
      </c>
      <c r="Q58" s="2" t="s">
        <v>66</v>
      </c>
      <c r="R58" s="2" t="s">
        <v>66</v>
      </c>
      <c r="S58" s="3">
        <v>0</v>
      </c>
      <c r="T58" s="3">
        <v>0</v>
      </c>
      <c r="U58" s="3">
        <v>0.02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367</v>
      </c>
      <c r="AX58" s="2" t="s">
        <v>52</v>
      </c>
      <c r="AY58" s="2" t="s">
        <v>52</v>
      </c>
      <c r="AZ58" s="2" t="s">
        <v>52</v>
      </c>
    </row>
    <row r="59" spans="1:52" ht="30" customHeight="1" x14ac:dyDescent="0.3">
      <c r="A59" s="22" t="s">
        <v>294</v>
      </c>
      <c r="B59" s="22" t="s">
        <v>295</v>
      </c>
      <c r="C59" s="22" t="s">
        <v>296</v>
      </c>
      <c r="D59" s="23">
        <f>공량산출근거서_일위대가!K32</f>
        <v>5.1999999999999998E-2</v>
      </c>
      <c r="E59" s="25"/>
      <c r="F59" s="28"/>
      <c r="G59" s="25"/>
      <c r="H59" s="28"/>
      <c r="I59" s="25"/>
      <c r="J59" s="28"/>
      <c r="K59" s="25"/>
      <c r="L59" s="28"/>
      <c r="M59" s="22" t="s">
        <v>52</v>
      </c>
      <c r="N59" s="2" t="s">
        <v>107</v>
      </c>
      <c r="O59" s="2" t="s">
        <v>297</v>
      </c>
      <c r="P59" s="2" t="s">
        <v>66</v>
      </c>
      <c r="Q59" s="2" t="s">
        <v>66</v>
      </c>
      <c r="R59" s="2" t="s">
        <v>65</v>
      </c>
      <c r="S59" s="3"/>
      <c r="T59" s="3"/>
      <c r="U59" s="3"/>
      <c r="V59" s="3"/>
      <c r="W59" s="3">
        <v>2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368</v>
      </c>
      <c r="AX59" s="2" t="s">
        <v>52</v>
      </c>
      <c r="AY59" s="2" t="s">
        <v>52</v>
      </c>
      <c r="AZ59" s="2" t="s">
        <v>52</v>
      </c>
    </row>
    <row r="60" spans="1:52" ht="30" customHeight="1" x14ac:dyDescent="0.3">
      <c r="A60" s="22" t="s">
        <v>299</v>
      </c>
      <c r="B60" s="22" t="s">
        <v>300</v>
      </c>
      <c r="C60" s="22" t="s">
        <v>186</v>
      </c>
      <c r="D60" s="23">
        <v>1</v>
      </c>
      <c r="E60" s="25"/>
      <c r="F60" s="28"/>
      <c r="G60" s="25"/>
      <c r="H60" s="28"/>
      <c r="I60" s="25"/>
      <c r="J60" s="28"/>
      <c r="K60" s="25"/>
      <c r="L60" s="28"/>
      <c r="M60" s="22" t="s">
        <v>52</v>
      </c>
      <c r="N60" s="2" t="s">
        <v>107</v>
      </c>
      <c r="O60" s="2" t="s">
        <v>359</v>
      </c>
      <c r="P60" s="2" t="s">
        <v>66</v>
      </c>
      <c r="Q60" s="2" t="s">
        <v>66</v>
      </c>
      <c r="R60" s="2" t="s">
        <v>66</v>
      </c>
      <c r="S60" s="3">
        <v>1</v>
      </c>
      <c r="T60" s="3">
        <v>0</v>
      </c>
      <c r="U60" s="3">
        <v>0.03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369</v>
      </c>
      <c r="AX60" s="2" t="s">
        <v>52</v>
      </c>
      <c r="AY60" s="2" t="s">
        <v>52</v>
      </c>
      <c r="AZ60" s="2" t="s">
        <v>52</v>
      </c>
    </row>
    <row r="61" spans="1:52" ht="30" customHeight="1" x14ac:dyDescent="0.3">
      <c r="A61" s="22" t="s">
        <v>303</v>
      </c>
      <c r="B61" s="22" t="s">
        <v>52</v>
      </c>
      <c r="C61" s="22" t="s">
        <v>52</v>
      </c>
      <c r="D61" s="23"/>
      <c r="E61" s="25"/>
      <c r="F61" s="28"/>
      <c r="G61" s="25"/>
      <c r="H61" s="28"/>
      <c r="I61" s="25"/>
      <c r="J61" s="28"/>
      <c r="K61" s="25"/>
      <c r="L61" s="28"/>
      <c r="M61" s="22" t="s">
        <v>52</v>
      </c>
      <c r="N61" s="2" t="s">
        <v>95</v>
      </c>
      <c r="O61" s="2" t="s">
        <v>95</v>
      </c>
      <c r="P61" s="2" t="s">
        <v>52</v>
      </c>
      <c r="Q61" s="2" t="s">
        <v>52</v>
      </c>
      <c r="R61" s="2" t="s">
        <v>52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52</v>
      </c>
      <c r="AX61" s="2" t="s">
        <v>52</v>
      </c>
      <c r="AY61" s="2" t="s">
        <v>52</v>
      </c>
      <c r="AZ61" s="2" t="s">
        <v>52</v>
      </c>
    </row>
    <row r="62" spans="1:52" ht="30" customHeight="1" x14ac:dyDescent="0.3">
      <c r="A62" s="23"/>
      <c r="B62" s="23"/>
      <c r="C62" s="23"/>
      <c r="D62" s="23"/>
      <c r="E62" s="25"/>
      <c r="F62" s="28"/>
      <c r="G62" s="25"/>
      <c r="H62" s="28"/>
      <c r="I62" s="25"/>
      <c r="J62" s="28"/>
      <c r="K62" s="25"/>
      <c r="L62" s="28"/>
      <c r="M62" s="23"/>
    </row>
    <row r="63" spans="1:52" ht="30" customHeight="1" x14ac:dyDescent="0.3">
      <c r="A63" s="19" t="s">
        <v>370</v>
      </c>
      <c r="B63" s="20"/>
      <c r="C63" s="20"/>
      <c r="D63" s="20"/>
      <c r="E63" s="24"/>
      <c r="F63" s="27"/>
      <c r="G63" s="24"/>
      <c r="H63" s="27"/>
      <c r="I63" s="24"/>
      <c r="J63" s="27"/>
      <c r="K63" s="24"/>
      <c r="L63" s="27"/>
      <c r="M63" s="21"/>
      <c r="N63" s="1" t="s">
        <v>122</v>
      </c>
    </row>
    <row r="64" spans="1:52" ht="30" customHeight="1" x14ac:dyDescent="0.3">
      <c r="A64" s="22" t="s">
        <v>372</v>
      </c>
      <c r="B64" s="22" t="s">
        <v>373</v>
      </c>
      <c r="C64" s="22" t="s">
        <v>100</v>
      </c>
      <c r="D64" s="23">
        <v>1.1000000000000001</v>
      </c>
      <c r="E64" s="25"/>
      <c r="F64" s="28"/>
      <c r="G64" s="25"/>
      <c r="H64" s="28"/>
      <c r="I64" s="25"/>
      <c r="J64" s="28"/>
      <c r="K64" s="25"/>
      <c r="L64" s="28"/>
      <c r="M64" s="22" t="s">
        <v>52</v>
      </c>
      <c r="N64" s="2" t="s">
        <v>122</v>
      </c>
      <c r="O64" s="2" t="s">
        <v>374</v>
      </c>
      <c r="P64" s="2" t="s">
        <v>66</v>
      </c>
      <c r="Q64" s="2" t="s">
        <v>66</v>
      </c>
      <c r="R64" s="2" t="s">
        <v>65</v>
      </c>
      <c r="S64" s="3"/>
      <c r="T64" s="3"/>
      <c r="U64" s="3"/>
      <c r="V64" s="3">
        <v>1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375</v>
      </c>
      <c r="AX64" s="2" t="s">
        <v>52</v>
      </c>
      <c r="AY64" s="2" t="s">
        <v>52</v>
      </c>
      <c r="AZ64" s="2" t="s">
        <v>52</v>
      </c>
    </row>
    <row r="65" spans="1:52" ht="30" customHeight="1" x14ac:dyDescent="0.3">
      <c r="A65" s="22" t="s">
        <v>357</v>
      </c>
      <c r="B65" s="22" t="s">
        <v>358</v>
      </c>
      <c r="C65" s="22" t="s">
        <v>186</v>
      </c>
      <c r="D65" s="23">
        <v>1</v>
      </c>
      <c r="E65" s="25"/>
      <c r="F65" s="28"/>
      <c r="G65" s="25"/>
      <c r="H65" s="28"/>
      <c r="I65" s="25"/>
      <c r="J65" s="28"/>
      <c r="K65" s="25"/>
      <c r="L65" s="28"/>
      <c r="M65" s="22" t="s">
        <v>52</v>
      </c>
      <c r="N65" s="2" t="s">
        <v>122</v>
      </c>
      <c r="O65" s="2" t="s">
        <v>301</v>
      </c>
      <c r="P65" s="2" t="s">
        <v>66</v>
      </c>
      <c r="Q65" s="2" t="s">
        <v>66</v>
      </c>
      <c r="R65" s="2" t="s">
        <v>66</v>
      </c>
      <c r="S65" s="3">
        <v>0</v>
      </c>
      <c r="T65" s="3">
        <v>0</v>
      </c>
      <c r="U65" s="3">
        <v>0.02</v>
      </c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376</v>
      </c>
      <c r="AX65" s="2" t="s">
        <v>52</v>
      </c>
      <c r="AY65" s="2" t="s">
        <v>52</v>
      </c>
      <c r="AZ65" s="2" t="s">
        <v>52</v>
      </c>
    </row>
    <row r="66" spans="1:52" ht="30" customHeight="1" x14ac:dyDescent="0.3">
      <c r="A66" s="22" t="s">
        <v>294</v>
      </c>
      <c r="B66" s="22" t="s">
        <v>295</v>
      </c>
      <c r="C66" s="22" t="s">
        <v>296</v>
      </c>
      <c r="D66" s="23">
        <f>공량산출근거서_일위대가!K35</f>
        <v>0.01</v>
      </c>
      <c r="E66" s="25"/>
      <c r="F66" s="28"/>
      <c r="G66" s="25"/>
      <c r="H66" s="28"/>
      <c r="I66" s="25"/>
      <c r="J66" s="28"/>
      <c r="K66" s="25"/>
      <c r="L66" s="28"/>
      <c r="M66" s="22" t="s">
        <v>52</v>
      </c>
      <c r="N66" s="2" t="s">
        <v>122</v>
      </c>
      <c r="O66" s="2" t="s">
        <v>297</v>
      </c>
      <c r="P66" s="2" t="s">
        <v>66</v>
      </c>
      <c r="Q66" s="2" t="s">
        <v>66</v>
      </c>
      <c r="R66" s="2" t="s">
        <v>65</v>
      </c>
      <c r="S66" s="3"/>
      <c r="T66" s="3"/>
      <c r="U66" s="3"/>
      <c r="V66" s="3"/>
      <c r="W66" s="3">
        <v>2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377</v>
      </c>
      <c r="AX66" s="2" t="s">
        <v>52</v>
      </c>
      <c r="AY66" s="2" t="s">
        <v>52</v>
      </c>
      <c r="AZ66" s="2" t="s">
        <v>52</v>
      </c>
    </row>
    <row r="67" spans="1:52" ht="30" customHeight="1" x14ac:dyDescent="0.3">
      <c r="A67" s="22" t="s">
        <v>299</v>
      </c>
      <c r="B67" s="22" t="s">
        <v>300</v>
      </c>
      <c r="C67" s="22" t="s">
        <v>186</v>
      </c>
      <c r="D67" s="23">
        <v>1</v>
      </c>
      <c r="E67" s="25"/>
      <c r="F67" s="28"/>
      <c r="G67" s="25"/>
      <c r="H67" s="28"/>
      <c r="I67" s="25"/>
      <c r="J67" s="28"/>
      <c r="K67" s="25"/>
      <c r="L67" s="28"/>
      <c r="M67" s="22" t="s">
        <v>52</v>
      </c>
      <c r="N67" s="2" t="s">
        <v>122</v>
      </c>
      <c r="O67" s="2" t="s">
        <v>359</v>
      </c>
      <c r="P67" s="2" t="s">
        <v>66</v>
      </c>
      <c r="Q67" s="2" t="s">
        <v>66</v>
      </c>
      <c r="R67" s="2" t="s">
        <v>66</v>
      </c>
      <c r="S67" s="3">
        <v>1</v>
      </c>
      <c r="T67" s="3">
        <v>0</v>
      </c>
      <c r="U67" s="3">
        <v>0.03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378</v>
      </c>
      <c r="AX67" s="2" t="s">
        <v>52</v>
      </c>
      <c r="AY67" s="2" t="s">
        <v>52</v>
      </c>
      <c r="AZ67" s="2" t="s">
        <v>52</v>
      </c>
    </row>
    <row r="68" spans="1:52" ht="30" customHeight="1" x14ac:dyDescent="0.3">
      <c r="A68" s="22" t="s">
        <v>303</v>
      </c>
      <c r="B68" s="22" t="s">
        <v>52</v>
      </c>
      <c r="C68" s="22" t="s">
        <v>52</v>
      </c>
      <c r="D68" s="23"/>
      <c r="E68" s="25"/>
      <c r="F68" s="28"/>
      <c r="G68" s="25"/>
      <c r="H68" s="28"/>
      <c r="I68" s="25"/>
      <c r="J68" s="28"/>
      <c r="K68" s="25"/>
      <c r="L68" s="28"/>
      <c r="M68" s="22" t="s">
        <v>52</v>
      </c>
      <c r="N68" s="2" t="s">
        <v>95</v>
      </c>
      <c r="O68" s="2" t="s">
        <v>95</v>
      </c>
      <c r="P68" s="2" t="s">
        <v>52</v>
      </c>
      <c r="Q68" s="2" t="s">
        <v>52</v>
      </c>
      <c r="R68" s="2" t="s">
        <v>52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52</v>
      </c>
      <c r="AX68" s="2" t="s">
        <v>52</v>
      </c>
      <c r="AY68" s="2" t="s">
        <v>52</v>
      </c>
      <c r="AZ68" s="2" t="s">
        <v>52</v>
      </c>
    </row>
    <row r="69" spans="1:52" ht="30" customHeight="1" x14ac:dyDescent="0.3">
      <c r="A69" s="23"/>
      <c r="B69" s="23"/>
      <c r="C69" s="23"/>
      <c r="D69" s="23"/>
      <c r="E69" s="25"/>
      <c r="F69" s="28"/>
      <c r="G69" s="25"/>
      <c r="H69" s="28"/>
      <c r="I69" s="25"/>
      <c r="J69" s="28"/>
      <c r="K69" s="25"/>
      <c r="L69" s="28"/>
      <c r="M69" s="23"/>
    </row>
    <row r="70" spans="1:52" ht="30" customHeight="1" x14ac:dyDescent="0.3">
      <c r="A70" s="19" t="s">
        <v>379</v>
      </c>
      <c r="B70" s="20"/>
      <c r="C70" s="20"/>
      <c r="D70" s="20"/>
      <c r="E70" s="24"/>
      <c r="F70" s="27"/>
      <c r="G70" s="24"/>
      <c r="H70" s="27"/>
      <c r="I70" s="24"/>
      <c r="J70" s="27"/>
      <c r="K70" s="24"/>
      <c r="L70" s="27"/>
      <c r="M70" s="21"/>
      <c r="N70" s="1" t="s">
        <v>126</v>
      </c>
    </row>
    <row r="71" spans="1:52" ht="30" customHeight="1" x14ac:dyDescent="0.3">
      <c r="A71" s="22" t="s">
        <v>372</v>
      </c>
      <c r="B71" s="22" t="s">
        <v>380</v>
      </c>
      <c r="C71" s="22" t="s">
        <v>100</v>
      </c>
      <c r="D71" s="23">
        <v>1.1000000000000001</v>
      </c>
      <c r="E71" s="25"/>
      <c r="F71" s="28"/>
      <c r="G71" s="25"/>
      <c r="H71" s="28"/>
      <c r="I71" s="25"/>
      <c r="J71" s="28"/>
      <c r="K71" s="25"/>
      <c r="L71" s="28"/>
      <c r="M71" s="22" t="s">
        <v>52</v>
      </c>
      <c r="N71" s="2" t="s">
        <v>126</v>
      </c>
      <c r="O71" s="2" t="s">
        <v>381</v>
      </c>
      <c r="P71" s="2" t="s">
        <v>66</v>
      </c>
      <c r="Q71" s="2" t="s">
        <v>66</v>
      </c>
      <c r="R71" s="2" t="s">
        <v>65</v>
      </c>
      <c r="S71" s="3"/>
      <c r="T71" s="3"/>
      <c r="U71" s="3"/>
      <c r="V71" s="3">
        <v>1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382</v>
      </c>
      <c r="AX71" s="2" t="s">
        <v>52</v>
      </c>
      <c r="AY71" s="2" t="s">
        <v>52</v>
      </c>
      <c r="AZ71" s="2" t="s">
        <v>52</v>
      </c>
    </row>
    <row r="72" spans="1:52" ht="30" customHeight="1" x14ac:dyDescent="0.3">
      <c r="A72" s="22" t="s">
        <v>357</v>
      </c>
      <c r="B72" s="22" t="s">
        <v>358</v>
      </c>
      <c r="C72" s="22" t="s">
        <v>186</v>
      </c>
      <c r="D72" s="23">
        <v>1</v>
      </c>
      <c r="E72" s="25"/>
      <c r="F72" s="28"/>
      <c r="G72" s="25"/>
      <c r="H72" s="28"/>
      <c r="I72" s="25"/>
      <c r="J72" s="28"/>
      <c r="K72" s="25"/>
      <c r="L72" s="28"/>
      <c r="M72" s="22" t="s">
        <v>52</v>
      </c>
      <c r="N72" s="2" t="s">
        <v>126</v>
      </c>
      <c r="O72" s="2" t="s">
        <v>301</v>
      </c>
      <c r="P72" s="2" t="s">
        <v>66</v>
      </c>
      <c r="Q72" s="2" t="s">
        <v>66</v>
      </c>
      <c r="R72" s="2" t="s">
        <v>66</v>
      </c>
      <c r="S72" s="3">
        <v>0</v>
      </c>
      <c r="T72" s="3">
        <v>0</v>
      </c>
      <c r="U72" s="3">
        <v>0.02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383</v>
      </c>
      <c r="AX72" s="2" t="s">
        <v>52</v>
      </c>
      <c r="AY72" s="2" t="s">
        <v>52</v>
      </c>
      <c r="AZ72" s="2" t="s">
        <v>52</v>
      </c>
    </row>
    <row r="73" spans="1:52" ht="30" customHeight="1" x14ac:dyDescent="0.3">
      <c r="A73" s="22" t="s">
        <v>294</v>
      </c>
      <c r="B73" s="22" t="s">
        <v>295</v>
      </c>
      <c r="C73" s="22" t="s">
        <v>296</v>
      </c>
      <c r="D73" s="23">
        <f>공량산출근거서_일위대가!K38</f>
        <v>0.01</v>
      </c>
      <c r="E73" s="25"/>
      <c r="F73" s="28"/>
      <c r="G73" s="25"/>
      <c r="H73" s="28"/>
      <c r="I73" s="25"/>
      <c r="J73" s="28"/>
      <c r="K73" s="25"/>
      <c r="L73" s="28"/>
      <c r="M73" s="22" t="s">
        <v>52</v>
      </c>
      <c r="N73" s="2" t="s">
        <v>126</v>
      </c>
      <c r="O73" s="2" t="s">
        <v>297</v>
      </c>
      <c r="P73" s="2" t="s">
        <v>66</v>
      </c>
      <c r="Q73" s="2" t="s">
        <v>66</v>
      </c>
      <c r="R73" s="2" t="s">
        <v>65</v>
      </c>
      <c r="S73" s="3"/>
      <c r="T73" s="3"/>
      <c r="U73" s="3"/>
      <c r="V73" s="3"/>
      <c r="W73" s="3">
        <v>2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384</v>
      </c>
      <c r="AX73" s="2" t="s">
        <v>52</v>
      </c>
      <c r="AY73" s="2" t="s">
        <v>52</v>
      </c>
      <c r="AZ73" s="2" t="s">
        <v>52</v>
      </c>
    </row>
    <row r="74" spans="1:52" ht="30" customHeight="1" x14ac:dyDescent="0.3">
      <c r="A74" s="22" t="s">
        <v>299</v>
      </c>
      <c r="B74" s="22" t="s">
        <v>300</v>
      </c>
      <c r="C74" s="22" t="s">
        <v>186</v>
      </c>
      <c r="D74" s="23">
        <v>1</v>
      </c>
      <c r="E74" s="25"/>
      <c r="F74" s="28"/>
      <c r="G74" s="25"/>
      <c r="H74" s="28"/>
      <c r="I74" s="25"/>
      <c r="J74" s="28"/>
      <c r="K74" s="25"/>
      <c r="L74" s="28"/>
      <c r="M74" s="22" t="s">
        <v>52</v>
      </c>
      <c r="N74" s="2" t="s">
        <v>126</v>
      </c>
      <c r="O74" s="2" t="s">
        <v>359</v>
      </c>
      <c r="P74" s="2" t="s">
        <v>66</v>
      </c>
      <c r="Q74" s="2" t="s">
        <v>66</v>
      </c>
      <c r="R74" s="2" t="s">
        <v>66</v>
      </c>
      <c r="S74" s="3">
        <v>1</v>
      </c>
      <c r="T74" s="3">
        <v>0</v>
      </c>
      <c r="U74" s="3">
        <v>0.03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385</v>
      </c>
      <c r="AX74" s="2" t="s">
        <v>52</v>
      </c>
      <c r="AY74" s="2" t="s">
        <v>52</v>
      </c>
      <c r="AZ74" s="2" t="s">
        <v>52</v>
      </c>
    </row>
    <row r="75" spans="1:52" ht="30" customHeight="1" x14ac:dyDescent="0.3">
      <c r="A75" s="22" t="s">
        <v>303</v>
      </c>
      <c r="B75" s="22" t="s">
        <v>52</v>
      </c>
      <c r="C75" s="22" t="s">
        <v>52</v>
      </c>
      <c r="D75" s="23"/>
      <c r="E75" s="25"/>
      <c r="F75" s="28"/>
      <c r="G75" s="25"/>
      <c r="H75" s="28"/>
      <c r="I75" s="25"/>
      <c r="J75" s="28"/>
      <c r="K75" s="25"/>
      <c r="L75" s="28"/>
      <c r="M75" s="22" t="s">
        <v>52</v>
      </c>
      <c r="N75" s="2" t="s">
        <v>95</v>
      </c>
      <c r="O75" s="2" t="s">
        <v>95</v>
      </c>
      <c r="P75" s="2" t="s">
        <v>52</v>
      </c>
      <c r="Q75" s="2" t="s">
        <v>52</v>
      </c>
      <c r="R75" s="2" t="s">
        <v>52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52</v>
      </c>
      <c r="AX75" s="2" t="s">
        <v>52</v>
      </c>
      <c r="AY75" s="2" t="s">
        <v>52</v>
      </c>
      <c r="AZ75" s="2" t="s">
        <v>52</v>
      </c>
    </row>
    <row r="76" spans="1:52" ht="30" customHeight="1" x14ac:dyDescent="0.3">
      <c r="A76" s="23"/>
      <c r="B76" s="23"/>
      <c r="C76" s="23"/>
      <c r="D76" s="23"/>
      <c r="E76" s="25"/>
      <c r="F76" s="28"/>
      <c r="G76" s="25"/>
      <c r="H76" s="28"/>
      <c r="I76" s="25"/>
      <c r="J76" s="28"/>
      <c r="K76" s="25"/>
      <c r="L76" s="28"/>
      <c r="M76" s="23"/>
    </row>
    <row r="77" spans="1:52" ht="30" customHeight="1" x14ac:dyDescent="0.3">
      <c r="A77" s="19" t="s">
        <v>386</v>
      </c>
      <c r="B77" s="20"/>
      <c r="C77" s="20"/>
      <c r="D77" s="20"/>
      <c r="E77" s="24"/>
      <c r="F77" s="27"/>
      <c r="G77" s="24"/>
      <c r="H77" s="27"/>
      <c r="I77" s="24"/>
      <c r="J77" s="27"/>
      <c r="K77" s="24"/>
      <c r="L77" s="27"/>
      <c r="M77" s="21"/>
      <c r="N77" s="1" t="s">
        <v>131</v>
      </c>
    </row>
    <row r="78" spans="1:52" ht="30" customHeight="1" x14ac:dyDescent="0.3">
      <c r="A78" s="22" t="s">
        <v>142</v>
      </c>
      <c r="B78" s="22" t="s">
        <v>388</v>
      </c>
      <c r="C78" s="22" t="s">
        <v>70</v>
      </c>
      <c r="D78" s="23">
        <v>1</v>
      </c>
      <c r="E78" s="25"/>
      <c r="F78" s="28"/>
      <c r="G78" s="25"/>
      <c r="H78" s="28"/>
      <c r="I78" s="25"/>
      <c r="J78" s="28"/>
      <c r="K78" s="25"/>
      <c r="L78" s="28"/>
      <c r="M78" s="22" t="s">
        <v>52</v>
      </c>
      <c r="N78" s="2" t="s">
        <v>131</v>
      </c>
      <c r="O78" s="2" t="s">
        <v>389</v>
      </c>
      <c r="P78" s="2" t="s">
        <v>66</v>
      </c>
      <c r="Q78" s="2" t="s">
        <v>66</v>
      </c>
      <c r="R78" s="2" t="s">
        <v>65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390</v>
      </c>
      <c r="AX78" s="2" t="s">
        <v>52</v>
      </c>
      <c r="AY78" s="2" t="s">
        <v>52</v>
      </c>
      <c r="AZ78" s="2" t="s">
        <v>52</v>
      </c>
    </row>
    <row r="79" spans="1:52" ht="30" customHeight="1" x14ac:dyDescent="0.3">
      <c r="A79" s="22" t="s">
        <v>294</v>
      </c>
      <c r="B79" s="22" t="s">
        <v>295</v>
      </c>
      <c r="C79" s="22" t="s">
        <v>296</v>
      </c>
      <c r="D79" s="23">
        <f>공량산출근거서_일위대가!K41</f>
        <v>0.24</v>
      </c>
      <c r="E79" s="25"/>
      <c r="F79" s="28"/>
      <c r="G79" s="25"/>
      <c r="H79" s="28"/>
      <c r="I79" s="25"/>
      <c r="J79" s="28"/>
      <c r="K79" s="25"/>
      <c r="L79" s="28"/>
      <c r="M79" s="22" t="s">
        <v>52</v>
      </c>
      <c r="N79" s="2" t="s">
        <v>131</v>
      </c>
      <c r="O79" s="2" t="s">
        <v>297</v>
      </c>
      <c r="P79" s="2" t="s">
        <v>66</v>
      </c>
      <c r="Q79" s="2" t="s">
        <v>66</v>
      </c>
      <c r="R79" s="2" t="s">
        <v>65</v>
      </c>
      <c r="S79" s="3"/>
      <c r="T79" s="3"/>
      <c r="U79" s="3"/>
      <c r="V79" s="3">
        <v>1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391</v>
      </c>
      <c r="AX79" s="2" t="s">
        <v>52</v>
      </c>
      <c r="AY79" s="2" t="s">
        <v>52</v>
      </c>
      <c r="AZ79" s="2" t="s">
        <v>52</v>
      </c>
    </row>
    <row r="80" spans="1:52" ht="30" customHeight="1" x14ac:dyDescent="0.3">
      <c r="A80" s="22" t="s">
        <v>299</v>
      </c>
      <c r="B80" s="22" t="s">
        <v>300</v>
      </c>
      <c r="C80" s="22" t="s">
        <v>186</v>
      </c>
      <c r="D80" s="23">
        <v>1</v>
      </c>
      <c r="E80" s="25"/>
      <c r="F80" s="28"/>
      <c r="G80" s="25"/>
      <c r="H80" s="28"/>
      <c r="I80" s="25"/>
      <c r="J80" s="28"/>
      <c r="K80" s="25"/>
      <c r="L80" s="28"/>
      <c r="M80" s="22" t="s">
        <v>52</v>
      </c>
      <c r="N80" s="2" t="s">
        <v>131</v>
      </c>
      <c r="O80" s="2" t="s">
        <v>301</v>
      </c>
      <c r="P80" s="2" t="s">
        <v>66</v>
      </c>
      <c r="Q80" s="2" t="s">
        <v>66</v>
      </c>
      <c r="R80" s="2" t="s">
        <v>66</v>
      </c>
      <c r="S80" s="3">
        <v>1</v>
      </c>
      <c r="T80" s="3">
        <v>0</v>
      </c>
      <c r="U80" s="3">
        <v>0.03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392</v>
      </c>
      <c r="AX80" s="2" t="s">
        <v>52</v>
      </c>
      <c r="AY80" s="2" t="s">
        <v>52</v>
      </c>
      <c r="AZ80" s="2" t="s">
        <v>52</v>
      </c>
    </row>
    <row r="81" spans="1:52" ht="30" customHeight="1" x14ac:dyDescent="0.3">
      <c r="A81" s="22" t="s">
        <v>303</v>
      </c>
      <c r="B81" s="22" t="s">
        <v>52</v>
      </c>
      <c r="C81" s="22" t="s">
        <v>52</v>
      </c>
      <c r="D81" s="23"/>
      <c r="E81" s="25"/>
      <c r="F81" s="28"/>
      <c r="G81" s="25"/>
      <c r="H81" s="28"/>
      <c r="I81" s="25"/>
      <c r="J81" s="28"/>
      <c r="K81" s="25"/>
      <c r="L81" s="28"/>
      <c r="M81" s="22" t="s">
        <v>52</v>
      </c>
      <c r="N81" s="2" t="s">
        <v>95</v>
      </c>
      <c r="O81" s="2" t="s">
        <v>95</v>
      </c>
      <c r="P81" s="2" t="s">
        <v>52</v>
      </c>
      <c r="Q81" s="2" t="s">
        <v>52</v>
      </c>
      <c r="R81" s="2" t="s">
        <v>52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52</v>
      </c>
      <c r="AX81" s="2" t="s">
        <v>52</v>
      </c>
      <c r="AY81" s="2" t="s">
        <v>52</v>
      </c>
      <c r="AZ81" s="2" t="s">
        <v>52</v>
      </c>
    </row>
    <row r="82" spans="1:52" ht="30" customHeight="1" x14ac:dyDescent="0.3">
      <c r="A82" s="23"/>
      <c r="B82" s="23"/>
      <c r="C82" s="23"/>
      <c r="D82" s="23"/>
      <c r="E82" s="25"/>
      <c r="F82" s="28"/>
      <c r="G82" s="25"/>
      <c r="H82" s="28"/>
      <c r="I82" s="25"/>
      <c r="J82" s="28"/>
      <c r="K82" s="25"/>
      <c r="L82" s="28"/>
      <c r="M82" s="23"/>
    </row>
    <row r="83" spans="1:52" ht="30" customHeight="1" x14ac:dyDescent="0.3">
      <c r="A83" s="19" t="s">
        <v>393</v>
      </c>
      <c r="B83" s="20"/>
      <c r="C83" s="20"/>
      <c r="D83" s="20"/>
      <c r="E83" s="24"/>
      <c r="F83" s="27"/>
      <c r="G83" s="24"/>
      <c r="H83" s="27"/>
      <c r="I83" s="24"/>
      <c r="J83" s="27"/>
      <c r="K83" s="24"/>
      <c r="L83" s="27"/>
      <c r="M83" s="21"/>
      <c r="N83" s="1" t="s">
        <v>135</v>
      </c>
    </row>
    <row r="84" spans="1:52" ht="30" customHeight="1" x14ac:dyDescent="0.3">
      <c r="A84" s="22" t="s">
        <v>142</v>
      </c>
      <c r="B84" s="22" t="s">
        <v>394</v>
      </c>
      <c r="C84" s="22" t="s">
        <v>70</v>
      </c>
      <c r="D84" s="23">
        <v>1</v>
      </c>
      <c r="E84" s="25"/>
      <c r="F84" s="28"/>
      <c r="G84" s="25"/>
      <c r="H84" s="28"/>
      <c r="I84" s="25"/>
      <c r="J84" s="28"/>
      <c r="K84" s="25"/>
      <c r="L84" s="28"/>
      <c r="M84" s="22" t="s">
        <v>52</v>
      </c>
      <c r="N84" s="2" t="s">
        <v>135</v>
      </c>
      <c r="O84" s="2" t="s">
        <v>395</v>
      </c>
      <c r="P84" s="2" t="s">
        <v>66</v>
      </c>
      <c r="Q84" s="2" t="s">
        <v>66</v>
      </c>
      <c r="R84" s="2" t="s">
        <v>65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396</v>
      </c>
      <c r="AX84" s="2" t="s">
        <v>52</v>
      </c>
      <c r="AY84" s="2" t="s">
        <v>52</v>
      </c>
      <c r="AZ84" s="2" t="s">
        <v>52</v>
      </c>
    </row>
    <row r="85" spans="1:52" ht="30" customHeight="1" x14ac:dyDescent="0.3">
      <c r="A85" s="22" t="s">
        <v>294</v>
      </c>
      <c r="B85" s="22" t="s">
        <v>295</v>
      </c>
      <c r="C85" s="22" t="s">
        <v>296</v>
      </c>
      <c r="D85" s="23">
        <f>공량산출근거서_일위대가!K44</f>
        <v>0.24</v>
      </c>
      <c r="E85" s="25"/>
      <c r="F85" s="28"/>
      <c r="G85" s="25"/>
      <c r="H85" s="28"/>
      <c r="I85" s="25"/>
      <c r="J85" s="28"/>
      <c r="K85" s="25"/>
      <c r="L85" s="28"/>
      <c r="M85" s="22" t="s">
        <v>52</v>
      </c>
      <c r="N85" s="2" t="s">
        <v>135</v>
      </c>
      <c r="O85" s="2" t="s">
        <v>297</v>
      </c>
      <c r="P85" s="2" t="s">
        <v>66</v>
      </c>
      <c r="Q85" s="2" t="s">
        <v>66</v>
      </c>
      <c r="R85" s="2" t="s">
        <v>65</v>
      </c>
      <c r="S85" s="3"/>
      <c r="T85" s="3"/>
      <c r="U85" s="3"/>
      <c r="V85" s="3">
        <v>1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397</v>
      </c>
      <c r="AX85" s="2" t="s">
        <v>52</v>
      </c>
      <c r="AY85" s="2" t="s">
        <v>52</v>
      </c>
      <c r="AZ85" s="2" t="s">
        <v>52</v>
      </c>
    </row>
    <row r="86" spans="1:52" ht="30" customHeight="1" x14ac:dyDescent="0.3">
      <c r="A86" s="22" t="s">
        <v>299</v>
      </c>
      <c r="B86" s="22" t="s">
        <v>300</v>
      </c>
      <c r="C86" s="22" t="s">
        <v>186</v>
      </c>
      <c r="D86" s="23">
        <v>1</v>
      </c>
      <c r="E86" s="25"/>
      <c r="F86" s="28"/>
      <c r="G86" s="25"/>
      <c r="H86" s="28"/>
      <c r="I86" s="25"/>
      <c r="J86" s="28"/>
      <c r="K86" s="25"/>
      <c r="L86" s="28"/>
      <c r="M86" s="22" t="s">
        <v>52</v>
      </c>
      <c r="N86" s="2" t="s">
        <v>135</v>
      </c>
      <c r="O86" s="2" t="s">
        <v>301</v>
      </c>
      <c r="P86" s="2" t="s">
        <v>66</v>
      </c>
      <c r="Q86" s="2" t="s">
        <v>66</v>
      </c>
      <c r="R86" s="2" t="s">
        <v>66</v>
      </c>
      <c r="S86" s="3">
        <v>1</v>
      </c>
      <c r="T86" s="3">
        <v>0</v>
      </c>
      <c r="U86" s="3">
        <v>0.03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398</v>
      </c>
      <c r="AX86" s="2" t="s">
        <v>52</v>
      </c>
      <c r="AY86" s="2" t="s">
        <v>52</v>
      </c>
      <c r="AZ86" s="2" t="s">
        <v>52</v>
      </c>
    </row>
    <row r="87" spans="1:52" ht="30" customHeight="1" x14ac:dyDescent="0.3">
      <c r="A87" s="22" t="s">
        <v>303</v>
      </c>
      <c r="B87" s="22" t="s">
        <v>52</v>
      </c>
      <c r="C87" s="22" t="s">
        <v>52</v>
      </c>
      <c r="D87" s="23"/>
      <c r="E87" s="25"/>
      <c r="F87" s="28"/>
      <c r="G87" s="25"/>
      <c r="H87" s="28"/>
      <c r="I87" s="25"/>
      <c r="J87" s="28"/>
      <c r="K87" s="25"/>
      <c r="L87" s="28"/>
      <c r="M87" s="22" t="s">
        <v>52</v>
      </c>
      <c r="N87" s="2" t="s">
        <v>95</v>
      </c>
      <c r="O87" s="2" t="s">
        <v>95</v>
      </c>
      <c r="P87" s="2" t="s">
        <v>52</v>
      </c>
      <c r="Q87" s="2" t="s">
        <v>52</v>
      </c>
      <c r="R87" s="2" t="s">
        <v>52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52</v>
      </c>
      <c r="AX87" s="2" t="s">
        <v>52</v>
      </c>
      <c r="AY87" s="2" t="s">
        <v>52</v>
      </c>
      <c r="AZ87" s="2" t="s">
        <v>52</v>
      </c>
    </row>
    <row r="88" spans="1:52" ht="30" customHeight="1" x14ac:dyDescent="0.3">
      <c r="A88" s="23"/>
      <c r="B88" s="23"/>
      <c r="C88" s="23"/>
      <c r="D88" s="23"/>
      <c r="E88" s="25"/>
      <c r="F88" s="28"/>
      <c r="G88" s="25"/>
      <c r="H88" s="28"/>
      <c r="I88" s="25"/>
      <c r="J88" s="28"/>
      <c r="K88" s="25"/>
      <c r="L88" s="28"/>
      <c r="M88" s="23"/>
    </row>
    <row r="89" spans="1:52" ht="30" customHeight="1" x14ac:dyDescent="0.3">
      <c r="A89" s="19" t="s">
        <v>399</v>
      </c>
      <c r="B89" s="20"/>
      <c r="C89" s="20"/>
      <c r="D89" s="20"/>
      <c r="E89" s="24"/>
      <c r="F89" s="27"/>
      <c r="G89" s="24"/>
      <c r="H89" s="27"/>
      <c r="I89" s="24"/>
      <c r="J89" s="27"/>
      <c r="K89" s="24"/>
      <c r="L89" s="27"/>
      <c r="M89" s="21"/>
      <c r="N89" s="1" t="s">
        <v>140</v>
      </c>
    </row>
    <row r="90" spans="1:52" ht="30" customHeight="1" x14ac:dyDescent="0.3">
      <c r="A90" s="22" t="s">
        <v>400</v>
      </c>
      <c r="B90" s="22" t="s">
        <v>401</v>
      </c>
      <c r="C90" s="22" t="s">
        <v>70</v>
      </c>
      <c r="D90" s="23">
        <v>1</v>
      </c>
      <c r="E90" s="25"/>
      <c r="F90" s="28"/>
      <c r="G90" s="25"/>
      <c r="H90" s="28"/>
      <c r="I90" s="25"/>
      <c r="J90" s="28"/>
      <c r="K90" s="25"/>
      <c r="L90" s="28"/>
      <c r="M90" s="22" t="s">
        <v>52</v>
      </c>
      <c r="N90" s="2" t="s">
        <v>140</v>
      </c>
      <c r="O90" s="2" t="s">
        <v>402</v>
      </c>
      <c r="P90" s="2" t="s">
        <v>66</v>
      </c>
      <c r="Q90" s="2" t="s">
        <v>66</v>
      </c>
      <c r="R90" s="2" t="s">
        <v>65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403</v>
      </c>
      <c r="AX90" s="2" t="s">
        <v>52</v>
      </c>
      <c r="AY90" s="2" t="s">
        <v>52</v>
      </c>
      <c r="AZ90" s="2" t="s">
        <v>52</v>
      </c>
    </row>
    <row r="91" spans="1:52" ht="30" customHeight="1" x14ac:dyDescent="0.3">
      <c r="A91" s="22" t="s">
        <v>294</v>
      </c>
      <c r="B91" s="22" t="s">
        <v>295</v>
      </c>
      <c r="C91" s="22" t="s">
        <v>296</v>
      </c>
      <c r="D91" s="23">
        <f>공량산출근거서_일위대가!K47</f>
        <v>0.24</v>
      </c>
      <c r="E91" s="25"/>
      <c r="F91" s="28"/>
      <c r="G91" s="25"/>
      <c r="H91" s="28"/>
      <c r="I91" s="25"/>
      <c r="J91" s="28"/>
      <c r="K91" s="25"/>
      <c r="L91" s="28"/>
      <c r="M91" s="22" t="s">
        <v>52</v>
      </c>
      <c r="N91" s="2" t="s">
        <v>140</v>
      </c>
      <c r="O91" s="2" t="s">
        <v>297</v>
      </c>
      <c r="P91" s="2" t="s">
        <v>66</v>
      </c>
      <c r="Q91" s="2" t="s">
        <v>66</v>
      </c>
      <c r="R91" s="2" t="s">
        <v>65</v>
      </c>
      <c r="S91" s="3"/>
      <c r="T91" s="3"/>
      <c r="U91" s="3"/>
      <c r="V91" s="3">
        <v>1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404</v>
      </c>
      <c r="AX91" s="2" t="s">
        <v>52</v>
      </c>
      <c r="AY91" s="2" t="s">
        <v>52</v>
      </c>
      <c r="AZ91" s="2" t="s">
        <v>52</v>
      </c>
    </row>
    <row r="92" spans="1:52" ht="30" customHeight="1" x14ac:dyDescent="0.3">
      <c r="A92" s="22" t="s">
        <v>299</v>
      </c>
      <c r="B92" s="22" t="s">
        <v>300</v>
      </c>
      <c r="C92" s="22" t="s">
        <v>186</v>
      </c>
      <c r="D92" s="23">
        <v>1</v>
      </c>
      <c r="E92" s="25"/>
      <c r="F92" s="28"/>
      <c r="G92" s="25"/>
      <c r="H92" s="28"/>
      <c r="I92" s="25"/>
      <c r="J92" s="28"/>
      <c r="K92" s="25"/>
      <c r="L92" s="28"/>
      <c r="M92" s="22" t="s">
        <v>52</v>
      </c>
      <c r="N92" s="2" t="s">
        <v>140</v>
      </c>
      <c r="O92" s="2" t="s">
        <v>301</v>
      </c>
      <c r="P92" s="2" t="s">
        <v>66</v>
      </c>
      <c r="Q92" s="2" t="s">
        <v>66</v>
      </c>
      <c r="R92" s="2" t="s">
        <v>66</v>
      </c>
      <c r="S92" s="3">
        <v>1</v>
      </c>
      <c r="T92" s="3">
        <v>0</v>
      </c>
      <c r="U92" s="3">
        <v>0.03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405</v>
      </c>
      <c r="AX92" s="2" t="s">
        <v>52</v>
      </c>
      <c r="AY92" s="2" t="s">
        <v>52</v>
      </c>
      <c r="AZ92" s="2" t="s">
        <v>52</v>
      </c>
    </row>
    <row r="93" spans="1:52" ht="30" customHeight="1" x14ac:dyDescent="0.3">
      <c r="A93" s="22" t="s">
        <v>303</v>
      </c>
      <c r="B93" s="22" t="s">
        <v>52</v>
      </c>
      <c r="C93" s="22" t="s">
        <v>52</v>
      </c>
      <c r="D93" s="23"/>
      <c r="E93" s="25"/>
      <c r="F93" s="28"/>
      <c r="G93" s="25"/>
      <c r="H93" s="28"/>
      <c r="I93" s="25"/>
      <c r="J93" s="28"/>
      <c r="K93" s="25"/>
      <c r="L93" s="28"/>
      <c r="M93" s="22" t="s">
        <v>52</v>
      </c>
      <c r="N93" s="2" t="s">
        <v>95</v>
      </c>
      <c r="O93" s="2" t="s">
        <v>95</v>
      </c>
      <c r="P93" s="2" t="s">
        <v>52</v>
      </c>
      <c r="Q93" s="2" t="s">
        <v>52</v>
      </c>
      <c r="R93" s="2" t="s">
        <v>52</v>
      </c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52</v>
      </c>
      <c r="AX93" s="2" t="s">
        <v>52</v>
      </c>
      <c r="AY93" s="2" t="s">
        <v>52</v>
      </c>
      <c r="AZ93" s="2" t="s">
        <v>52</v>
      </c>
    </row>
    <row r="94" spans="1:52" ht="30" customHeight="1" x14ac:dyDescent="0.3">
      <c r="A94" s="23"/>
      <c r="B94" s="23"/>
      <c r="C94" s="23"/>
      <c r="D94" s="23"/>
      <c r="E94" s="25"/>
      <c r="F94" s="28"/>
      <c r="G94" s="25"/>
      <c r="H94" s="28"/>
      <c r="I94" s="25"/>
      <c r="J94" s="28"/>
      <c r="K94" s="25"/>
      <c r="L94" s="28"/>
      <c r="M94" s="23"/>
    </row>
    <row r="95" spans="1:52" ht="30" customHeight="1" x14ac:dyDescent="0.3">
      <c r="A95" s="19" t="s">
        <v>406</v>
      </c>
      <c r="B95" s="20"/>
      <c r="C95" s="20"/>
      <c r="D95" s="20"/>
      <c r="E95" s="24"/>
      <c r="F95" s="27"/>
      <c r="G95" s="24"/>
      <c r="H95" s="27"/>
      <c r="I95" s="24"/>
      <c r="J95" s="27"/>
      <c r="K95" s="24"/>
      <c r="L95" s="27"/>
      <c r="M95" s="21"/>
      <c r="N95" s="1" t="s">
        <v>155</v>
      </c>
    </row>
    <row r="96" spans="1:52" ht="30" customHeight="1" x14ac:dyDescent="0.3">
      <c r="A96" s="22" t="s">
        <v>407</v>
      </c>
      <c r="B96" s="22" t="s">
        <v>408</v>
      </c>
      <c r="C96" s="22" t="s">
        <v>70</v>
      </c>
      <c r="D96" s="23">
        <v>1</v>
      </c>
      <c r="E96" s="25"/>
      <c r="F96" s="28"/>
      <c r="G96" s="25"/>
      <c r="H96" s="28"/>
      <c r="I96" s="25"/>
      <c r="J96" s="28"/>
      <c r="K96" s="25"/>
      <c r="L96" s="28"/>
      <c r="M96" s="22" t="s">
        <v>52</v>
      </c>
      <c r="N96" s="2" t="s">
        <v>155</v>
      </c>
      <c r="O96" s="2" t="s">
        <v>409</v>
      </c>
      <c r="P96" s="2" t="s">
        <v>66</v>
      </c>
      <c r="Q96" s="2" t="s">
        <v>66</v>
      </c>
      <c r="R96" s="2" t="s">
        <v>65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410</v>
      </c>
      <c r="AX96" s="2" t="s">
        <v>52</v>
      </c>
      <c r="AY96" s="2" t="s">
        <v>52</v>
      </c>
      <c r="AZ96" s="2" t="s">
        <v>52</v>
      </c>
    </row>
    <row r="97" spans="1:52" ht="30" customHeight="1" x14ac:dyDescent="0.3">
      <c r="A97" s="22" t="s">
        <v>294</v>
      </c>
      <c r="B97" s="22" t="s">
        <v>295</v>
      </c>
      <c r="C97" s="22" t="s">
        <v>296</v>
      </c>
      <c r="D97" s="23">
        <f>공량산출근거서_일위대가!K50</f>
        <v>0.13</v>
      </c>
      <c r="E97" s="25"/>
      <c r="F97" s="28"/>
      <c r="G97" s="25"/>
      <c r="H97" s="28"/>
      <c r="I97" s="25"/>
      <c r="J97" s="28"/>
      <c r="K97" s="25"/>
      <c r="L97" s="28"/>
      <c r="M97" s="22" t="s">
        <v>52</v>
      </c>
      <c r="N97" s="2" t="s">
        <v>155</v>
      </c>
      <c r="O97" s="2" t="s">
        <v>297</v>
      </c>
      <c r="P97" s="2" t="s">
        <v>66</v>
      </c>
      <c r="Q97" s="2" t="s">
        <v>66</v>
      </c>
      <c r="R97" s="2" t="s">
        <v>65</v>
      </c>
      <c r="S97" s="3"/>
      <c r="T97" s="3"/>
      <c r="U97" s="3"/>
      <c r="V97" s="3">
        <v>1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411</v>
      </c>
      <c r="AX97" s="2" t="s">
        <v>52</v>
      </c>
      <c r="AY97" s="2" t="s">
        <v>52</v>
      </c>
      <c r="AZ97" s="2" t="s">
        <v>52</v>
      </c>
    </row>
    <row r="98" spans="1:52" ht="30" customHeight="1" x14ac:dyDescent="0.3">
      <c r="A98" s="22" t="s">
        <v>299</v>
      </c>
      <c r="B98" s="22" t="s">
        <v>300</v>
      </c>
      <c r="C98" s="22" t="s">
        <v>186</v>
      </c>
      <c r="D98" s="23">
        <v>1</v>
      </c>
      <c r="E98" s="25"/>
      <c r="F98" s="28"/>
      <c r="G98" s="25"/>
      <c r="H98" s="28"/>
      <c r="I98" s="25"/>
      <c r="J98" s="28"/>
      <c r="K98" s="25"/>
      <c r="L98" s="28"/>
      <c r="M98" s="22" t="s">
        <v>52</v>
      </c>
      <c r="N98" s="2" t="s">
        <v>155</v>
      </c>
      <c r="O98" s="2" t="s">
        <v>301</v>
      </c>
      <c r="P98" s="2" t="s">
        <v>66</v>
      </c>
      <c r="Q98" s="2" t="s">
        <v>66</v>
      </c>
      <c r="R98" s="2" t="s">
        <v>66</v>
      </c>
      <c r="S98" s="3">
        <v>1</v>
      </c>
      <c r="T98" s="3">
        <v>0</v>
      </c>
      <c r="U98" s="3">
        <v>0.03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412</v>
      </c>
      <c r="AX98" s="2" t="s">
        <v>52</v>
      </c>
      <c r="AY98" s="2" t="s">
        <v>52</v>
      </c>
      <c r="AZ98" s="2" t="s">
        <v>52</v>
      </c>
    </row>
    <row r="99" spans="1:52" ht="30" customHeight="1" x14ac:dyDescent="0.3">
      <c r="A99" s="22" t="s">
        <v>303</v>
      </c>
      <c r="B99" s="22" t="s">
        <v>52</v>
      </c>
      <c r="C99" s="22" t="s">
        <v>52</v>
      </c>
      <c r="D99" s="23"/>
      <c r="E99" s="25"/>
      <c r="F99" s="28"/>
      <c r="G99" s="25"/>
      <c r="H99" s="28"/>
      <c r="I99" s="25"/>
      <c r="J99" s="28"/>
      <c r="K99" s="25"/>
      <c r="L99" s="28"/>
      <c r="M99" s="22" t="s">
        <v>52</v>
      </c>
      <c r="N99" s="2" t="s">
        <v>95</v>
      </c>
      <c r="O99" s="2" t="s">
        <v>95</v>
      </c>
      <c r="P99" s="2" t="s">
        <v>52</v>
      </c>
      <c r="Q99" s="2" t="s">
        <v>52</v>
      </c>
      <c r="R99" s="2" t="s">
        <v>52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52</v>
      </c>
      <c r="AX99" s="2" t="s">
        <v>52</v>
      </c>
      <c r="AY99" s="2" t="s">
        <v>52</v>
      </c>
      <c r="AZ99" s="2" t="s">
        <v>52</v>
      </c>
    </row>
    <row r="100" spans="1:52" ht="30" customHeight="1" x14ac:dyDescent="0.3">
      <c r="A100" s="23"/>
      <c r="B100" s="23"/>
      <c r="C100" s="23"/>
      <c r="D100" s="23"/>
      <c r="E100" s="25"/>
      <c r="F100" s="28"/>
      <c r="G100" s="25"/>
      <c r="H100" s="28"/>
      <c r="I100" s="25"/>
      <c r="J100" s="28"/>
      <c r="K100" s="25"/>
      <c r="L100" s="28"/>
      <c r="M100" s="23"/>
    </row>
    <row r="101" spans="1:52" ht="30" customHeight="1" x14ac:dyDescent="0.3">
      <c r="A101" s="19" t="s">
        <v>413</v>
      </c>
      <c r="B101" s="20"/>
      <c r="C101" s="20"/>
      <c r="D101" s="20"/>
      <c r="E101" s="24"/>
      <c r="F101" s="27"/>
      <c r="G101" s="24"/>
      <c r="H101" s="27"/>
      <c r="I101" s="24"/>
      <c r="J101" s="27"/>
      <c r="K101" s="24"/>
      <c r="L101" s="27"/>
      <c r="M101" s="21"/>
      <c r="N101" s="1" t="s">
        <v>159</v>
      </c>
    </row>
    <row r="102" spans="1:52" ht="30" customHeight="1" x14ac:dyDescent="0.3">
      <c r="A102" s="22" t="s">
        <v>407</v>
      </c>
      <c r="B102" s="22" t="s">
        <v>414</v>
      </c>
      <c r="C102" s="22" t="s">
        <v>70</v>
      </c>
      <c r="D102" s="23">
        <v>1</v>
      </c>
      <c r="E102" s="25"/>
      <c r="F102" s="28"/>
      <c r="G102" s="25"/>
      <c r="H102" s="28"/>
      <c r="I102" s="25"/>
      <c r="J102" s="28"/>
      <c r="K102" s="25"/>
      <c r="L102" s="28"/>
      <c r="M102" s="22" t="s">
        <v>52</v>
      </c>
      <c r="N102" s="2" t="s">
        <v>159</v>
      </c>
      <c r="O102" s="2" t="s">
        <v>415</v>
      </c>
      <c r="P102" s="2" t="s">
        <v>66</v>
      </c>
      <c r="Q102" s="2" t="s">
        <v>66</v>
      </c>
      <c r="R102" s="2" t="s">
        <v>65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416</v>
      </c>
      <c r="AX102" s="2" t="s">
        <v>52</v>
      </c>
      <c r="AY102" s="2" t="s">
        <v>52</v>
      </c>
      <c r="AZ102" s="2" t="s">
        <v>52</v>
      </c>
    </row>
    <row r="103" spans="1:52" ht="30" customHeight="1" x14ac:dyDescent="0.3">
      <c r="A103" s="22" t="s">
        <v>294</v>
      </c>
      <c r="B103" s="22" t="s">
        <v>295</v>
      </c>
      <c r="C103" s="22" t="s">
        <v>296</v>
      </c>
      <c r="D103" s="23">
        <f>공량산출근거서_일위대가!K53</f>
        <v>0.13</v>
      </c>
      <c r="E103" s="25"/>
      <c r="F103" s="28"/>
      <c r="G103" s="25"/>
      <c r="H103" s="28"/>
      <c r="I103" s="25"/>
      <c r="J103" s="28"/>
      <c r="K103" s="25"/>
      <c r="L103" s="28"/>
      <c r="M103" s="22" t="s">
        <v>52</v>
      </c>
      <c r="N103" s="2" t="s">
        <v>159</v>
      </c>
      <c r="O103" s="2" t="s">
        <v>297</v>
      </c>
      <c r="P103" s="2" t="s">
        <v>66</v>
      </c>
      <c r="Q103" s="2" t="s">
        <v>66</v>
      </c>
      <c r="R103" s="2" t="s">
        <v>65</v>
      </c>
      <c r="S103" s="3"/>
      <c r="T103" s="3"/>
      <c r="U103" s="3"/>
      <c r="V103" s="3">
        <v>1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417</v>
      </c>
      <c r="AX103" s="2" t="s">
        <v>52</v>
      </c>
      <c r="AY103" s="2" t="s">
        <v>52</v>
      </c>
      <c r="AZ103" s="2" t="s">
        <v>52</v>
      </c>
    </row>
    <row r="104" spans="1:52" ht="30" customHeight="1" x14ac:dyDescent="0.3">
      <c r="A104" s="22" t="s">
        <v>299</v>
      </c>
      <c r="B104" s="22" t="s">
        <v>300</v>
      </c>
      <c r="C104" s="22" t="s">
        <v>186</v>
      </c>
      <c r="D104" s="23">
        <v>1</v>
      </c>
      <c r="E104" s="25"/>
      <c r="F104" s="28"/>
      <c r="G104" s="25"/>
      <c r="H104" s="28"/>
      <c r="I104" s="25"/>
      <c r="J104" s="28"/>
      <c r="K104" s="25"/>
      <c r="L104" s="28"/>
      <c r="M104" s="22" t="s">
        <v>52</v>
      </c>
      <c r="N104" s="2" t="s">
        <v>159</v>
      </c>
      <c r="O104" s="2" t="s">
        <v>301</v>
      </c>
      <c r="P104" s="2" t="s">
        <v>66</v>
      </c>
      <c r="Q104" s="2" t="s">
        <v>66</v>
      </c>
      <c r="R104" s="2" t="s">
        <v>66</v>
      </c>
      <c r="S104" s="3">
        <v>1</v>
      </c>
      <c r="T104" s="3">
        <v>0</v>
      </c>
      <c r="U104" s="3">
        <v>0.03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418</v>
      </c>
      <c r="AX104" s="2" t="s">
        <v>52</v>
      </c>
      <c r="AY104" s="2" t="s">
        <v>52</v>
      </c>
      <c r="AZ104" s="2" t="s">
        <v>52</v>
      </c>
    </row>
    <row r="105" spans="1:52" ht="30" customHeight="1" x14ac:dyDescent="0.3">
      <c r="A105" s="22" t="s">
        <v>303</v>
      </c>
      <c r="B105" s="22" t="s">
        <v>52</v>
      </c>
      <c r="C105" s="22" t="s">
        <v>52</v>
      </c>
      <c r="D105" s="23"/>
      <c r="E105" s="25"/>
      <c r="F105" s="28"/>
      <c r="G105" s="25"/>
      <c r="H105" s="28"/>
      <c r="I105" s="25"/>
      <c r="J105" s="28"/>
      <c r="K105" s="25"/>
      <c r="L105" s="28"/>
      <c r="M105" s="22" t="s">
        <v>52</v>
      </c>
      <c r="N105" s="2" t="s">
        <v>95</v>
      </c>
      <c r="O105" s="2" t="s">
        <v>95</v>
      </c>
      <c r="P105" s="2" t="s">
        <v>52</v>
      </c>
      <c r="Q105" s="2" t="s">
        <v>52</v>
      </c>
      <c r="R105" s="2" t="s">
        <v>52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52</v>
      </c>
      <c r="AX105" s="2" t="s">
        <v>52</v>
      </c>
      <c r="AY105" s="2" t="s">
        <v>52</v>
      </c>
      <c r="AZ105" s="2" t="s">
        <v>52</v>
      </c>
    </row>
    <row r="106" spans="1:52" ht="30" customHeight="1" x14ac:dyDescent="0.3">
      <c r="A106" s="23"/>
      <c r="B106" s="23"/>
      <c r="C106" s="23"/>
      <c r="D106" s="23"/>
      <c r="E106" s="25"/>
      <c r="F106" s="28"/>
      <c r="G106" s="25"/>
      <c r="H106" s="28"/>
      <c r="I106" s="25"/>
      <c r="J106" s="28"/>
      <c r="K106" s="25"/>
      <c r="L106" s="28"/>
      <c r="M106" s="23"/>
    </row>
    <row r="107" spans="1:52" ht="30" customHeight="1" x14ac:dyDescent="0.3">
      <c r="A107" s="19" t="s">
        <v>419</v>
      </c>
      <c r="B107" s="20"/>
      <c r="C107" s="20"/>
      <c r="D107" s="20"/>
      <c r="E107" s="24"/>
      <c r="F107" s="27"/>
      <c r="G107" s="24"/>
      <c r="H107" s="27"/>
      <c r="I107" s="24"/>
      <c r="J107" s="27"/>
      <c r="K107" s="24"/>
      <c r="L107" s="27"/>
      <c r="M107" s="21"/>
      <c r="N107" s="1" t="s">
        <v>163</v>
      </c>
    </row>
    <row r="108" spans="1:52" ht="30" customHeight="1" x14ac:dyDescent="0.3">
      <c r="A108" s="22" t="s">
        <v>407</v>
      </c>
      <c r="B108" s="22" t="s">
        <v>161</v>
      </c>
      <c r="C108" s="22" t="s">
        <v>70</v>
      </c>
      <c r="D108" s="23">
        <v>1</v>
      </c>
      <c r="E108" s="25"/>
      <c r="F108" s="28"/>
      <c r="G108" s="25"/>
      <c r="H108" s="28"/>
      <c r="I108" s="25"/>
      <c r="J108" s="28"/>
      <c r="K108" s="25"/>
      <c r="L108" s="28"/>
      <c r="M108" s="22" t="s">
        <v>52</v>
      </c>
      <c r="N108" s="2" t="s">
        <v>163</v>
      </c>
      <c r="O108" s="2" t="s">
        <v>420</v>
      </c>
      <c r="P108" s="2" t="s">
        <v>66</v>
      </c>
      <c r="Q108" s="2" t="s">
        <v>66</v>
      </c>
      <c r="R108" s="2" t="s">
        <v>65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421</v>
      </c>
      <c r="AX108" s="2" t="s">
        <v>52</v>
      </c>
      <c r="AY108" s="2" t="s">
        <v>52</v>
      </c>
      <c r="AZ108" s="2" t="s">
        <v>52</v>
      </c>
    </row>
    <row r="109" spans="1:52" ht="30" customHeight="1" x14ac:dyDescent="0.3">
      <c r="A109" s="22" t="s">
        <v>294</v>
      </c>
      <c r="B109" s="22" t="s">
        <v>295</v>
      </c>
      <c r="C109" s="22" t="s">
        <v>296</v>
      </c>
      <c r="D109" s="23">
        <f>공량산출근거서_일위대가!K56</f>
        <v>0.13</v>
      </c>
      <c r="E109" s="25"/>
      <c r="F109" s="28"/>
      <c r="G109" s="25"/>
      <c r="H109" s="28"/>
      <c r="I109" s="25"/>
      <c r="J109" s="28"/>
      <c r="K109" s="25"/>
      <c r="L109" s="28"/>
      <c r="M109" s="22" t="s">
        <v>52</v>
      </c>
      <c r="N109" s="2" t="s">
        <v>163</v>
      </c>
      <c r="O109" s="2" t="s">
        <v>297</v>
      </c>
      <c r="P109" s="2" t="s">
        <v>66</v>
      </c>
      <c r="Q109" s="2" t="s">
        <v>66</v>
      </c>
      <c r="R109" s="2" t="s">
        <v>65</v>
      </c>
      <c r="S109" s="3"/>
      <c r="T109" s="3"/>
      <c r="U109" s="3"/>
      <c r="V109" s="3">
        <v>1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422</v>
      </c>
      <c r="AX109" s="2" t="s">
        <v>52</v>
      </c>
      <c r="AY109" s="2" t="s">
        <v>52</v>
      </c>
      <c r="AZ109" s="2" t="s">
        <v>52</v>
      </c>
    </row>
    <row r="110" spans="1:52" ht="30" customHeight="1" x14ac:dyDescent="0.3">
      <c r="A110" s="22" t="s">
        <v>299</v>
      </c>
      <c r="B110" s="22" t="s">
        <v>300</v>
      </c>
      <c r="C110" s="22" t="s">
        <v>186</v>
      </c>
      <c r="D110" s="23">
        <v>1</v>
      </c>
      <c r="E110" s="25"/>
      <c r="F110" s="28"/>
      <c r="G110" s="25"/>
      <c r="H110" s="28"/>
      <c r="I110" s="25"/>
      <c r="J110" s="28"/>
      <c r="K110" s="25"/>
      <c r="L110" s="28"/>
      <c r="M110" s="22" t="s">
        <v>52</v>
      </c>
      <c r="N110" s="2" t="s">
        <v>163</v>
      </c>
      <c r="O110" s="2" t="s">
        <v>301</v>
      </c>
      <c r="P110" s="2" t="s">
        <v>66</v>
      </c>
      <c r="Q110" s="2" t="s">
        <v>66</v>
      </c>
      <c r="R110" s="2" t="s">
        <v>66</v>
      </c>
      <c r="S110" s="3">
        <v>1</v>
      </c>
      <c r="T110" s="3">
        <v>0</v>
      </c>
      <c r="U110" s="3">
        <v>0.03</v>
      </c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423</v>
      </c>
      <c r="AX110" s="2" t="s">
        <v>52</v>
      </c>
      <c r="AY110" s="2" t="s">
        <v>52</v>
      </c>
      <c r="AZ110" s="2" t="s">
        <v>52</v>
      </c>
    </row>
    <row r="111" spans="1:52" ht="30" customHeight="1" x14ac:dyDescent="0.3">
      <c r="A111" s="22" t="s">
        <v>303</v>
      </c>
      <c r="B111" s="22" t="s">
        <v>52</v>
      </c>
      <c r="C111" s="22" t="s">
        <v>52</v>
      </c>
      <c r="D111" s="23"/>
      <c r="E111" s="25"/>
      <c r="F111" s="28"/>
      <c r="G111" s="25"/>
      <c r="H111" s="28"/>
      <c r="I111" s="25"/>
      <c r="J111" s="28"/>
      <c r="K111" s="25"/>
      <c r="L111" s="28"/>
      <c r="M111" s="22" t="s">
        <v>52</v>
      </c>
      <c r="N111" s="2" t="s">
        <v>95</v>
      </c>
      <c r="O111" s="2" t="s">
        <v>95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  <c r="AZ111" s="2" t="s">
        <v>52</v>
      </c>
    </row>
    <row r="112" spans="1:52" ht="30" customHeight="1" x14ac:dyDescent="0.3">
      <c r="A112" s="23"/>
      <c r="B112" s="23"/>
      <c r="C112" s="23"/>
      <c r="D112" s="23"/>
      <c r="E112" s="25"/>
      <c r="F112" s="28"/>
      <c r="G112" s="25"/>
      <c r="H112" s="28"/>
      <c r="I112" s="25"/>
      <c r="J112" s="28"/>
      <c r="K112" s="25"/>
      <c r="L112" s="28"/>
      <c r="M112" s="23"/>
    </row>
    <row r="113" spans="1:52" ht="30" customHeight="1" x14ac:dyDescent="0.3">
      <c r="A113" s="19" t="s">
        <v>424</v>
      </c>
      <c r="B113" s="20"/>
      <c r="C113" s="20"/>
      <c r="D113" s="20"/>
      <c r="E113" s="24"/>
      <c r="F113" s="27"/>
      <c r="G113" s="24"/>
      <c r="H113" s="27"/>
      <c r="I113" s="24"/>
      <c r="J113" s="27"/>
      <c r="K113" s="24"/>
      <c r="L113" s="27"/>
      <c r="M113" s="21"/>
      <c r="N113" s="1" t="s">
        <v>167</v>
      </c>
    </row>
    <row r="114" spans="1:52" ht="30" customHeight="1" x14ac:dyDescent="0.3">
      <c r="A114" s="22" t="s">
        <v>285</v>
      </c>
      <c r="B114" s="22" t="s">
        <v>165</v>
      </c>
      <c r="C114" s="22" t="s">
        <v>70</v>
      </c>
      <c r="D114" s="23">
        <v>1</v>
      </c>
      <c r="E114" s="25"/>
      <c r="F114" s="28"/>
      <c r="G114" s="25"/>
      <c r="H114" s="28"/>
      <c r="I114" s="25"/>
      <c r="J114" s="28"/>
      <c r="K114" s="25"/>
      <c r="L114" s="28"/>
      <c r="M114" s="22" t="s">
        <v>52</v>
      </c>
      <c r="N114" s="2" t="s">
        <v>167</v>
      </c>
      <c r="O114" s="2" t="s">
        <v>425</v>
      </c>
      <c r="P114" s="2" t="s">
        <v>66</v>
      </c>
      <c r="Q114" s="2" t="s">
        <v>66</v>
      </c>
      <c r="R114" s="2" t="s">
        <v>65</v>
      </c>
      <c r="S114" s="3"/>
      <c r="T114" s="3"/>
      <c r="U114" s="3"/>
      <c r="V114" s="3">
        <v>1</v>
      </c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426</v>
      </c>
      <c r="AX114" s="2" t="s">
        <v>52</v>
      </c>
      <c r="AY114" s="2" t="s">
        <v>52</v>
      </c>
      <c r="AZ114" s="2" t="s">
        <v>52</v>
      </c>
    </row>
    <row r="115" spans="1:52" ht="30" customHeight="1" x14ac:dyDescent="0.3">
      <c r="A115" s="22" t="s">
        <v>285</v>
      </c>
      <c r="B115" s="22" t="s">
        <v>288</v>
      </c>
      <c r="C115" s="22" t="s">
        <v>70</v>
      </c>
      <c r="D115" s="23">
        <v>1</v>
      </c>
      <c r="E115" s="25"/>
      <c r="F115" s="28"/>
      <c r="G115" s="25"/>
      <c r="H115" s="28"/>
      <c r="I115" s="25"/>
      <c r="J115" s="28"/>
      <c r="K115" s="25"/>
      <c r="L115" s="28"/>
      <c r="M115" s="22" t="s">
        <v>52</v>
      </c>
      <c r="N115" s="2" t="s">
        <v>167</v>
      </c>
      <c r="O115" s="2" t="s">
        <v>427</v>
      </c>
      <c r="P115" s="2" t="s">
        <v>66</v>
      </c>
      <c r="Q115" s="2" t="s">
        <v>66</v>
      </c>
      <c r="R115" s="2" t="s">
        <v>65</v>
      </c>
      <c r="S115" s="3"/>
      <c r="T115" s="3"/>
      <c r="U115" s="3"/>
      <c r="V115" s="3">
        <v>1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428</v>
      </c>
      <c r="AX115" s="2" t="s">
        <v>52</v>
      </c>
      <c r="AY115" s="2" t="s">
        <v>52</v>
      </c>
      <c r="AZ115" s="2" t="s">
        <v>52</v>
      </c>
    </row>
    <row r="116" spans="1:52" ht="30" customHeight="1" x14ac:dyDescent="0.3">
      <c r="A116" s="22" t="s">
        <v>285</v>
      </c>
      <c r="B116" s="22" t="s">
        <v>291</v>
      </c>
      <c r="C116" s="22" t="s">
        <v>70</v>
      </c>
      <c r="D116" s="23">
        <v>1</v>
      </c>
      <c r="E116" s="25"/>
      <c r="F116" s="28"/>
      <c r="G116" s="25"/>
      <c r="H116" s="28"/>
      <c r="I116" s="25"/>
      <c r="J116" s="28"/>
      <c r="K116" s="25"/>
      <c r="L116" s="28"/>
      <c r="M116" s="22" t="s">
        <v>52</v>
      </c>
      <c r="N116" s="2" t="s">
        <v>167</v>
      </c>
      <c r="O116" s="2" t="s">
        <v>429</v>
      </c>
      <c r="P116" s="2" t="s">
        <v>66</v>
      </c>
      <c r="Q116" s="2" t="s">
        <v>66</v>
      </c>
      <c r="R116" s="2" t="s">
        <v>65</v>
      </c>
      <c r="S116" s="3"/>
      <c r="T116" s="3"/>
      <c r="U116" s="3"/>
      <c r="V116" s="3">
        <v>1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430</v>
      </c>
      <c r="AX116" s="2" t="s">
        <v>52</v>
      </c>
      <c r="AY116" s="2" t="s">
        <v>52</v>
      </c>
      <c r="AZ116" s="2" t="s">
        <v>52</v>
      </c>
    </row>
    <row r="117" spans="1:52" ht="30" customHeight="1" x14ac:dyDescent="0.3">
      <c r="A117" s="22" t="s">
        <v>431</v>
      </c>
      <c r="B117" s="22" t="s">
        <v>432</v>
      </c>
      <c r="C117" s="22" t="s">
        <v>70</v>
      </c>
      <c r="D117" s="23">
        <v>1</v>
      </c>
      <c r="E117" s="25"/>
      <c r="F117" s="28"/>
      <c r="G117" s="25"/>
      <c r="H117" s="28"/>
      <c r="I117" s="25"/>
      <c r="J117" s="28"/>
      <c r="K117" s="25"/>
      <c r="L117" s="28"/>
      <c r="M117" s="22" t="s">
        <v>52</v>
      </c>
      <c r="N117" s="2" t="s">
        <v>167</v>
      </c>
      <c r="O117" s="2" t="s">
        <v>433</v>
      </c>
      <c r="P117" s="2" t="s">
        <v>66</v>
      </c>
      <c r="Q117" s="2" t="s">
        <v>66</v>
      </c>
      <c r="R117" s="2" t="s">
        <v>65</v>
      </c>
      <c r="S117" s="3"/>
      <c r="T117" s="3"/>
      <c r="U117" s="3"/>
      <c r="V117" s="3">
        <v>1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434</v>
      </c>
      <c r="AX117" s="2" t="s">
        <v>52</v>
      </c>
      <c r="AY117" s="2" t="s">
        <v>52</v>
      </c>
      <c r="AZ117" s="2" t="s">
        <v>52</v>
      </c>
    </row>
    <row r="118" spans="1:52" ht="30" customHeight="1" x14ac:dyDescent="0.3">
      <c r="A118" s="22" t="s">
        <v>435</v>
      </c>
      <c r="B118" s="22" t="s">
        <v>436</v>
      </c>
      <c r="C118" s="22" t="s">
        <v>70</v>
      </c>
      <c r="D118" s="23">
        <v>1</v>
      </c>
      <c r="E118" s="25"/>
      <c r="F118" s="28"/>
      <c r="G118" s="25"/>
      <c r="H118" s="28"/>
      <c r="I118" s="25"/>
      <c r="J118" s="28"/>
      <c r="K118" s="25"/>
      <c r="L118" s="28"/>
      <c r="M118" s="22" t="s">
        <v>52</v>
      </c>
      <c r="N118" s="2" t="s">
        <v>167</v>
      </c>
      <c r="O118" s="2" t="s">
        <v>437</v>
      </c>
      <c r="P118" s="2" t="s">
        <v>66</v>
      </c>
      <c r="Q118" s="2" t="s">
        <v>66</v>
      </c>
      <c r="R118" s="2" t="s">
        <v>65</v>
      </c>
      <c r="S118" s="3"/>
      <c r="T118" s="3"/>
      <c r="U118" s="3"/>
      <c r="V118" s="3">
        <v>1</v>
      </c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438</v>
      </c>
      <c r="AX118" s="2" t="s">
        <v>52</v>
      </c>
      <c r="AY118" s="2" t="s">
        <v>52</v>
      </c>
      <c r="AZ118" s="2" t="s">
        <v>52</v>
      </c>
    </row>
    <row r="119" spans="1:52" ht="30" customHeight="1" x14ac:dyDescent="0.3">
      <c r="A119" s="22" t="s">
        <v>294</v>
      </c>
      <c r="B119" s="22" t="s">
        <v>295</v>
      </c>
      <c r="C119" s="22" t="s">
        <v>296</v>
      </c>
      <c r="D119" s="23">
        <f>공량산출근거서_일위대가!K61</f>
        <v>0.65</v>
      </c>
      <c r="E119" s="25"/>
      <c r="F119" s="28"/>
      <c r="G119" s="25"/>
      <c r="H119" s="28"/>
      <c r="I119" s="25"/>
      <c r="J119" s="28"/>
      <c r="K119" s="25"/>
      <c r="L119" s="28"/>
      <c r="M119" s="22" t="s">
        <v>52</v>
      </c>
      <c r="N119" s="2" t="s">
        <v>167</v>
      </c>
      <c r="O119" s="2" t="s">
        <v>297</v>
      </c>
      <c r="P119" s="2" t="s">
        <v>66</v>
      </c>
      <c r="Q119" s="2" t="s">
        <v>66</v>
      </c>
      <c r="R119" s="2" t="s">
        <v>65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439</v>
      </c>
      <c r="AX119" s="2" t="s">
        <v>52</v>
      </c>
      <c r="AY119" s="2" t="s">
        <v>52</v>
      </c>
      <c r="AZ119" s="2" t="s">
        <v>52</v>
      </c>
    </row>
    <row r="120" spans="1:52" ht="30" customHeight="1" x14ac:dyDescent="0.3">
      <c r="A120" s="22" t="s">
        <v>299</v>
      </c>
      <c r="B120" s="22" t="s">
        <v>300</v>
      </c>
      <c r="C120" s="22" t="s">
        <v>186</v>
      </c>
      <c r="D120" s="23">
        <v>1</v>
      </c>
      <c r="E120" s="25"/>
      <c r="F120" s="28"/>
      <c r="G120" s="25"/>
      <c r="H120" s="28"/>
      <c r="I120" s="25"/>
      <c r="J120" s="28"/>
      <c r="K120" s="25"/>
      <c r="L120" s="28"/>
      <c r="M120" s="22" t="s">
        <v>52</v>
      </c>
      <c r="N120" s="2" t="s">
        <v>167</v>
      </c>
      <c r="O120" s="2" t="s">
        <v>301</v>
      </c>
      <c r="P120" s="2" t="s">
        <v>66</v>
      </c>
      <c r="Q120" s="2" t="s">
        <v>66</v>
      </c>
      <c r="R120" s="2" t="s">
        <v>66</v>
      </c>
      <c r="S120" s="3">
        <v>1</v>
      </c>
      <c r="T120" s="3">
        <v>0</v>
      </c>
      <c r="U120" s="3">
        <v>0.03</v>
      </c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440</v>
      </c>
      <c r="AX120" s="2" t="s">
        <v>52</v>
      </c>
      <c r="AY120" s="2" t="s">
        <v>52</v>
      </c>
      <c r="AZ120" s="2" t="s">
        <v>52</v>
      </c>
    </row>
    <row r="121" spans="1:52" ht="30" customHeight="1" x14ac:dyDescent="0.3">
      <c r="A121" s="22" t="s">
        <v>303</v>
      </c>
      <c r="B121" s="22" t="s">
        <v>52</v>
      </c>
      <c r="C121" s="22" t="s">
        <v>52</v>
      </c>
      <c r="D121" s="23"/>
      <c r="E121" s="25"/>
      <c r="F121" s="28"/>
      <c r="G121" s="25"/>
      <c r="H121" s="28"/>
      <c r="I121" s="25"/>
      <c r="J121" s="28"/>
      <c r="K121" s="25"/>
      <c r="L121" s="28"/>
      <c r="M121" s="22" t="s">
        <v>52</v>
      </c>
      <c r="N121" s="2" t="s">
        <v>95</v>
      </c>
      <c r="O121" s="2" t="s">
        <v>95</v>
      </c>
      <c r="P121" s="2" t="s">
        <v>52</v>
      </c>
      <c r="Q121" s="2" t="s">
        <v>52</v>
      </c>
      <c r="R121" s="2" t="s">
        <v>52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52</v>
      </c>
      <c r="AX121" s="2" t="s">
        <v>52</v>
      </c>
      <c r="AY121" s="2" t="s">
        <v>52</v>
      </c>
      <c r="AZ121" s="2" t="s">
        <v>52</v>
      </c>
    </row>
    <row r="122" spans="1:52" ht="30" customHeight="1" x14ac:dyDescent="0.3">
      <c r="A122" s="23"/>
      <c r="B122" s="23"/>
      <c r="C122" s="23"/>
      <c r="D122" s="23"/>
      <c r="E122" s="25"/>
      <c r="F122" s="28"/>
      <c r="G122" s="25"/>
      <c r="H122" s="28"/>
      <c r="I122" s="25"/>
      <c r="J122" s="28"/>
      <c r="K122" s="25"/>
      <c r="L122" s="28"/>
      <c r="M122" s="23"/>
    </row>
    <row r="123" spans="1:52" ht="30" customHeight="1" x14ac:dyDescent="0.3">
      <c r="A123" s="19" t="s">
        <v>441</v>
      </c>
      <c r="B123" s="20"/>
      <c r="C123" s="20"/>
      <c r="D123" s="20"/>
      <c r="E123" s="24"/>
      <c r="F123" s="27"/>
      <c r="G123" s="24"/>
      <c r="H123" s="27"/>
      <c r="I123" s="24"/>
      <c r="J123" s="27"/>
      <c r="K123" s="24"/>
      <c r="L123" s="27"/>
      <c r="M123" s="21"/>
      <c r="N123" s="1" t="s">
        <v>172</v>
      </c>
    </row>
    <row r="124" spans="1:52" ht="30" customHeight="1" x14ac:dyDescent="0.3">
      <c r="A124" s="22" t="s">
        <v>285</v>
      </c>
      <c r="B124" s="22" t="s">
        <v>442</v>
      </c>
      <c r="C124" s="22" t="s">
        <v>70</v>
      </c>
      <c r="D124" s="23">
        <v>1</v>
      </c>
      <c r="E124" s="25"/>
      <c r="F124" s="28"/>
      <c r="G124" s="25"/>
      <c r="H124" s="28"/>
      <c r="I124" s="25"/>
      <c r="J124" s="28"/>
      <c r="K124" s="25"/>
      <c r="L124" s="28"/>
      <c r="M124" s="22" t="s">
        <v>52</v>
      </c>
      <c r="N124" s="2" t="s">
        <v>172</v>
      </c>
      <c r="O124" s="2" t="s">
        <v>443</v>
      </c>
      <c r="P124" s="2" t="s">
        <v>66</v>
      </c>
      <c r="Q124" s="2" t="s">
        <v>66</v>
      </c>
      <c r="R124" s="2" t="s">
        <v>65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444</v>
      </c>
      <c r="AX124" s="2" t="s">
        <v>52</v>
      </c>
      <c r="AY124" s="2" t="s">
        <v>52</v>
      </c>
      <c r="AZ124" s="2" t="s">
        <v>52</v>
      </c>
    </row>
    <row r="125" spans="1:52" ht="30" customHeight="1" x14ac:dyDescent="0.3">
      <c r="A125" s="22" t="s">
        <v>294</v>
      </c>
      <c r="B125" s="22" t="s">
        <v>295</v>
      </c>
      <c r="C125" s="22" t="s">
        <v>296</v>
      </c>
      <c r="D125" s="23">
        <f>공량산출근거서_일위대가!K64</f>
        <v>0.09</v>
      </c>
      <c r="E125" s="25"/>
      <c r="F125" s="28"/>
      <c r="G125" s="25"/>
      <c r="H125" s="28"/>
      <c r="I125" s="25"/>
      <c r="J125" s="28"/>
      <c r="K125" s="25"/>
      <c r="L125" s="28"/>
      <c r="M125" s="22" t="s">
        <v>52</v>
      </c>
      <c r="N125" s="2" t="s">
        <v>172</v>
      </c>
      <c r="O125" s="2" t="s">
        <v>297</v>
      </c>
      <c r="P125" s="2" t="s">
        <v>66</v>
      </c>
      <c r="Q125" s="2" t="s">
        <v>66</v>
      </c>
      <c r="R125" s="2" t="s">
        <v>65</v>
      </c>
      <c r="S125" s="3"/>
      <c r="T125" s="3"/>
      <c r="U125" s="3"/>
      <c r="V125" s="3">
        <v>1</v>
      </c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445</v>
      </c>
      <c r="AX125" s="2" t="s">
        <v>52</v>
      </c>
      <c r="AY125" s="2" t="s">
        <v>52</v>
      </c>
      <c r="AZ125" s="2" t="s">
        <v>52</v>
      </c>
    </row>
    <row r="126" spans="1:52" ht="30" customHeight="1" x14ac:dyDescent="0.3">
      <c r="A126" s="22" t="s">
        <v>299</v>
      </c>
      <c r="B126" s="22" t="s">
        <v>300</v>
      </c>
      <c r="C126" s="22" t="s">
        <v>186</v>
      </c>
      <c r="D126" s="23">
        <v>1</v>
      </c>
      <c r="E126" s="25"/>
      <c r="F126" s="28"/>
      <c r="G126" s="25"/>
      <c r="H126" s="28"/>
      <c r="I126" s="25"/>
      <c r="J126" s="28"/>
      <c r="K126" s="25"/>
      <c r="L126" s="28"/>
      <c r="M126" s="22" t="s">
        <v>52</v>
      </c>
      <c r="N126" s="2" t="s">
        <v>172</v>
      </c>
      <c r="O126" s="2" t="s">
        <v>301</v>
      </c>
      <c r="P126" s="2" t="s">
        <v>66</v>
      </c>
      <c r="Q126" s="2" t="s">
        <v>66</v>
      </c>
      <c r="R126" s="2" t="s">
        <v>66</v>
      </c>
      <c r="S126" s="3">
        <v>1</v>
      </c>
      <c r="T126" s="3">
        <v>0</v>
      </c>
      <c r="U126" s="3">
        <v>0.03</v>
      </c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446</v>
      </c>
      <c r="AX126" s="2" t="s">
        <v>52</v>
      </c>
      <c r="AY126" s="2" t="s">
        <v>52</v>
      </c>
      <c r="AZ126" s="2" t="s">
        <v>52</v>
      </c>
    </row>
    <row r="127" spans="1:52" ht="30" customHeight="1" x14ac:dyDescent="0.3">
      <c r="A127" s="22" t="s">
        <v>303</v>
      </c>
      <c r="B127" s="22" t="s">
        <v>52</v>
      </c>
      <c r="C127" s="22" t="s">
        <v>52</v>
      </c>
      <c r="D127" s="23"/>
      <c r="E127" s="25"/>
      <c r="F127" s="28"/>
      <c r="G127" s="25"/>
      <c r="H127" s="28"/>
      <c r="I127" s="25"/>
      <c r="J127" s="28"/>
      <c r="K127" s="25"/>
      <c r="L127" s="28"/>
      <c r="M127" s="22" t="s">
        <v>52</v>
      </c>
      <c r="N127" s="2" t="s">
        <v>95</v>
      </c>
      <c r="O127" s="2" t="s">
        <v>95</v>
      </c>
      <c r="P127" s="2" t="s">
        <v>52</v>
      </c>
      <c r="Q127" s="2" t="s">
        <v>52</v>
      </c>
      <c r="R127" s="2" t="s">
        <v>52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52</v>
      </c>
      <c r="AX127" s="2" t="s">
        <v>52</v>
      </c>
      <c r="AY127" s="2" t="s">
        <v>52</v>
      </c>
      <c r="AZ127" s="2" t="s">
        <v>52</v>
      </c>
    </row>
    <row r="128" spans="1:52" ht="30" customHeight="1" x14ac:dyDescent="0.3">
      <c r="A128" s="23"/>
      <c r="B128" s="23"/>
      <c r="C128" s="23"/>
      <c r="D128" s="23"/>
      <c r="E128" s="25"/>
      <c r="F128" s="28"/>
      <c r="G128" s="25"/>
      <c r="H128" s="28"/>
      <c r="I128" s="25"/>
      <c r="J128" s="28"/>
      <c r="K128" s="25"/>
      <c r="L128" s="28"/>
      <c r="M128" s="23"/>
    </row>
    <row r="129" spans="1:52" ht="30" customHeight="1" x14ac:dyDescent="0.3">
      <c r="A129" s="19" t="s">
        <v>447</v>
      </c>
      <c r="B129" s="20"/>
      <c r="C129" s="20"/>
      <c r="D129" s="20"/>
      <c r="E129" s="24"/>
      <c r="F129" s="27"/>
      <c r="G129" s="24"/>
      <c r="H129" s="27"/>
      <c r="I129" s="24"/>
      <c r="J129" s="27"/>
      <c r="K129" s="24"/>
      <c r="L129" s="27"/>
      <c r="M129" s="21"/>
      <c r="N129" s="1" t="s">
        <v>176</v>
      </c>
    </row>
    <row r="130" spans="1:52" ht="30" customHeight="1" x14ac:dyDescent="0.3">
      <c r="A130" s="22" t="s">
        <v>285</v>
      </c>
      <c r="B130" s="22" t="s">
        <v>324</v>
      </c>
      <c r="C130" s="22" t="s">
        <v>70</v>
      </c>
      <c r="D130" s="23">
        <v>1</v>
      </c>
      <c r="E130" s="25"/>
      <c r="F130" s="28"/>
      <c r="G130" s="25"/>
      <c r="H130" s="28"/>
      <c r="I130" s="25"/>
      <c r="J130" s="28"/>
      <c r="K130" s="25"/>
      <c r="L130" s="28"/>
      <c r="M130" s="22" t="s">
        <v>52</v>
      </c>
      <c r="N130" s="2" t="s">
        <v>176</v>
      </c>
      <c r="O130" s="2" t="s">
        <v>325</v>
      </c>
      <c r="P130" s="2" t="s">
        <v>66</v>
      </c>
      <c r="Q130" s="2" t="s">
        <v>66</v>
      </c>
      <c r="R130" s="2" t="s">
        <v>65</v>
      </c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448</v>
      </c>
      <c r="AX130" s="2" t="s">
        <v>52</v>
      </c>
      <c r="AY130" s="2" t="s">
        <v>52</v>
      </c>
      <c r="AZ130" s="2" t="s">
        <v>52</v>
      </c>
    </row>
    <row r="131" spans="1:52" ht="30" customHeight="1" x14ac:dyDescent="0.3">
      <c r="A131" s="22" t="s">
        <v>294</v>
      </c>
      <c r="B131" s="22" t="s">
        <v>295</v>
      </c>
      <c r="C131" s="22" t="s">
        <v>296</v>
      </c>
      <c r="D131" s="23">
        <f>공량산출근거서_일위대가!K67</f>
        <v>0.09</v>
      </c>
      <c r="E131" s="25"/>
      <c r="F131" s="28"/>
      <c r="G131" s="25"/>
      <c r="H131" s="28"/>
      <c r="I131" s="25"/>
      <c r="J131" s="28"/>
      <c r="K131" s="25"/>
      <c r="L131" s="28"/>
      <c r="M131" s="22" t="s">
        <v>52</v>
      </c>
      <c r="N131" s="2" t="s">
        <v>176</v>
      </c>
      <c r="O131" s="2" t="s">
        <v>297</v>
      </c>
      <c r="P131" s="2" t="s">
        <v>66</v>
      </c>
      <c r="Q131" s="2" t="s">
        <v>66</v>
      </c>
      <c r="R131" s="2" t="s">
        <v>65</v>
      </c>
      <c r="S131" s="3"/>
      <c r="T131" s="3"/>
      <c r="U131" s="3"/>
      <c r="V131" s="3">
        <v>1</v>
      </c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449</v>
      </c>
      <c r="AX131" s="2" t="s">
        <v>52</v>
      </c>
      <c r="AY131" s="2" t="s">
        <v>52</v>
      </c>
      <c r="AZ131" s="2" t="s">
        <v>52</v>
      </c>
    </row>
    <row r="132" spans="1:52" ht="30" customHeight="1" x14ac:dyDescent="0.3">
      <c r="A132" s="22" t="s">
        <v>299</v>
      </c>
      <c r="B132" s="22" t="s">
        <v>300</v>
      </c>
      <c r="C132" s="22" t="s">
        <v>186</v>
      </c>
      <c r="D132" s="23">
        <v>1</v>
      </c>
      <c r="E132" s="25"/>
      <c r="F132" s="28"/>
      <c r="G132" s="25"/>
      <c r="H132" s="28"/>
      <c r="I132" s="25"/>
      <c r="J132" s="28"/>
      <c r="K132" s="25"/>
      <c r="L132" s="28"/>
      <c r="M132" s="22" t="s">
        <v>52</v>
      </c>
      <c r="N132" s="2" t="s">
        <v>176</v>
      </c>
      <c r="O132" s="2" t="s">
        <v>301</v>
      </c>
      <c r="P132" s="2" t="s">
        <v>66</v>
      </c>
      <c r="Q132" s="2" t="s">
        <v>66</v>
      </c>
      <c r="R132" s="2" t="s">
        <v>66</v>
      </c>
      <c r="S132" s="3">
        <v>1</v>
      </c>
      <c r="T132" s="3">
        <v>0</v>
      </c>
      <c r="U132" s="3">
        <v>0.03</v>
      </c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450</v>
      </c>
      <c r="AX132" s="2" t="s">
        <v>52</v>
      </c>
      <c r="AY132" s="2" t="s">
        <v>52</v>
      </c>
      <c r="AZ132" s="2" t="s">
        <v>52</v>
      </c>
    </row>
    <row r="133" spans="1:52" ht="30" customHeight="1" x14ac:dyDescent="0.3">
      <c r="A133" s="22" t="s">
        <v>303</v>
      </c>
      <c r="B133" s="22" t="s">
        <v>52</v>
      </c>
      <c r="C133" s="22" t="s">
        <v>52</v>
      </c>
      <c r="D133" s="23"/>
      <c r="E133" s="25"/>
      <c r="F133" s="28"/>
      <c r="G133" s="25"/>
      <c r="H133" s="28"/>
      <c r="I133" s="25"/>
      <c r="J133" s="28"/>
      <c r="K133" s="25"/>
      <c r="L133" s="28"/>
      <c r="M133" s="22" t="s">
        <v>52</v>
      </c>
      <c r="N133" s="2" t="s">
        <v>95</v>
      </c>
      <c r="O133" s="2" t="s">
        <v>95</v>
      </c>
      <c r="P133" s="2" t="s">
        <v>52</v>
      </c>
      <c r="Q133" s="2" t="s">
        <v>52</v>
      </c>
      <c r="R133" s="2" t="s">
        <v>52</v>
      </c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52</v>
      </c>
      <c r="AX133" s="2" t="s">
        <v>52</v>
      </c>
      <c r="AY133" s="2" t="s">
        <v>52</v>
      </c>
      <c r="AZ133" s="2" t="s">
        <v>52</v>
      </c>
    </row>
    <row r="134" spans="1:52" ht="30" customHeight="1" x14ac:dyDescent="0.3">
      <c r="A134" s="23"/>
      <c r="B134" s="23"/>
      <c r="C134" s="23"/>
      <c r="D134" s="23"/>
      <c r="E134" s="25"/>
      <c r="F134" s="28"/>
      <c r="G134" s="25"/>
      <c r="H134" s="28"/>
      <c r="I134" s="25"/>
      <c r="J134" s="28"/>
      <c r="K134" s="25"/>
      <c r="L134" s="28"/>
      <c r="M134" s="23"/>
    </row>
    <row r="135" spans="1:52" ht="30" customHeight="1" x14ac:dyDescent="0.3">
      <c r="A135" s="19" t="s">
        <v>451</v>
      </c>
      <c r="B135" s="20"/>
      <c r="C135" s="20"/>
      <c r="D135" s="20"/>
      <c r="E135" s="24"/>
      <c r="F135" s="27"/>
      <c r="G135" s="24"/>
      <c r="H135" s="27"/>
      <c r="I135" s="24"/>
      <c r="J135" s="27"/>
      <c r="K135" s="24"/>
      <c r="L135" s="27"/>
      <c r="M135" s="21"/>
      <c r="N135" s="1" t="s">
        <v>182</v>
      </c>
    </row>
    <row r="136" spans="1:52" ht="30" customHeight="1" x14ac:dyDescent="0.3">
      <c r="A136" s="22" t="s">
        <v>453</v>
      </c>
      <c r="B136" s="22" t="s">
        <v>179</v>
      </c>
      <c r="C136" s="22" t="s">
        <v>180</v>
      </c>
      <c r="D136" s="23">
        <v>1</v>
      </c>
      <c r="E136" s="25"/>
      <c r="F136" s="28"/>
      <c r="G136" s="25"/>
      <c r="H136" s="28"/>
      <c r="I136" s="25"/>
      <c r="J136" s="28"/>
      <c r="K136" s="25"/>
      <c r="L136" s="28"/>
      <c r="M136" s="22" t="s">
        <v>52</v>
      </c>
      <c r="N136" s="2" t="s">
        <v>182</v>
      </c>
      <c r="O136" s="2" t="s">
        <v>454</v>
      </c>
      <c r="P136" s="2" t="s">
        <v>66</v>
      </c>
      <c r="Q136" s="2" t="s">
        <v>66</v>
      </c>
      <c r="R136" s="2" t="s">
        <v>65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455</v>
      </c>
      <c r="AX136" s="2" t="s">
        <v>52</v>
      </c>
      <c r="AY136" s="2" t="s">
        <v>52</v>
      </c>
      <c r="AZ136" s="2" t="s">
        <v>52</v>
      </c>
    </row>
    <row r="137" spans="1:52" ht="30" customHeight="1" x14ac:dyDescent="0.3">
      <c r="A137" s="22" t="s">
        <v>294</v>
      </c>
      <c r="B137" s="22" t="s">
        <v>295</v>
      </c>
      <c r="C137" s="22" t="s">
        <v>296</v>
      </c>
      <c r="D137" s="23">
        <f>공량산출근거서_일위대가!K70</f>
        <v>0.3</v>
      </c>
      <c r="E137" s="25"/>
      <c r="F137" s="28"/>
      <c r="G137" s="25"/>
      <c r="H137" s="28"/>
      <c r="I137" s="25"/>
      <c r="J137" s="28"/>
      <c r="K137" s="25"/>
      <c r="L137" s="28"/>
      <c r="M137" s="22" t="s">
        <v>52</v>
      </c>
      <c r="N137" s="2" t="s">
        <v>182</v>
      </c>
      <c r="O137" s="2" t="s">
        <v>297</v>
      </c>
      <c r="P137" s="2" t="s">
        <v>66</v>
      </c>
      <c r="Q137" s="2" t="s">
        <v>66</v>
      </c>
      <c r="R137" s="2" t="s">
        <v>65</v>
      </c>
      <c r="S137" s="3"/>
      <c r="T137" s="3"/>
      <c r="U137" s="3"/>
      <c r="V137" s="3">
        <v>1</v>
      </c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456</v>
      </c>
      <c r="AX137" s="2" t="s">
        <v>52</v>
      </c>
      <c r="AY137" s="2" t="s">
        <v>52</v>
      </c>
      <c r="AZ137" s="2" t="s">
        <v>52</v>
      </c>
    </row>
    <row r="138" spans="1:52" ht="30" customHeight="1" x14ac:dyDescent="0.3">
      <c r="A138" s="22" t="s">
        <v>299</v>
      </c>
      <c r="B138" s="22" t="s">
        <v>300</v>
      </c>
      <c r="C138" s="22" t="s">
        <v>186</v>
      </c>
      <c r="D138" s="23">
        <v>1</v>
      </c>
      <c r="E138" s="25"/>
      <c r="F138" s="28"/>
      <c r="G138" s="25"/>
      <c r="H138" s="28"/>
      <c r="I138" s="25"/>
      <c r="J138" s="28"/>
      <c r="K138" s="25"/>
      <c r="L138" s="28"/>
      <c r="M138" s="22" t="s">
        <v>52</v>
      </c>
      <c r="N138" s="2" t="s">
        <v>182</v>
      </c>
      <c r="O138" s="2" t="s">
        <v>301</v>
      </c>
      <c r="P138" s="2" t="s">
        <v>66</v>
      </c>
      <c r="Q138" s="2" t="s">
        <v>66</v>
      </c>
      <c r="R138" s="2" t="s">
        <v>66</v>
      </c>
      <c r="S138" s="3">
        <v>1</v>
      </c>
      <c r="T138" s="3">
        <v>0</v>
      </c>
      <c r="U138" s="3">
        <v>0.03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52</v>
      </c>
      <c r="AW138" s="2" t="s">
        <v>457</v>
      </c>
      <c r="AX138" s="2" t="s">
        <v>52</v>
      </c>
      <c r="AY138" s="2" t="s">
        <v>52</v>
      </c>
      <c r="AZ138" s="2" t="s">
        <v>52</v>
      </c>
    </row>
    <row r="139" spans="1:52" ht="30" customHeight="1" x14ac:dyDescent="0.3">
      <c r="A139" s="22" t="s">
        <v>303</v>
      </c>
      <c r="B139" s="22" t="s">
        <v>52</v>
      </c>
      <c r="C139" s="22" t="s">
        <v>52</v>
      </c>
      <c r="D139" s="23"/>
      <c r="E139" s="25"/>
      <c r="F139" s="28"/>
      <c r="G139" s="25"/>
      <c r="H139" s="28"/>
      <c r="I139" s="25"/>
      <c r="J139" s="28"/>
      <c r="K139" s="25"/>
      <c r="L139" s="28"/>
      <c r="M139" s="22" t="s">
        <v>52</v>
      </c>
      <c r="N139" s="2" t="s">
        <v>95</v>
      </c>
      <c r="O139" s="2" t="s">
        <v>95</v>
      </c>
      <c r="P139" s="2" t="s">
        <v>52</v>
      </c>
      <c r="Q139" s="2" t="s">
        <v>52</v>
      </c>
      <c r="R139" s="2" t="s">
        <v>52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52</v>
      </c>
      <c r="AX139" s="2" t="s">
        <v>52</v>
      </c>
      <c r="AY139" s="2" t="s">
        <v>52</v>
      </c>
      <c r="AZ139" s="2" t="s">
        <v>52</v>
      </c>
    </row>
    <row r="140" spans="1:52" ht="30" customHeight="1" x14ac:dyDescent="0.3">
      <c r="A140" s="23"/>
      <c r="B140" s="23"/>
      <c r="C140" s="23"/>
      <c r="D140" s="23"/>
      <c r="E140" s="25"/>
      <c r="F140" s="28"/>
      <c r="G140" s="25"/>
      <c r="H140" s="28"/>
      <c r="I140" s="25"/>
      <c r="J140" s="28"/>
      <c r="K140" s="25"/>
      <c r="L140" s="28"/>
      <c r="M140" s="23"/>
    </row>
    <row r="141" spans="1:52" ht="30" customHeight="1" x14ac:dyDescent="0.3">
      <c r="A141" s="19" t="s">
        <v>458</v>
      </c>
      <c r="B141" s="20"/>
      <c r="C141" s="20"/>
      <c r="D141" s="20"/>
      <c r="E141" s="24"/>
      <c r="F141" s="27"/>
      <c r="G141" s="24"/>
      <c r="H141" s="27"/>
      <c r="I141" s="24"/>
      <c r="J141" s="27"/>
      <c r="K141" s="24"/>
      <c r="L141" s="27"/>
      <c r="M141" s="21"/>
      <c r="N141" s="1" t="s">
        <v>188</v>
      </c>
    </row>
    <row r="142" spans="1:52" ht="30" customHeight="1" x14ac:dyDescent="0.3">
      <c r="A142" s="22" t="s">
        <v>294</v>
      </c>
      <c r="B142" s="22" t="s">
        <v>295</v>
      </c>
      <c r="C142" s="22" t="s">
        <v>296</v>
      </c>
      <c r="D142" s="23">
        <v>1</v>
      </c>
      <c r="E142" s="25"/>
      <c r="F142" s="28"/>
      <c r="G142" s="25"/>
      <c r="H142" s="28"/>
      <c r="I142" s="25"/>
      <c r="J142" s="28"/>
      <c r="K142" s="25"/>
      <c r="L142" s="28"/>
      <c r="M142" s="22" t="s">
        <v>52</v>
      </c>
      <c r="N142" s="2" t="s">
        <v>188</v>
      </c>
      <c r="O142" s="2" t="s">
        <v>297</v>
      </c>
      <c r="P142" s="2" t="s">
        <v>66</v>
      </c>
      <c r="Q142" s="2" t="s">
        <v>66</v>
      </c>
      <c r="R142" s="2" t="s">
        <v>65</v>
      </c>
      <c r="S142" s="3"/>
      <c r="T142" s="3"/>
      <c r="U142" s="3"/>
      <c r="V142" s="3">
        <v>1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459</v>
      </c>
      <c r="AX142" s="2" t="s">
        <v>52</v>
      </c>
      <c r="AY142" s="2" t="s">
        <v>52</v>
      </c>
      <c r="AZ142" s="2" t="s">
        <v>52</v>
      </c>
    </row>
    <row r="143" spans="1:52" ht="30" customHeight="1" x14ac:dyDescent="0.3">
      <c r="A143" s="22" t="s">
        <v>299</v>
      </c>
      <c r="B143" s="22" t="s">
        <v>300</v>
      </c>
      <c r="C143" s="22" t="s">
        <v>186</v>
      </c>
      <c r="D143" s="23">
        <v>1</v>
      </c>
      <c r="E143" s="25"/>
      <c r="F143" s="28"/>
      <c r="G143" s="25"/>
      <c r="H143" s="28"/>
      <c r="I143" s="25"/>
      <c r="J143" s="28"/>
      <c r="K143" s="25"/>
      <c r="L143" s="28"/>
      <c r="M143" s="22" t="s">
        <v>52</v>
      </c>
      <c r="N143" s="2" t="s">
        <v>188</v>
      </c>
      <c r="O143" s="2" t="s">
        <v>301</v>
      </c>
      <c r="P143" s="2" t="s">
        <v>66</v>
      </c>
      <c r="Q143" s="2" t="s">
        <v>66</v>
      </c>
      <c r="R143" s="2" t="s">
        <v>66</v>
      </c>
      <c r="S143" s="3">
        <v>1</v>
      </c>
      <c r="T143" s="3">
        <v>0</v>
      </c>
      <c r="U143" s="3">
        <v>0.03</v>
      </c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460</v>
      </c>
      <c r="AX143" s="2" t="s">
        <v>52</v>
      </c>
      <c r="AY143" s="2" t="s">
        <v>52</v>
      </c>
      <c r="AZ143" s="2" t="s">
        <v>52</v>
      </c>
    </row>
    <row r="144" spans="1:52" ht="30" customHeight="1" x14ac:dyDescent="0.3">
      <c r="A144" s="22" t="s">
        <v>303</v>
      </c>
      <c r="B144" s="22" t="s">
        <v>52</v>
      </c>
      <c r="C144" s="22" t="s">
        <v>52</v>
      </c>
      <c r="D144" s="23"/>
      <c r="E144" s="25"/>
      <c r="F144" s="28"/>
      <c r="G144" s="25"/>
      <c r="H144" s="28"/>
      <c r="I144" s="25"/>
      <c r="J144" s="28"/>
      <c r="K144" s="25"/>
      <c r="L144" s="28"/>
      <c r="M144" s="22" t="s">
        <v>52</v>
      </c>
      <c r="N144" s="2" t="s">
        <v>95</v>
      </c>
      <c r="O144" s="2" t="s">
        <v>95</v>
      </c>
      <c r="P144" s="2" t="s">
        <v>52</v>
      </c>
      <c r="Q144" s="2" t="s">
        <v>52</v>
      </c>
      <c r="R144" s="2" t="s">
        <v>52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52</v>
      </c>
      <c r="AX144" s="2" t="s">
        <v>52</v>
      </c>
      <c r="AY144" s="2" t="s">
        <v>52</v>
      </c>
      <c r="AZ144" s="2" t="s">
        <v>52</v>
      </c>
    </row>
    <row r="145" spans="1:52" ht="30" customHeight="1" x14ac:dyDescent="0.3">
      <c r="A145" s="23"/>
      <c r="B145" s="23"/>
      <c r="C145" s="23"/>
      <c r="D145" s="23"/>
      <c r="E145" s="25"/>
      <c r="F145" s="28"/>
      <c r="G145" s="25"/>
      <c r="H145" s="28"/>
      <c r="I145" s="25"/>
      <c r="J145" s="28"/>
      <c r="K145" s="25"/>
      <c r="L145" s="28"/>
      <c r="M145" s="23"/>
    </row>
    <row r="146" spans="1:52" ht="30" customHeight="1" x14ac:dyDescent="0.3">
      <c r="A146" s="19" t="s">
        <v>461</v>
      </c>
      <c r="B146" s="20"/>
      <c r="C146" s="20"/>
      <c r="D146" s="20"/>
      <c r="E146" s="24"/>
      <c r="F146" s="27"/>
      <c r="G146" s="24"/>
      <c r="H146" s="27"/>
      <c r="I146" s="24"/>
      <c r="J146" s="27"/>
      <c r="K146" s="24"/>
      <c r="L146" s="27"/>
      <c r="M146" s="21"/>
      <c r="N146" s="1" t="s">
        <v>208</v>
      </c>
    </row>
    <row r="147" spans="1:52" ht="30" customHeight="1" x14ac:dyDescent="0.3">
      <c r="A147" s="22" t="s">
        <v>331</v>
      </c>
      <c r="B147" s="22" t="s">
        <v>462</v>
      </c>
      <c r="C147" s="22" t="s">
        <v>70</v>
      </c>
      <c r="D147" s="23">
        <v>1</v>
      </c>
      <c r="E147" s="25"/>
      <c r="F147" s="28"/>
      <c r="G147" s="25"/>
      <c r="H147" s="28"/>
      <c r="I147" s="25"/>
      <c r="J147" s="28"/>
      <c r="K147" s="25"/>
      <c r="L147" s="28"/>
      <c r="M147" s="22" t="s">
        <v>52</v>
      </c>
      <c r="N147" s="2" t="s">
        <v>208</v>
      </c>
      <c r="O147" s="2" t="s">
        <v>463</v>
      </c>
      <c r="P147" s="2" t="s">
        <v>66</v>
      </c>
      <c r="Q147" s="2" t="s">
        <v>66</v>
      </c>
      <c r="R147" s="2" t="s">
        <v>65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464</v>
      </c>
      <c r="AX147" s="2" t="s">
        <v>52</v>
      </c>
      <c r="AY147" s="2" t="s">
        <v>52</v>
      </c>
      <c r="AZ147" s="2" t="s">
        <v>52</v>
      </c>
    </row>
    <row r="148" spans="1:52" ht="30" customHeight="1" x14ac:dyDescent="0.3">
      <c r="A148" s="22" t="s">
        <v>294</v>
      </c>
      <c r="B148" s="22" t="s">
        <v>295</v>
      </c>
      <c r="C148" s="22" t="s">
        <v>296</v>
      </c>
      <c r="D148" s="23">
        <f>공량산출근거서_일위대가!K73</f>
        <v>0.2</v>
      </c>
      <c r="E148" s="25"/>
      <c r="F148" s="28"/>
      <c r="G148" s="25"/>
      <c r="H148" s="28"/>
      <c r="I148" s="25"/>
      <c r="J148" s="28"/>
      <c r="K148" s="25"/>
      <c r="L148" s="28"/>
      <c r="M148" s="22" t="s">
        <v>52</v>
      </c>
      <c r="N148" s="2" t="s">
        <v>208</v>
      </c>
      <c r="O148" s="2" t="s">
        <v>297</v>
      </c>
      <c r="P148" s="2" t="s">
        <v>66</v>
      </c>
      <c r="Q148" s="2" t="s">
        <v>66</v>
      </c>
      <c r="R148" s="2" t="s">
        <v>65</v>
      </c>
      <c r="S148" s="3"/>
      <c r="T148" s="3"/>
      <c r="U148" s="3"/>
      <c r="V148" s="3">
        <v>1</v>
      </c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465</v>
      </c>
      <c r="AX148" s="2" t="s">
        <v>52</v>
      </c>
      <c r="AY148" s="2" t="s">
        <v>52</v>
      </c>
      <c r="AZ148" s="2" t="s">
        <v>52</v>
      </c>
    </row>
    <row r="149" spans="1:52" ht="30" customHeight="1" x14ac:dyDescent="0.3">
      <c r="A149" s="22" t="s">
        <v>299</v>
      </c>
      <c r="B149" s="22" t="s">
        <v>300</v>
      </c>
      <c r="C149" s="22" t="s">
        <v>186</v>
      </c>
      <c r="D149" s="23">
        <v>1</v>
      </c>
      <c r="E149" s="25"/>
      <c r="F149" s="28"/>
      <c r="G149" s="25"/>
      <c r="H149" s="28"/>
      <c r="I149" s="25"/>
      <c r="J149" s="28"/>
      <c r="K149" s="25"/>
      <c r="L149" s="28"/>
      <c r="M149" s="22" t="s">
        <v>52</v>
      </c>
      <c r="N149" s="2" t="s">
        <v>208</v>
      </c>
      <c r="O149" s="2" t="s">
        <v>301</v>
      </c>
      <c r="P149" s="2" t="s">
        <v>66</v>
      </c>
      <c r="Q149" s="2" t="s">
        <v>66</v>
      </c>
      <c r="R149" s="2" t="s">
        <v>66</v>
      </c>
      <c r="S149" s="3">
        <v>1</v>
      </c>
      <c r="T149" s="3">
        <v>0</v>
      </c>
      <c r="U149" s="3">
        <v>0.03</v>
      </c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466</v>
      </c>
      <c r="AX149" s="2" t="s">
        <v>52</v>
      </c>
      <c r="AY149" s="2" t="s">
        <v>52</v>
      </c>
      <c r="AZ149" s="2" t="s">
        <v>52</v>
      </c>
    </row>
    <row r="150" spans="1:52" ht="30" customHeight="1" x14ac:dyDescent="0.3">
      <c r="A150" s="22" t="s">
        <v>303</v>
      </c>
      <c r="B150" s="22" t="s">
        <v>52</v>
      </c>
      <c r="C150" s="22" t="s">
        <v>52</v>
      </c>
      <c r="D150" s="23"/>
      <c r="E150" s="25"/>
      <c r="F150" s="28"/>
      <c r="G150" s="25"/>
      <c r="H150" s="28"/>
      <c r="I150" s="25"/>
      <c r="J150" s="28"/>
      <c r="K150" s="25"/>
      <c r="L150" s="28"/>
      <c r="M150" s="22" t="s">
        <v>52</v>
      </c>
      <c r="N150" s="2" t="s">
        <v>95</v>
      </c>
      <c r="O150" s="2" t="s">
        <v>95</v>
      </c>
      <c r="P150" s="2" t="s">
        <v>52</v>
      </c>
      <c r="Q150" s="2" t="s">
        <v>52</v>
      </c>
      <c r="R150" s="2" t="s">
        <v>52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52</v>
      </c>
      <c r="AX150" s="2" t="s">
        <v>52</v>
      </c>
      <c r="AY150" s="2" t="s">
        <v>52</v>
      </c>
      <c r="AZ150" s="2" t="s">
        <v>52</v>
      </c>
    </row>
    <row r="151" spans="1:52" ht="30" customHeight="1" x14ac:dyDescent="0.3">
      <c r="A151" s="23"/>
      <c r="B151" s="23"/>
      <c r="C151" s="23"/>
      <c r="D151" s="23"/>
      <c r="E151" s="25"/>
      <c r="F151" s="28"/>
      <c r="G151" s="25"/>
      <c r="H151" s="28"/>
      <c r="I151" s="25"/>
      <c r="J151" s="28"/>
      <c r="K151" s="25"/>
      <c r="L151" s="28"/>
      <c r="M151" s="23"/>
    </row>
    <row r="152" spans="1:52" ht="30" customHeight="1" x14ac:dyDescent="0.3">
      <c r="A152" s="19" t="s">
        <v>467</v>
      </c>
      <c r="B152" s="20"/>
      <c r="C152" s="20"/>
      <c r="D152" s="20"/>
      <c r="E152" s="24"/>
      <c r="F152" s="27"/>
      <c r="G152" s="24"/>
      <c r="H152" s="27"/>
      <c r="I152" s="24"/>
      <c r="J152" s="27"/>
      <c r="K152" s="24"/>
      <c r="L152" s="27"/>
      <c r="M152" s="21"/>
      <c r="N152" s="1" t="s">
        <v>212</v>
      </c>
    </row>
    <row r="153" spans="1:52" ht="30" customHeight="1" x14ac:dyDescent="0.3">
      <c r="A153" s="22" t="s">
        <v>331</v>
      </c>
      <c r="B153" s="22" t="s">
        <v>468</v>
      </c>
      <c r="C153" s="22" t="s">
        <v>70</v>
      </c>
      <c r="D153" s="23">
        <v>1</v>
      </c>
      <c r="E153" s="25"/>
      <c r="F153" s="28"/>
      <c r="G153" s="25"/>
      <c r="H153" s="28"/>
      <c r="I153" s="25"/>
      <c r="J153" s="28"/>
      <c r="K153" s="25"/>
      <c r="L153" s="28"/>
      <c r="M153" s="22" t="s">
        <v>52</v>
      </c>
      <c r="N153" s="2" t="s">
        <v>212</v>
      </c>
      <c r="O153" s="2" t="s">
        <v>469</v>
      </c>
      <c r="P153" s="2" t="s">
        <v>66</v>
      </c>
      <c r="Q153" s="2" t="s">
        <v>66</v>
      </c>
      <c r="R153" s="2" t="s">
        <v>65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470</v>
      </c>
      <c r="AX153" s="2" t="s">
        <v>52</v>
      </c>
      <c r="AY153" s="2" t="s">
        <v>52</v>
      </c>
      <c r="AZ153" s="2" t="s">
        <v>52</v>
      </c>
    </row>
    <row r="154" spans="1:52" ht="30" customHeight="1" x14ac:dyDescent="0.3">
      <c r="A154" s="22" t="s">
        <v>294</v>
      </c>
      <c r="B154" s="22" t="s">
        <v>295</v>
      </c>
      <c r="C154" s="22" t="s">
        <v>296</v>
      </c>
      <c r="D154" s="23">
        <f>공량산출근거서_일위대가!K76</f>
        <v>0.2</v>
      </c>
      <c r="E154" s="25"/>
      <c r="F154" s="28"/>
      <c r="G154" s="25"/>
      <c r="H154" s="28"/>
      <c r="I154" s="25"/>
      <c r="J154" s="28"/>
      <c r="K154" s="25"/>
      <c r="L154" s="28"/>
      <c r="M154" s="22" t="s">
        <v>52</v>
      </c>
      <c r="N154" s="2" t="s">
        <v>212</v>
      </c>
      <c r="O154" s="2" t="s">
        <v>297</v>
      </c>
      <c r="P154" s="2" t="s">
        <v>66</v>
      </c>
      <c r="Q154" s="2" t="s">
        <v>66</v>
      </c>
      <c r="R154" s="2" t="s">
        <v>65</v>
      </c>
      <c r="S154" s="3"/>
      <c r="T154" s="3"/>
      <c r="U154" s="3"/>
      <c r="V154" s="3">
        <v>1</v>
      </c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471</v>
      </c>
      <c r="AX154" s="2" t="s">
        <v>52</v>
      </c>
      <c r="AY154" s="2" t="s">
        <v>52</v>
      </c>
      <c r="AZ154" s="2" t="s">
        <v>52</v>
      </c>
    </row>
    <row r="155" spans="1:52" ht="30" customHeight="1" x14ac:dyDescent="0.3">
      <c r="A155" s="22" t="s">
        <v>299</v>
      </c>
      <c r="B155" s="22" t="s">
        <v>300</v>
      </c>
      <c r="C155" s="22" t="s">
        <v>186</v>
      </c>
      <c r="D155" s="23">
        <v>1</v>
      </c>
      <c r="E155" s="25"/>
      <c r="F155" s="28"/>
      <c r="G155" s="25"/>
      <c r="H155" s="28"/>
      <c r="I155" s="25"/>
      <c r="J155" s="28"/>
      <c r="K155" s="25"/>
      <c r="L155" s="28"/>
      <c r="M155" s="22" t="s">
        <v>52</v>
      </c>
      <c r="N155" s="2" t="s">
        <v>212</v>
      </c>
      <c r="O155" s="2" t="s">
        <v>301</v>
      </c>
      <c r="P155" s="2" t="s">
        <v>66</v>
      </c>
      <c r="Q155" s="2" t="s">
        <v>66</v>
      </c>
      <c r="R155" s="2" t="s">
        <v>66</v>
      </c>
      <c r="S155" s="3">
        <v>1</v>
      </c>
      <c r="T155" s="3">
        <v>0</v>
      </c>
      <c r="U155" s="3">
        <v>0.03</v>
      </c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472</v>
      </c>
      <c r="AX155" s="2" t="s">
        <v>52</v>
      </c>
      <c r="AY155" s="2" t="s">
        <v>52</v>
      </c>
      <c r="AZ155" s="2" t="s">
        <v>52</v>
      </c>
    </row>
    <row r="156" spans="1:52" ht="30" customHeight="1" x14ac:dyDescent="0.3">
      <c r="A156" s="22" t="s">
        <v>303</v>
      </c>
      <c r="B156" s="22" t="s">
        <v>52</v>
      </c>
      <c r="C156" s="22" t="s">
        <v>52</v>
      </c>
      <c r="D156" s="23"/>
      <c r="E156" s="25"/>
      <c r="F156" s="28"/>
      <c r="G156" s="25"/>
      <c r="H156" s="28"/>
      <c r="I156" s="25"/>
      <c r="J156" s="28"/>
      <c r="K156" s="25"/>
      <c r="L156" s="28"/>
      <c r="M156" s="22" t="s">
        <v>52</v>
      </c>
      <c r="N156" s="2" t="s">
        <v>95</v>
      </c>
      <c r="O156" s="2" t="s">
        <v>95</v>
      </c>
      <c r="P156" s="2" t="s">
        <v>52</v>
      </c>
      <c r="Q156" s="2" t="s">
        <v>52</v>
      </c>
      <c r="R156" s="2" t="s">
        <v>52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52</v>
      </c>
      <c r="AX156" s="2" t="s">
        <v>52</v>
      </c>
      <c r="AY156" s="2" t="s">
        <v>52</v>
      </c>
      <c r="AZ156" s="2" t="s">
        <v>52</v>
      </c>
    </row>
    <row r="157" spans="1:52" ht="30" customHeight="1" x14ac:dyDescent="0.3">
      <c r="A157" s="23"/>
      <c r="B157" s="23"/>
      <c r="C157" s="23"/>
      <c r="D157" s="23"/>
      <c r="E157" s="25"/>
      <c r="F157" s="28"/>
      <c r="G157" s="25"/>
      <c r="H157" s="28"/>
      <c r="I157" s="25"/>
      <c r="J157" s="28"/>
      <c r="K157" s="25"/>
      <c r="L157" s="28"/>
      <c r="M157" s="23"/>
    </row>
    <row r="158" spans="1:52" ht="30" customHeight="1" x14ac:dyDescent="0.3">
      <c r="A158" s="19" t="s">
        <v>473</v>
      </c>
      <c r="B158" s="20"/>
      <c r="C158" s="20"/>
      <c r="D158" s="20"/>
      <c r="E158" s="24"/>
      <c r="F158" s="27"/>
      <c r="G158" s="24"/>
      <c r="H158" s="27"/>
      <c r="I158" s="24"/>
      <c r="J158" s="27"/>
      <c r="K158" s="24"/>
      <c r="L158" s="27"/>
      <c r="M158" s="21"/>
      <c r="N158" s="1" t="s">
        <v>217</v>
      </c>
    </row>
    <row r="159" spans="1:52" ht="30" customHeight="1" x14ac:dyDescent="0.3">
      <c r="A159" s="22" t="s">
        <v>331</v>
      </c>
      <c r="B159" s="22" t="s">
        <v>69</v>
      </c>
      <c r="C159" s="22" t="s">
        <v>70</v>
      </c>
      <c r="D159" s="23">
        <v>1</v>
      </c>
      <c r="E159" s="25"/>
      <c r="F159" s="28"/>
      <c r="G159" s="25"/>
      <c r="H159" s="28"/>
      <c r="I159" s="25"/>
      <c r="J159" s="28"/>
      <c r="K159" s="25"/>
      <c r="L159" s="28"/>
      <c r="M159" s="22" t="s">
        <v>52</v>
      </c>
      <c r="N159" s="2" t="s">
        <v>217</v>
      </c>
      <c r="O159" s="2" t="s">
        <v>474</v>
      </c>
      <c r="P159" s="2" t="s">
        <v>66</v>
      </c>
      <c r="Q159" s="2" t="s">
        <v>66</v>
      </c>
      <c r="R159" s="2" t="s">
        <v>65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475</v>
      </c>
      <c r="AX159" s="2" t="s">
        <v>52</v>
      </c>
      <c r="AY159" s="2" t="s">
        <v>52</v>
      </c>
      <c r="AZ159" s="2" t="s">
        <v>52</v>
      </c>
    </row>
    <row r="160" spans="1:52" ht="30" customHeight="1" x14ac:dyDescent="0.3">
      <c r="A160" s="22" t="s">
        <v>294</v>
      </c>
      <c r="B160" s="22" t="s">
        <v>295</v>
      </c>
      <c r="C160" s="22" t="s">
        <v>296</v>
      </c>
      <c r="D160" s="23">
        <f>공량산출근거서_일위대가!K79</f>
        <v>0.2</v>
      </c>
      <c r="E160" s="25"/>
      <c r="F160" s="28"/>
      <c r="G160" s="25"/>
      <c r="H160" s="28"/>
      <c r="I160" s="25"/>
      <c r="J160" s="28"/>
      <c r="K160" s="25"/>
      <c r="L160" s="28"/>
      <c r="M160" s="22" t="s">
        <v>52</v>
      </c>
      <c r="N160" s="2" t="s">
        <v>217</v>
      </c>
      <c r="O160" s="2" t="s">
        <v>297</v>
      </c>
      <c r="P160" s="2" t="s">
        <v>66</v>
      </c>
      <c r="Q160" s="2" t="s">
        <v>66</v>
      </c>
      <c r="R160" s="2" t="s">
        <v>65</v>
      </c>
      <c r="S160" s="3"/>
      <c r="T160" s="3"/>
      <c r="U160" s="3"/>
      <c r="V160" s="3">
        <v>1</v>
      </c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476</v>
      </c>
      <c r="AX160" s="2" t="s">
        <v>52</v>
      </c>
      <c r="AY160" s="2" t="s">
        <v>52</v>
      </c>
      <c r="AZ160" s="2" t="s">
        <v>52</v>
      </c>
    </row>
    <row r="161" spans="1:52" ht="30" customHeight="1" x14ac:dyDescent="0.3">
      <c r="A161" s="22" t="s">
        <v>299</v>
      </c>
      <c r="B161" s="22" t="s">
        <v>300</v>
      </c>
      <c r="C161" s="22" t="s">
        <v>186</v>
      </c>
      <c r="D161" s="23">
        <v>1</v>
      </c>
      <c r="E161" s="25"/>
      <c r="F161" s="28"/>
      <c r="G161" s="25"/>
      <c r="H161" s="28"/>
      <c r="I161" s="25"/>
      <c r="J161" s="28"/>
      <c r="K161" s="25"/>
      <c r="L161" s="28"/>
      <c r="M161" s="22" t="s">
        <v>52</v>
      </c>
      <c r="N161" s="2" t="s">
        <v>217</v>
      </c>
      <c r="O161" s="2" t="s">
        <v>301</v>
      </c>
      <c r="P161" s="2" t="s">
        <v>66</v>
      </c>
      <c r="Q161" s="2" t="s">
        <v>66</v>
      </c>
      <c r="R161" s="2" t="s">
        <v>66</v>
      </c>
      <c r="S161" s="3">
        <v>1</v>
      </c>
      <c r="T161" s="3">
        <v>0</v>
      </c>
      <c r="U161" s="3">
        <v>0.03</v>
      </c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477</v>
      </c>
      <c r="AX161" s="2" t="s">
        <v>52</v>
      </c>
      <c r="AY161" s="2" t="s">
        <v>52</v>
      </c>
      <c r="AZ161" s="2" t="s">
        <v>52</v>
      </c>
    </row>
    <row r="162" spans="1:52" ht="30" customHeight="1" x14ac:dyDescent="0.3">
      <c r="A162" s="22" t="s">
        <v>303</v>
      </c>
      <c r="B162" s="22" t="s">
        <v>52</v>
      </c>
      <c r="C162" s="22" t="s">
        <v>52</v>
      </c>
      <c r="D162" s="23"/>
      <c r="E162" s="25"/>
      <c r="F162" s="28"/>
      <c r="G162" s="25"/>
      <c r="H162" s="28"/>
      <c r="I162" s="25"/>
      <c r="J162" s="28"/>
      <c r="K162" s="25"/>
      <c r="L162" s="28"/>
      <c r="M162" s="22" t="s">
        <v>52</v>
      </c>
      <c r="N162" s="2" t="s">
        <v>95</v>
      </c>
      <c r="O162" s="2" t="s">
        <v>95</v>
      </c>
      <c r="P162" s="2" t="s">
        <v>52</v>
      </c>
      <c r="Q162" s="2" t="s">
        <v>52</v>
      </c>
      <c r="R162" s="2" t="s">
        <v>52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52</v>
      </c>
      <c r="AX162" s="2" t="s">
        <v>52</v>
      </c>
      <c r="AY162" s="2" t="s">
        <v>52</v>
      </c>
      <c r="AZ162" s="2" t="s">
        <v>52</v>
      </c>
    </row>
    <row r="163" spans="1:52" ht="30" customHeight="1" x14ac:dyDescent="0.3">
      <c r="A163" s="23"/>
      <c r="B163" s="23"/>
      <c r="C163" s="23"/>
      <c r="D163" s="23"/>
      <c r="E163" s="25"/>
      <c r="F163" s="28"/>
      <c r="G163" s="25"/>
      <c r="H163" s="28"/>
      <c r="I163" s="25"/>
      <c r="J163" s="28"/>
      <c r="K163" s="25"/>
      <c r="L163" s="28"/>
      <c r="M163" s="23"/>
    </row>
    <row r="164" spans="1:52" ht="30" customHeight="1" x14ac:dyDescent="0.3">
      <c r="A164" s="19" t="s">
        <v>478</v>
      </c>
      <c r="B164" s="20"/>
      <c r="C164" s="20"/>
      <c r="D164" s="20"/>
      <c r="E164" s="24"/>
      <c r="F164" s="27"/>
      <c r="G164" s="24"/>
      <c r="H164" s="27"/>
      <c r="I164" s="24"/>
      <c r="J164" s="27"/>
      <c r="K164" s="24"/>
      <c r="L164" s="27"/>
      <c r="M164" s="21"/>
      <c r="N164" s="1" t="s">
        <v>221</v>
      </c>
    </row>
    <row r="165" spans="1:52" ht="30" customHeight="1" x14ac:dyDescent="0.3">
      <c r="A165" s="22" t="s">
        <v>337</v>
      </c>
      <c r="B165" s="22" t="s">
        <v>69</v>
      </c>
      <c r="C165" s="22" t="s">
        <v>70</v>
      </c>
      <c r="D165" s="23">
        <v>1</v>
      </c>
      <c r="E165" s="25"/>
      <c r="F165" s="28"/>
      <c r="G165" s="25"/>
      <c r="H165" s="28"/>
      <c r="I165" s="25"/>
      <c r="J165" s="28"/>
      <c r="K165" s="25"/>
      <c r="L165" s="28"/>
      <c r="M165" s="22" t="s">
        <v>52</v>
      </c>
      <c r="N165" s="2" t="s">
        <v>221</v>
      </c>
      <c r="O165" s="2" t="s">
        <v>338</v>
      </c>
      <c r="P165" s="2" t="s">
        <v>66</v>
      </c>
      <c r="Q165" s="2" t="s">
        <v>66</v>
      </c>
      <c r="R165" s="2" t="s">
        <v>65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479</v>
      </c>
      <c r="AX165" s="2" t="s">
        <v>52</v>
      </c>
      <c r="AY165" s="2" t="s">
        <v>52</v>
      </c>
      <c r="AZ165" s="2" t="s">
        <v>52</v>
      </c>
    </row>
    <row r="166" spans="1:52" ht="30" customHeight="1" x14ac:dyDescent="0.3">
      <c r="A166" s="22" t="s">
        <v>294</v>
      </c>
      <c r="B166" s="22" t="s">
        <v>295</v>
      </c>
      <c r="C166" s="22" t="s">
        <v>296</v>
      </c>
      <c r="D166" s="23">
        <f>공량산출근거서_일위대가!K82</f>
        <v>0.12</v>
      </c>
      <c r="E166" s="25"/>
      <c r="F166" s="28"/>
      <c r="G166" s="25"/>
      <c r="H166" s="28"/>
      <c r="I166" s="25"/>
      <c r="J166" s="28"/>
      <c r="K166" s="25"/>
      <c r="L166" s="28"/>
      <c r="M166" s="22" t="s">
        <v>52</v>
      </c>
      <c r="N166" s="2" t="s">
        <v>221</v>
      </c>
      <c r="O166" s="2" t="s">
        <v>297</v>
      </c>
      <c r="P166" s="2" t="s">
        <v>66</v>
      </c>
      <c r="Q166" s="2" t="s">
        <v>66</v>
      </c>
      <c r="R166" s="2" t="s">
        <v>65</v>
      </c>
      <c r="S166" s="3"/>
      <c r="T166" s="3"/>
      <c r="U166" s="3"/>
      <c r="V166" s="3">
        <v>1</v>
      </c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480</v>
      </c>
      <c r="AX166" s="2" t="s">
        <v>52</v>
      </c>
      <c r="AY166" s="2" t="s">
        <v>52</v>
      </c>
      <c r="AZ166" s="2" t="s">
        <v>52</v>
      </c>
    </row>
    <row r="167" spans="1:52" ht="30" customHeight="1" x14ac:dyDescent="0.3">
      <c r="A167" s="22" t="s">
        <v>299</v>
      </c>
      <c r="B167" s="22" t="s">
        <v>300</v>
      </c>
      <c r="C167" s="22" t="s">
        <v>186</v>
      </c>
      <c r="D167" s="23">
        <v>1</v>
      </c>
      <c r="E167" s="25"/>
      <c r="F167" s="28"/>
      <c r="G167" s="25"/>
      <c r="H167" s="28"/>
      <c r="I167" s="25"/>
      <c r="J167" s="28"/>
      <c r="K167" s="25"/>
      <c r="L167" s="28"/>
      <c r="M167" s="22" t="s">
        <v>52</v>
      </c>
      <c r="N167" s="2" t="s">
        <v>221</v>
      </c>
      <c r="O167" s="2" t="s">
        <v>301</v>
      </c>
      <c r="P167" s="2" t="s">
        <v>66</v>
      </c>
      <c r="Q167" s="2" t="s">
        <v>66</v>
      </c>
      <c r="R167" s="2" t="s">
        <v>66</v>
      </c>
      <c r="S167" s="3">
        <v>1</v>
      </c>
      <c r="T167" s="3">
        <v>0</v>
      </c>
      <c r="U167" s="3">
        <v>0.03</v>
      </c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481</v>
      </c>
      <c r="AX167" s="2" t="s">
        <v>52</v>
      </c>
      <c r="AY167" s="2" t="s">
        <v>52</v>
      </c>
      <c r="AZ167" s="2" t="s">
        <v>52</v>
      </c>
    </row>
    <row r="168" spans="1:52" ht="30" customHeight="1" x14ac:dyDescent="0.3">
      <c r="A168" s="22" t="s">
        <v>303</v>
      </c>
      <c r="B168" s="22" t="s">
        <v>52</v>
      </c>
      <c r="C168" s="22" t="s">
        <v>52</v>
      </c>
      <c r="D168" s="23"/>
      <c r="E168" s="25"/>
      <c r="F168" s="28"/>
      <c r="G168" s="25"/>
      <c r="H168" s="28"/>
      <c r="I168" s="25"/>
      <c r="J168" s="28"/>
      <c r="K168" s="25"/>
      <c r="L168" s="28"/>
      <c r="M168" s="22" t="s">
        <v>52</v>
      </c>
      <c r="N168" s="2" t="s">
        <v>95</v>
      </c>
      <c r="O168" s="2" t="s">
        <v>95</v>
      </c>
      <c r="P168" s="2" t="s">
        <v>52</v>
      </c>
      <c r="Q168" s="2" t="s">
        <v>52</v>
      </c>
      <c r="R168" s="2" t="s">
        <v>52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52</v>
      </c>
      <c r="AX168" s="2" t="s">
        <v>52</v>
      </c>
      <c r="AY168" s="2" t="s">
        <v>52</v>
      </c>
      <c r="AZ168" s="2" t="s">
        <v>52</v>
      </c>
    </row>
    <row r="169" spans="1:52" ht="30" customHeight="1" x14ac:dyDescent="0.3">
      <c r="A169" s="23"/>
      <c r="B169" s="23"/>
      <c r="C169" s="23"/>
      <c r="D169" s="23"/>
      <c r="E169" s="25"/>
      <c r="F169" s="28"/>
      <c r="G169" s="25"/>
      <c r="H169" s="28"/>
      <c r="I169" s="25"/>
      <c r="J169" s="28"/>
      <c r="K169" s="25"/>
      <c r="L169" s="28"/>
      <c r="M169" s="23"/>
    </row>
    <row r="170" spans="1:52" ht="30" customHeight="1" x14ac:dyDescent="0.3">
      <c r="A170" s="19" t="s">
        <v>482</v>
      </c>
      <c r="B170" s="20"/>
      <c r="C170" s="20"/>
      <c r="D170" s="20"/>
      <c r="E170" s="24"/>
      <c r="F170" s="27"/>
      <c r="G170" s="24"/>
      <c r="H170" s="27"/>
      <c r="I170" s="24"/>
      <c r="J170" s="27"/>
      <c r="K170" s="24"/>
      <c r="L170" s="27"/>
      <c r="M170" s="21"/>
      <c r="N170" s="1" t="s">
        <v>238</v>
      </c>
    </row>
    <row r="171" spans="1:52" ht="30" customHeight="1" x14ac:dyDescent="0.3">
      <c r="A171" s="22" t="s">
        <v>235</v>
      </c>
      <c r="B171" s="22" t="s">
        <v>236</v>
      </c>
      <c r="C171" s="22" t="s">
        <v>307</v>
      </c>
      <c r="D171" s="23">
        <v>1</v>
      </c>
      <c r="E171" s="25"/>
      <c r="F171" s="28"/>
      <c r="G171" s="25"/>
      <c r="H171" s="28"/>
      <c r="I171" s="25"/>
      <c r="J171" s="28"/>
      <c r="K171" s="25"/>
      <c r="L171" s="28"/>
      <c r="M171" s="22" t="s">
        <v>52</v>
      </c>
      <c r="N171" s="2" t="s">
        <v>238</v>
      </c>
      <c r="O171" s="2" t="s">
        <v>483</v>
      </c>
      <c r="P171" s="2" t="s">
        <v>66</v>
      </c>
      <c r="Q171" s="2" t="s">
        <v>66</v>
      </c>
      <c r="R171" s="2" t="s">
        <v>65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484</v>
      </c>
      <c r="AX171" s="2" t="s">
        <v>52</v>
      </c>
      <c r="AY171" s="2" t="s">
        <v>52</v>
      </c>
      <c r="AZ171" s="2" t="s">
        <v>52</v>
      </c>
    </row>
    <row r="172" spans="1:52" ht="30" customHeight="1" x14ac:dyDescent="0.3">
      <c r="A172" s="22" t="s">
        <v>318</v>
      </c>
      <c r="B172" s="22" t="s">
        <v>295</v>
      </c>
      <c r="C172" s="22" t="s">
        <v>296</v>
      </c>
      <c r="D172" s="23">
        <f>공량산출근거서_일위대가!K85</f>
        <v>0.21</v>
      </c>
      <c r="E172" s="25"/>
      <c r="F172" s="28"/>
      <c r="G172" s="25"/>
      <c r="H172" s="28"/>
      <c r="I172" s="25"/>
      <c r="J172" s="28"/>
      <c r="K172" s="25"/>
      <c r="L172" s="28"/>
      <c r="M172" s="22" t="s">
        <v>52</v>
      </c>
      <c r="N172" s="2" t="s">
        <v>238</v>
      </c>
      <c r="O172" s="2" t="s">
        <v>319</v>
      </c>
      <c r="P172" s="2" t="s">
        <v>66</v>
      </c>
      <c r="Q172" s="2" t="s">
        <v>66</v>
      </c>
      <c r="R172" s="2" t="s">
        <v>65</v>
      </c>
      <c r="S172" s="3"/>
      <c r="T172" s="3"/>
      <c r="U172" s="3"/>
      <c r="V172" s="3">
        <v>1</v>
      </c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485</v>
      </c>
      <c r="AX172" s="2" t="s">
        <v>52</v>
      </c>
      <c r="AY172" s="2" t="s">
        <v>52</v>
      </c>
      <c r="AZ172" s="2" t="s">
        <v>52</v>
      </c>
    </row>
    <row r="173" spans="1:52" ht="30" customHeight="1" x14ac:dyDescent="0.3">
      <c r="A173" s="22" t="s">
        <v>299</v>
      </c>
      <c r="B173" s="22" t="s">
        <v>300</v>
      </c>
      <c r="C173" s="22" t="s">
        <v>186</v>
      </c>
      <c r="D173" s="23">
        <v>1</v>
      </c>
      <c r="E173" s="25"/>
      <c r="F173" s="28"/>
      <c r="G173" s="25"/>
      <c r="H173" s="28"/>
      <c r="I173" s="25"/>
      <c r="J173" s="28"/>
      <c r="K173" s="25"/>
      <c r="L173" s="28"/>
      <c r="M173" s="22" t="s">
        <v>52</v>
      </c>
      <c r="N173" s="2" t="s">
        <v>238</v>
      </c>
      <c r="O173" s="2" t="s">
        <v>301</v>
      </c>
      <c r="P173" s="2" t="s">
        <v>66</v>
      </c>
      <c r="Q173" s="2" t="s">
        <v>66</v>
      </c>
      <c r="R173" s="2" t="s">
        <v>66</v>
      </c>
      <c r="S173" s="3">
        <v>1</v>
      </c>
      <c r="T173" s="3">
        <v>0</v>
      </c>
      <c r="U173" s="3">
        <v>0.03</v>
      </c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486</v>
      </c>
      <c r="AX173" s="2" t="s">
        <v>52</v>
      </c>
      <c r="AY173" s="2" t="s">
        <v>52</v>
      </c>
      <c r="AZ173" s="2" t="s">
        <v>52</v>
      </c>
    </row>
    <row r="174" spans="1:52" ht="30" customHeight="1" x14ac:dyDescent="0.3">
      <c r="A174" s="22" t="s">
        <v>303</v>
      </c>
      <c r="B174" s="22" t="s">
        <v>52</v>
      </c>
      <c r="C174" s="22" t="s">
        <v>52</v>
      </c>
      <c r="D174" s="23"/>
      <c r="E174" s="25"/>
      <c r="F174" s="28"/>
      <c r="G174" s="25"/>
      <c r="H174" s="28"/>
      <c r="I174" s="25"/>
      <c r="J174" s="28"/>
      <c r="K174" s="25"/>
      <c r="L174" s="28"/>
      <c r="M174" s="22" t="s">
        <v>52</v>
      </c>
      <c r="N174" s="2" t="s">
        <v>95</v>
      </c>
      <c r="O174" s="2" t="s">
        <v>95</v>
      </c>
      <c r="P174" s="2" t="s">
        <v>52</v>
      </c>
      <c r="Q174" s="2" t="s">
        <v>52</v>
      </c>
      <c r="R174" s="2" t="s">
        <v>52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52</v>
      </c>
      <c r="AX174" s="2" t="s">
        <v>52</v>
      </c>
      <c r="AY174" s="2" t="s">
        <v>52</v>
      </c>
      <c r="AZ174" s="2" t="s">
        <v>52</v>
      </c>
    </row>
    <row r="175" spans="1:52" ht="30" customHeight="1" x14ac:dyDescent="0.3">
      <c r="A175" s="23"/>
      <c r="B175" s="23"/>
      <c r="C175" s="23"/>
      <c r="D175" s="23"/>
      <c r="E175" s="25"/>
      <c r="F175" s="28"/>
      <c r="G175" s="25"/>
      <c r="H175" s="28"/>
      <c r="I175" s="25"/>
      <c r="J175" s="28"/>
      <c r="K175" s="25"/>
      <c r="L175" s="28"/>
      <c r="M175" s="23"/>
    </row>
    <row r="176" spans="1:52" ht="30" customHeight="1" x14ac:dyDescent="0.3">
      <c r="A176" s="19" t="s">
        <v>487</v>
      </c>
      <c r="B176" s="20"/>
      <c r="C176" s="20"/>
      <c r="D176" s="20"/>
      <c r="E176" s="24"/>
      <c r="F176" s="27"/>
      <c r="G176" s="24"/>
      <c r="H176" s="27"/>
      <c r="I176" s="24"/>
      <c r="J176" s="27"/>
      <c r="K176" s="24"/>
      <c r="L176" s="27"/>
      <c r="M176" s="21"/>
      <c r="N176" s="1" t="s">
        <v>251</v>
      </c>
    </row>
    <row r="177" spans="1:52" ht="30" customHeight="1" x14ac:dyDescent="0.3">
      <c r="A177" s="22" t="s">
        <v>248</v>
      </c>
      <c r="B177" s="22" t="s">
        <v>488</v>
      </c>
      <c r="C177" s="22" t="s">
        <v>70</v>
      </c>
      <c r="D177" s="23">
        <v>1</v>
      </c>
      <c r="E177" s="25"/>
      <c r="F177" s="28"/>
      <c r="G177" s="25"/>
      <c r="H177" s="28"/>
      <c r="I177" s="25"/>
      <c r="J177" s="28"/>
      <c r="K177" s="25"/>
      <c r="L177" s="28"/>
      <c r="M177" s="22" t="s">
        <v>52</v>
      </c>
      <c r="N177" s="2" t="s">
        <v>251</v>
      </c>
      <c r="O177" s="2" t="s">
        <v>489</v>
      </c>
      <c r="P177" s="2" t="s">
        <v>66</v>
      </c>
      <c r="Q177" s="2" t="s">
        <v>66</v>
      </c>
      <c r="R177" s="2" t="s">
        <v>65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52</v>
      </c>
      <c r="AW177" s="2" t="s">
        <v>490</v>
      </c>
      <c r="AX177" s="2" t="s">
        <v>52</v>
      </c>
      <c r="AY177" s="2" t="s">
        <v>52</v>
      </c>
      <c r="AZ177" s="2" t="s">
        <v>52</v>
      </c>
    </row>
    <row r="178" spans="1:52" ht="30" customHeight="1" x14ac:dyDescent="0.3">
      <c r="A178" s="22" t="s">
        <v>294</v>
      </c>
      <c r="B178" s="22" t="s">
        <v>295</v>
      </c>
      <c r="C178" s="22" t="s">
        <v>296</v>
      </c>
      <c r="D178" s="23">
        <f>공량산출근거서_일위대가!K88</f>
        <v>0.11</v>
      </c>
      <c r="E178" s="25"/>
      <c r="F178" s="28"/>
      <c r="G178" s="25"/>
      <c r="H178" s="28"/>
      <c r="I178" s="25"/>
      <c r="J178" s="28"/>
      <c r="K178" s="25"/>
      <c r="L178" s="28"/>
      <c r="M178" s="22" t="s">
        <v>52</v>
      </c>
      <c r="N178" s="2" t="s">
        <v>251</v>
      </c>
      <c r="O178" s="2" t="s">
        <v>297</v>
      </c>
      <c r="P178" s="2" t="s">
        <v>66</v>
      </c>
      <c r="Q178" s="2" t="s">
        <v>66</v>
      </c>
      <c r="R178" s="2" t="s">
        <v>65</v>
      </c>
      <c r="S178" s="3"/>
      <c r="T178" s="3"/>
      <c r="U178" s="3"/>
      <c r="V178" s="3">
        <v>1</v>
      </c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491</v>
      </c>
      <c r="AX178" s="2" t="s">
        <v>52</v>
      </c>
      <c r="AY178" s="2" t="s">
        <v>52</v>
      </c>
      <c r="AZ178" s="2" t="s">
        <v>52</v>
      </c>
    </row>
    <row r="179" spans="1:52" ht="30" customHeight="1" x14ac:dyDescent="0.3">
      <c r="A179" s="22" t="s">
        <v>299</v>
      </c>
      <c r="B179" s="22" t="s">
        <v>300</v>
      </c>
      <c r="C179" s="22" t="s">
        <v>186</v>
      </c>
      <c r="D179" s="23">
        <v>1</v>
      </c>
      <c r="E179" s="25"/>
      <c r="F179" s="28"/>
      <c r="G179" s="25"/>
      <c r="H179" s="28"/>
      <c r="I179" s="25"/>
      <c r="J179" s="28"/>
      <c r="K179" s="25"/>
      <c r="L179" s="28"/>
      <c r="M179" s="22" t="s">
        <v>52</v>
      </c>
      <c r="N179" s="2" t="s">
        <v>251</v>
      </c>
      <c r="O179" s="2" t="s">
        <v>301</v>
      </c>
      <c r="P179" s="2" t="s">
        <v>66</v>
      </c>
      <c r="Q179" s="2" t="s">
        <v>66</v>
      </c>
      <c r="R179" s="2" t="s">
        <v>66</v>
      </c>
      <c r="S179" s="3">
        <v>1</v>
      </c>
      <c r="T179" s="3">
        <v>0</v>
      </c>
      <c r="U179" s="3">
        <v>0.03</v>
      </c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492</v>
      </c>
      <c r="AX179" s="2" t="s">
        <v>52</v>
      </c>
      <c r="AY179" s="2" t="s">
        <v>52</v>
      </c>
      <c r="AZ179" s="2" t="s">
        <v>52</v>
      </c>
    </row>
    <row r="180" spans="1:52" ht="30" customHeight="1" x14ac:dyDescent="0.3">
      <c r="A180" s="22" t="s">
        <v>303</v>
      </c>
      <c r="B180" s="22" t="s">
        <v>52</v>
      </c>
      <c r="C180" s="22" t="s">
        <v>52</v>
      </c>
      <c r="D180" s="23"/>
      <c r="E180" s="25"/>
      <c r="F180" s="28"/>
      <c r="G180" s="25"/>
      <c r="H180" s="28"/>
      <c r="I180" s="25"/>
      <c r="J180" s="28"/>
      <c r="K180" s="25"/>
      <c r="L180" s="28"/>
      <c r="M180" s="22" t="s">
        <v>52</v>
      </c>
      <c r="N180" s="2" t="s">
        <v>95</v>
      </c>
      <c r="O180" s="2" t="s">
        <v>95</v>
      </c>
      <c r="P180" s="2" t="s">
        <v>52</v>
      </c>
      <c r="Q180" s="2" t="s">
        <v>52</v>
      </c>
      <c r="R180" s="2" t="s">
        <v>52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52</v>
      </c>
      <c r="AX180" s="2" t="s">
        <v>52</v>
      </c>
      <c r="AY180" s="2" t="s">
        <v>52</v>
      </c>
      <c r="AZ180" s="2" t="s">
        <v>52</v>
      </c>
    </row>
    <row r="181" spans="1:52" ht="30" customHeight="1" x14ac:dyDescent="0.3">
      <c r="A181" s="23"/>
      <c r="B181" s="23"/>
      <c r="C181" s="23"/>
      <c r="D181" s="23"/>
      <c r="E181" s="25"/>
      <c r="F181" s="28"/>
      <c r="G181" s="25"/>
      <c r="H181" s="28"/>
      <c r="I181" s="25"/>
      <c r="J181" s="28"/>
      <c r="K181" s="25"/>
      <c r="L181" s="28"/>
      <c r="M181" s="23"/>
    </row>
    <row r="182" spans="1:52" ht="30" customHeight="1" x14ac:dyDescent="0.3">
      <c r="A182" s="19" t="s">
        <v>493</v>
      </c>
      <c r="B182" s="20"/>
      <c r="C182" s="20"/>
      <c r="D182" s="20"/>
      <c r="E182" s="24"/>
      <c r="F182" s="27"/>
      <c r="G182" s="24"/>
      <c r="H182" s="27"/>
      <c r="I182" s="24"/>
      <c r="J182" s="27"/>
      <c r="K182" s="24"/>
      <c r="L182" s="27"/>
      <c r="M182" s="21"/>
      <c r="N182" s="1" t="s">
        <v>255</v>
      </c>
    </row>
    <row r="183" spans="1:52" ht="30" customHeight="1" x14ac:dyDescent="0.3">
      <c r="A183" s="22" t="s">
        <v>344</v>
      </c>
      <c r="B183" s="22" t="s">
        <v>69</v>
      </c>
      <c r="C183" s="22" t="s">
        <v>70</v>
      </c>
      <c r="D183" s="23">
        <v>1</v>
      </c>
      <c r="E183" s="25"/>
      <c r="F183" s="28"/>
      <c r="G183" s="25"/>
      <c r="H183" s="28"/>
      <c r="I183" s="25"/>
      <c r="J183" s="28"/>
      <c r="K183" s="25"/>
      <c r="L183" s="28"/>
      <c r="M183" s="22" t="s">
        <v>52</v>
      </c>
      <c r="N183" s="2" t="s">
        <v>255</v>
      </c>
      <c r="O183" s="2" t="s">
        <v>345</v>
      </c>
      <c r="P183" s="2" t="s">
        <v>66</v>
      </c>
      <c r="Q183" s="2" t="s">
        <v>66</v>
      </c>
      <c r="R183" s="2" t="s">
        <v>65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494</v>
      </c>
      <c r="AX183" s="2" t="s">
        <v>52</v>
      </c>
      <c r="AY183" s="2" t="s">
        <v>52</v>
      </c>
      <c r="AZ183" s="2" t="s">
        <v>52</v>
      </c>
    </row>
    <row r="184" spans="1:52" ht="30" customHeight="1" x14ac:dyDescent="0.3">
      <c r="A184" s="22" t="s">
        <v>294</v>
      </c>
      <c r="B184" s="22" t="s">
        <v>295</v>
      </c>
      <c r="C184" s="22" t="s">
        <v>296</v>
      </c>
      <c r="D184" s="23">
        <f>공량산출근거서_일위대가!K91</f>
        <v>0.11</v>
      </c>
      <c r="E184" s="25"/>
      <c r="F184" s="28"/>
      <c r="G184" s="25"/>
      <c r="H184" s="28"/>
      <c r="I184" s="25"/>
      <c r="J184" s="28"/>
      <c r="K184" s="25"/>
      <c r="L184" s="28"/>
      <c r="M184" s="22" t="s">
        <v>52</v>
      </c>
      <c r="N184" s="2" t="s">
        <v>255</v>
      </c>
      <c r="O184" s="2" t="s">
        <v>297</v>
      </c>
      <c r="P184" s="2" t="s">
        <v>66</v>
      </c>
      <c r="Q184" s="2" t="s">
        <v>66</v>
      </c>
      <c r="R184" s="2" t="s">
        <v>65</v>
      </c>
      <c r="S184" s="3"/>
      <c r="T184" s="3"/>
      <c r="U184" s="3"/>
      <c r="V184" s="3">
        <v>1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52</v>
      </c>
      <c r="AW184" s="2" t="s">
        <v>495</v>
      </c>
      <c r="AX184" s="2" t="s">
        <v>52</v>
      </c>
      <c r="AY184" s="2" t="s">
        <v>52</v>
      </c>
      <c r="AZ184" s="2" t="s">
        <v>52</v>
      </c>
    </row>
    <row r="185" spans="1:52" ht="30" customHeight="1" x14ac:dyDescent="0.3">
      <c r="A185" s="22" t="s">
        <v>299</v>
      </c>
      <c r="B185" s="22" t="s">
        <v>300</v>
      </c>
      <c r="C185" s="22" t="s">
        <v>186</v>
      </c>
      <c r="D185" s="23">
        <v>1</v>
      </c>
      <c r="E185" s="25"/>
      <c r="F185" s="28"/>
      <c r="G185" s="25"/>
      <c r="H185" s="28"/>
      <c r="I185" s="25"/>
      <c r="J185" s="28"/>
      <c r="K185" s="25"/>
      <c r="L185" s="28"/>
      <c r="M185" s="22" t="s">
        <v>52</v>
      </c>
      <c r="N185" s="2" t="s">
        <v>255</v>
      </c>
      <c r="O185" s="2" t="s">
        <v>301</v>
      </c>
      <c r="P185" s="2" t="s">
        <v>66</v>
      </c>
      <c r="Q185" s="2" t="s">
        <v>66</v>
      </c>
      <c r="R185" s="2" t="s">
        <v>66</v>
      </c>
      <c r="S185" s="3">
        <v>1</v>
      </c>
      <c r="T185" s="3">
        <v>0</v>
      </c>
      <c r="U185" s="3">
        <v>0.03</v>
      </c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496</v>
      </c>
      <c r="AX185" s="2" t="s">
        <v>52</v>
      </c>
      <c r="AY185" s="2" t="s">
        <v>52</v>
      </c>
      <c r="AZ185" s="2" t="s">
        <v>52</v>
      </c>
    </row>
    <row r="186" spans="1:52" ht="30" customHeight="1" x14ac:dyDescent="0.3">
      <c r="A186" s="22" t="s">
        <v>303</v>
      </c>
      <c r="B186" s="22" t="s">
        <v>52</v>
      </c>
      <c r="C186" s="22" t="s">
        <v>52</v>
      </c>
      <c r="D186" s="23"/>
      <c r="E186" s="25"/>
      <c r="F186" s="28"/>
      <c r="G186" s="25"/>
      <c r="H186" s="28"/>
      <c r="I186" s="25"/>
      <c r="J186" s="28"/>
      <c r="K186" s="25"/>
      <c r="L186" s="28"/>
      <c r="M186" s="22" t="s">
        <v>52</v>
      </c>
      <c r="N186" s="2" t="s">
        <v>95</v>
      </c>
      <c r="O186" s="2" t="s">
        <v>95</v>
      </c>
      <c r="P186" s="2" t="s">
        <v>52</v>
      </c>
      <c r="Q186" s="2" t="s">
        <v>52</v>
      </c>
      <c r="R186" s="2" t="s">
        <v>52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52</v>
      </c>
      <c r="AX186" s="2" t="s">
        <v>52</v>
      </c>
      <c r="AY186" s="2" t="s">
        <v>52</v>
      </c>
      <c r="AZ186" s="2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opLeftCell="B1" workbookViewId="0">
      <selection activeCell="E4" sqref="E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5"/>
      <c r="B1" s="4" t="s">
        <v>497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30" customHeight="1" x14ac:dyDescent="0.3">
      <c r="A3" s="9" t="s">
        <v>263</v>
      </c>
      <c r="B3" s="9" t="s">
        <v>2</v>
      </c>
      <c r="C3" s="9" t="s">
        <v>3</v>
      </c>
      <c r="D3" s="9" t="s">
        <v>4</v>
      </c>
      <c r="E3" s="9" t="s">
        <v>264</v>
      </c>
      <c r="F3" s="9" t="s">
        <v>265</v>
      </c>
      <c r="G3" s="9" t="s">
        <v>266</v>
      </c>
      <c r="H3" s="9" t="s">
        <v>267</v>
      </c>
      <c r="I3" s="9" t="s">
        <v>268</v>
      </c>
      <c r="J3" s="9" t="s">
        <v>498</v>
      </c>
      <c r="K3" s="9" t="s">
        <v>499</v>
      </c>
      <c r="L3" s="9" t="s">
        <v>272</v>
      </c>
    </row>
    <row r="4" spans="1:12" ht="30" customHeight="1" x14ac:dyDescent="0.3">
      <c r="A4" s="29" t="s">
        <v>52</v>
      </c>
      <c r="B4" s="30" t="s">
        <v>52</v>
      </c>
      <c r="C4" s="30" t="s">
        <v>52</v>
      </c>
      <c r="D4" s="30" t="s">
        <v>52</v>
      </c>
      <c r="E4" s="31"/>
      <c r="F4" s="31"/>
      <c r="G4" s="31"/>
      <c r="H4" s="31"/>
      <c r="I4" s="30" t="s">
        <v>52</v>
      </c>
      <c r="J4" s="30" t="s">
        <v>52</v>
      </c>
      <c r="K4" s="30" t="s">
        <v>52</v>
      </c>
      <c r="L4" s="30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"/>
  <sheetViews>
    <sheetView workbookViewId="0">
      <selection activeCell="A4" sqref="A4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500</v>
      </c>
      <c r="B1" s="5"/>
      <c r="C1" s="5"/>
      <c r="D1" s="5"/>
      <c r="E1" s="5"/>
      <c r="F1" s="5"/>
    </row>
    <row r="2" spans="1:20" ht="30" customHeight="1" x14ac:dyDescent="0.3">
      <c r="A2" s="6" t="s">
        <v>1</v>
      </c>
      <c r="B2" s="7"/>
      <c r="C2" s="7"/>
      <c r="D2" s="7"/>
      <c r="E2" s="7"/>
      <c r="F2" s="8"/>
    </row>
    <row r="3" spans="1:20" ht="30" customHeight="1" x14ac:dyDescent="0.3">
      <c r="A3" s="9" t="s">
        <v>501</v>
      </c>
      <c r="B3" s="9" t="s">
        <v>264</v>
      </c>
      <c r="C3" s="9" t="s">
        <v>265</v>
      </c>
      <c r="D3" s="9" t="s">
        <v>266</v>
      </c>
      <c r="E3" s="9" t="s">
        <v>267</v>
      </c>
      <c r="F3" s="9" t="s">
        <v>498</v>
      </c>
      <c r="G3" s="1" t="s">
        <v>499</v>
      </c>
      <c r="H3" s="1" t="s">
        <v>502</v>
      </c>
      <c r="I3" s="1" t="s">
        <v>503</v>
      </c>
      <c r="J3" s="1" t="s">
        <v>504</v>
      </c>
      <c r="K3" s="1" t="s">
        <v>4</v>
      </c>
      <c r="L3" s="1" t="s">
        <v>5</v>
      </c>
      <c r="M3" s="1" t="s">
        <v>14</v>
      </c>
      <c r="N3" s="1" t="s">
        <v>505</v>
      </c>
      <c r="O3" s="1" t="s">
        <v>506</v>
      </c>
      <c r="P3" s="1" t="s">
        <v>506</v>
      </c>
      <c r="Q3" s="1" t="s">
        <v>506</v>
      </c>
      <c r="R3" s="1" t="s">
        <v>506</v>
      </c>
      <c r="S3" s="1" t="s">
        <v>506</v>
      </c>
      <c r="T3" s="1" t="s">
        <v>507</v>
      </c>
    </row>
    <row r="4" spans="1:20" ht="20.100000000000001" customHeight="1" x14ac:dyDescent="0.3">
      <c r="A4" s="32" t="s">
        <v>508</v>
      </c>
      <c r="B4" s="33"/>
      <c r="C4" s="33"/>
      <c r="D4" s="33"/>
      <c r="E4" s="33"/>
      <c r="F4" s="34" t="s">
        <v>52</v>
      </c>
      <c r="G4" s="1" t="s">
        <v>52</v>
      </c>
      <c r="I4" s="1" t="s">
        <v>52</v>
      </c>
      <c r="J4" s="1" t="s">
        <v>52</v>
      </c>
      <c r="K4" s="1" t="s">
        <v>52</v>
      </c>
    </row>
    <row r="5" spans="1:20" ht="20.100000000000001" customHeight="1" x14ac:dyDescent="0.3">
      <c r="A5" s="35" t="s">
        <v>52</v>
      </c>
      <c r="B5" s="36"/>
      <c r="C5" s="36"/>
      <c r="D5" s="36"/>
      <c r="E5" s="36"/>
      <c r="F5" s="35" t="s">
        <v>52</v>
      </c>
      <c r="G5" s="1" t="s">
        <v>52</v>
      </c>
      <c r="H5" s="1" t="s">
        <v>52</v>
      </c>
      <c r="I5" s="1" t="s">
        <v>52</v>
      </c>
      <c r="J5" s="1" t="s">
        <v>52</v>
      </c>
      <c r="K5" s="1" t="s">
        <v>52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7" t="s">
        <v>509</v>
      </c>
      <c r="B6" s="38">
        <f>TRUNC(SUMIF(T5:T5, "TT", B5:B5), 0)</f>
        <v>0</v>
      </c>
      <c r="C6" s="38">
        <f>TRUNC(SUMIF(T5:T5, "TT", C5:C5), 0)</f>
        <v>0</v>
      </c>
      <c r="D6" s="38">
        <f>TRUNC(SUMIF(T5:T5, "TT", D5:D5), 0)</f>
        <v>0</v>
      </c>
      <c r="E6" s="38">
        <f>TRUNC(SUM(B6,C6, D6), 0)</f>
        <v>0</v>
      </c>
      <c r="F6" s="39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5"/>
  <sheetViews>
    <sheetView topLeftCell="B1" workbookViewId="0">
      <selection activeCell="A2" sqref="A2:X2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54" t="s">
        <v>510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</row>
    <row r="2" spans="1:28" ht="30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</row>
    <row r="3" spans="1:28" ht="30" customHeight="1" x14ac:dyDescent="0.3">
      <c r="A3" s="51" t="s">
        <v>263</v>
      </c>
      <c r="B3" s="51" t="s">
        <v>2</v>
      </c>
      <c r="C3" s="51" t="s">
        <v>504</v>
      </c>
      <c r="D3" s="51" t="s">
        <v>4</v>
      </c>
      <c r="E3" s="51" t="s">
        <v>6</v>
      </c>
      <c r="F3" s="51"/>
      <c r="G3" s="51"/>
      <c r="H3" s="51"/>
      <c r="I3" s="51"/>
      <c r="J3" s="51"/>
      <c r="K3" s="51"/>
      <c r="L3" s="51"/>
      <c r="M3" s="51"/>
      <c r="N3" s="51"/>
      <c r="O3" s="51"/>
      <c r="P3" s="51" t="s">
        <v>265</v>
      </c>
      <c r="Q3" s="51" t="s">
        <v>266</v>
      </c>
      <c r="R3" s="51"/>
      <c r="S3" s="51"/>
      <c r="T3" s="51"/>
      <c r="U3" s="51"/>
      <c r="V3" s="51"/>
      <c r="W3" s="51" t="s">
        <v>268</v>
      </c>
      <c r="X3" s="51" t="s">
        <v>12</v>
      </c>
      <c r="Y3" s="53" t="s">
        <v>518</v>
      </c>
      <c r="Z3" s="53" t="s">
        <v>519</v>
      </c>
      <c r="AA3" s="53" t="s">
        <v>520</v>
      </c>
      <c r="AB3" s="53" t="s">
        <v>48</v>
      </c>
    </row>
    <row r="4" spans="1:28" ht="30" customHeight="1" x14ac:dyDescent="0.3">
      <c r="A4" s="51"/>
      <c r="B4" s="51"/>
      <c r="C4" s="51"/>
      <c r="D4" s="51"/>
      <c r="E4" s="9" t="s">
        <v>511</v>
      </c>
      <c r="F4" s="9" t="s">
        <v>512</v>
      </c>
      <c r="G4" s="9" t="s">
        <v>513</v>
      </c>
      <c r="H4" s="9" t="s">
        <v>512</v>
      </c>
      <c r="I4" s="9" t="s">
        <v>514</v>
      </c>
      <c r="J4" s="9" t="s">
        <v>512</v>
      </c>
      <c r="K4" s="9" t="s">
        <v>515</v>
      </c>
      <c r="L4" s="9" t="s">
        <v>512</v>
      </c>
      <c r="M4" s="9" t="s">
        <v>516</v>
      </c>
      <c r="N4" s="9" t="s">
        <v>512</v>
      </c>
      <c r="O4" s="9" t="s">
        <v>517</v>
      </c>
      <c r="P4" s="51"/>
      <c r="Q4" s="9" t="s">
        <v>511</v>
      </c>
      <c r="R4" s="9" t="s">
        <v>513</v>
      </c>
      <c r="S4" s="9" t="s">
        <v>514</v>
      </c>
      <c r="T4" s="9" t="s">
        <v>515</v>
      </c>
      <c r="U4" s="9" t="s">
        <v>516</v>
      </c>
      <c r="V4" s="9" t="s">
        <v>517</v>
      </c>
      <c r="W4" s="51"/>
      <c r="X4" s="51"/>
      <c r="Y4" s="53"/>
      <c r="Z4" s="53"/>
      <c r="AA4" s="53"/>
      <c r="AB4" s="53"/>
    </row>
    <row r="5" spans="1:28" ht="30" customHeight="1" x14ac:dyDescent="0.3">
      <c r="A5" s="16" t="s">
        <v>374</v>
      </c>
      <c r="B5" s="16" t="s">
        <v>372</v>
      </c>
      <c r="C5" s="16" t="s">
        <v>373</v>
      </c>
      <c r="D5" s="40" t="s">
        <v>100</v>
      </c>
      <c r="E5" s="41"/>
      <c r="F5" s="16"/>
      <c r="G5" s="41"/>
      <c r="H5" s="16"/>
      <c r="I5" s="41"/>
      <c r="J5" s="16"/>
      <c r="K5" s="41"/>
      <c r="L5" s="16"/>
      <c r="M5" s="41"/>
      <c r="N5" s="16"/>
      <c r="O5" s="41"/>
      <c r="P5" s="41"/>
      <c r="Q5" s="41"/>
      <c r="R5" s="41"/>
      <c r="S5" s="41"/>
      <c r="T5" s="41"/>
      <c r="U5" s="41"/>
      <c r="V5" s="41"/>
      <c r="W5" s="16" t="s">
        <v>521</v>
      </c>
      <c r="X5" s="16" t="s">
        <v>52</v>
      </c>
      <c r="Y5" s="2" t="s">
        <v>52</v>
      </c>
      <c r="Z5" s="2" t="s">
        <v>52</v>
      </c>
      <c r="AA5" s="42"/>
      <c r="AB5" s="2" t="s">
        <v>52</v>
      </c>
    </row>
    <row r="6" spans="1:28" ht="30" customHeight="1" x14ac:dyDescent="0.3">
      <c r="A6" s="16" t="s">
        <v>381</v>
      </c>
      <c r="B6" s="16" t="s">
        <v>372</v>
      </c>
      <c r="C6" s="16" t="s">
        <v>380</v>
      </c>
      <c r="D6" s="40" t="s">
        <v>100</v>
      </c>
      <c r="E6" s="41"/>
      <c r="F6" s="16"/>
      <c r="G6" s="41"/>
      <c r="H6" s="16"/>
      <c r="I6" s="41"/>
      <c r="J6" s="16"/>
      <c r="K6" s="41"/>
      <c r="L6" s="16"/>
      <c r="M6" s="41"/>
      <c r="N6" s="16"/>
      <c r="O6" s="41"/>
      <c r="P6" s="41"/>
      <c r="Q6" s="41"/>
      <c r="R6" s="41"/>
      <c r="S6" s="41"/>
      <c r="T6" s="41"/>
      <c r="U6" s="41"/>
      <c r="V6" s="41"/>
      <c r="W6" s="16" t="s">
        <v>522</v>
      </c>
      <c r="X6" s="16" t="s">
        <v>52</v>
      </c>
      <c r="Y6" s="2" t="s">
        <v>52</v>
      </c>
      <c r="Z6" s="2" t="s">
        <v>52</v>
      </c>
      <c r="AA6" s="42"/>
      <c r="AB6" s="2" t="s">
        <v>52</v>
      </c>
    </row>
    <row r="7" spans="1:28" ht="30" customHeight="1" x14ac:dyDescent="0.3">
      <c r="A7" s="16" t="s">
        <v>463</v>
      </c>
      <c r="B7" s="16" t="s">
        <v>331</v>
      </c>
      <c r="C7" s="16" t="s">
        <v>462</v>
      </c>
      <c r="D7" s="40" t="s">
        <v>70</v>
      </c>
      <c r="E7" s="41"/>
      <c r="F7" s="16"/>
      <c r="G7" s="41"/>
      <c r="H7" s="16"/>
      <c r="I7" s="41"/>
      <c r="J7" s="16"/>
      <c r="K7" s="41"/>
      <c r="L7" s="16"/>
      <c r="M7" s="41"/>
      <c r="N7" s="16"/>
      <c r="O7" s="41"/>
      <c r="P7" s="41"/>
      <c r="Q7" s="41"/>
      <c r="R7" s="41"/>
      <c r="S7" s="41"/>
      <c r="T7" s="41"/>
      <c r="U7" s="41"/>
      <c r="V7" s="41"/>
      <c r="W7" s="16" t="s">
        <v>523</v>
      </c>
      <c r="X7" s="16" t="s">
        <v>52</v>
      </c>
      <c r="Y7" s="2" t="s">
        <v>52</v>
      </c>
      <c r="Z7" s="2" t="s">
        <v>52</v>
      </c>
      <c r="AA7" s="42"/>
      <c r="AB7" s="2" t="s">
        <v>52</v>
      </c>
    </row>
    <row r="8" spans="1:28" ht="30" customHeight="1" x14ac:dyDescent="0.3">
      <c r="A8" s="16" t="s">
        <v>469</v>
      </c>
      <c r="B8" s="16" t="s">
        <v>331</v>
      </c>
      <c r="C8" s="16" t="s">
        <v>468</v>
      </c>
      <c r="D8" s="40" t="s">
        <v>70</v>
      </c>
      <c r="E8" s="41"/>
      <c r="F8" s="16"/>
      <c r="G8" s="41"/>
      <c r="H8" s="16"/>
      <c r="I8" s="41"/>
      <c r="J8" s="16"/>
      <c r="K8" s="41"/>
      <c r="L8" s="16"/>
      <c r="M8" s="41"/>
      <c r="N8" s="16"/>
      <c r="O8" s="41"/>
      <c r="P8" s="41"/>
      <c r="Q8" s="41"/>
      <c r="R8" s="41"/>
      <c r="S8" s="41"/>
      <c r="T8" s="41"/>
      <c r="U8" s="41"/>
      <c r="V8" s="41"/>
      <c r="W8" s="16" t="s">
        <v>524</v>
      </c>
      <c r="X8" s="16" t="s">
        <v>52</v>
      </c>
      <c r="Y8" s="2" t="s">
        <v>52</v>
      </c>
      <c r="Z8" s="2" t="s">
        <v>52</v>
      </c>
      <c r="AA8" s="42"/>
      <c r="AB8" s="2" t="s">
        <v>52</v>
      </c>
    </row>
    <row r="9" spans="1:28" ht="30" customHeight="1" x14ac:dyDescent="0.3">
      <c r="A9" s="16" t="s">
        <v>474</v>
      </c>
      <c r="B9" s="16" t="s">
        <v>331</v>
      </c>
      <c r="C9" s="16" t="s">
        <v>69</v>
      </c>
      <c r="D9" s="40" t="s">
        <v>70</v>
      </c>
      <c r="E9" s="41"/>
      <c r="F9" s="16"/>
      <c r="G9" s="41"/>
      <c r="H9" s="16"/>
      <c r="I9" s="41"/>
      <c r="J9" s="16"/>
      <c r="K9" s="41"/>
      <c r="L9" s="16"/>
      <c r="M9" s="41"/>
      <c r="N9" s="16"/>
      <c r="O9" s="41"/>
      <c r="P9" s="41"/>
      <c r="Q9" s="41"/>
      <c r="R9" s="41"/>
      <c r="S9" s="41"/>
      <c r="T9" s="41"/>
      <c r="U9" s="41"/>
      <c r="V9" s="41"/>
      <c r="W9" s="16" t="s">
        <v>525</v>
      </c>
      <c r="X9" s="16" t="s">
        <v>52</v>
      </c>
      <c r="Y9" s="2" t="s">
        <v>52</v>
      </c>
      <c r="Z9" s="2" t="s">
        <v>52</v>
      </c>
      <c r="AA9" s="42"/>
      <c r="AB9" s="2" t="s">
        <v>52</v>
      </c>
    </row>
    <row r="10" spans="1:28" ht="30" customHeight="1" x14ac:dyDescent="0.3">
      <c r="A10" s="16" t="s">
        <v>332</v>
      </c>
      <c r="B10" s="16" t="s">
        <v>331</v>
      </c>
      <c r="C10" s="16" t="s">
        <v>69</v>
      </c>
      <c r="D10" s="40" t="s">
        <v>70</v>
      </c>
      <c r="E10" s="41"/>
      <c r="F10" s="16"/>
      <c r="G10" s="41"/>
      <c r="H10" s="16"/>
      <c r="I10" s="41"/>
      <c r="J10" s="16"/>
      <c r="K10" s="41"/>
      <c r="L10" s="16"/>
      <c r="M10" s="41"/>
      <c r="N10" s="16"/>
      <c r="O10" s="41"/>
      <c r="P10" s="41"/>
      <c r="Q10" s="41"/>
      <c r="R10" s="41"/>
      <c r="S10" s="41"/>
      <c r="T10" s="41"/>
      <c r="U10" s="41"/>
      <c r="V10" s="41"/>
      <c r="W10" s="16" t="s">
        <v>526</v>
      </c>
      <c r="X10" s="16" t="s">
        <v>52</v>
      </c>
      <c r="Y10" s="2" t="s">
        <v>52</v>
      </c>
      <c r="Z10" s="2" t="s">
        <v>52</v>
      </c>
      <c r="AA10" s="42"/>
      <c r="AB10" s="2" t="s">
        <v>52</v>
      </c>
    </row>
    <row r="11" spans="1:28" ht="30" customHeight="1" x14ac:dyDescent="0.3">
      <c r="A11" s="16" t="s">
        <v>338</v>
      </c>
      <c r="B11" s="16" t="s">
        <v>337</v>
      </c>
      <c r="C11" s="16" t="s">
        <v>69</v>
      </c>
      <c r="D11" s="40" t="s">
        <v>70</v>
      </c>
      <c r="E11" s="41"/>
      <c r="F11" s="16"/>
      <c r="G11" s="41"/>
      <c r="H11" s="16"/>
      <c r="I11" s="41"/>
      <c r="J11" s="16"/>
      <c r="K11" s="41"/>
      <c r="L11" s="16"/>
      <c r="M11" s="41"/>
      <c r="N11" s="16"/>
      <c r="O11" s="41"/>
      <c r="P11" s="41"/>
      <c r="Q11" s="41"/>
      <c r="R11" s="41"/>
      <c r="S11" s="41"/>
      <c r="T11" s="41"/>
      <c r="U11" s="41"/>
      <c r="V11" s="41"/>
      <c r="W11" s="16" t="s">
        <v>527</v>
      </c>
      <c r="X11" s="16" t="s">
        <v>52</v>
      </c>
      <c r="Y11" s="2" t="s">
        <v>52</v>
      </c>
      <c r="Z11" s="2" t="s">
        <v>52</v>
      </c>
      <c r="AA11" s="42"/>
      <c r="AB11" s="2" t="s">
        <v>52</v>
      </c>
    </row>
    <row r="12" spans="1:28" ht="30" customHeight="1" x14ac:dyDescent="0.3">
      <c r="A12" s="16" t="s">
        <v>489</v>
      </c>
      <c r="B12" s="16" t="s">
        <v>248</v>
      </c>
      <c r="C12" s="16" t="s">
        <v>488</v>
      </c>
      <c r="D12" s="40" t="s">
        <v>70</v>
      </c>
      <c r="E12" s="41"/>
      <c r="F12" s="16"/>
      <c r="G12" s="41"/>
      <c r="H12" s="16"/>
      <c r="I12" s="41"/>
      <c r="J12" s="16"/>
      <c r="K12" s="41"/>
      <c r="L12" s="16"/>
      <c r="M12" s="41"/>
      <c r="N12" s="16"/>
      <c r="O12" s="41"/>
      <c r="P12" s="41"/>
      <c r="Q12" s="41"/>
      <c r="R12" s="41"/>
      <c r="S12" s="41"/>
      <c r="T12" s="41"/>
      <c r="U12" s="41"/>
      <c r="V12" s="41"/>
      <c r="W12" s="16" t="s">
        <v>528</v>
      </c>
      <c r="X12" s="16" t="s">
        <v>52</v>
      </c>
      <c r="Y12" s="2" t="s">
        <v>52</v>
      </c>
      <c r="Z12" s="2" t="s">
        <v>52</v>
      </c>
      <c r="AA12" s="42"/>
      <c r="AB12" s="2" t="s">
        <v>52</v>
      </c>
    </row>
    <row r="13" spans="1:28" ht="30" customHeight="1" x14ac:dyDescent="0.3">
      <c r="A13" s="16" t="s">
        <v>345</v>
      </c>
      <c r="B13" s="16" t="s">
        <v>344</v>
      </c>
      <c r="C13" s="16" t="s">
        <v>69</v>
      </c>
      <c r="D13" s="40" t="s">
        <v>70</v>
      </c>
      <c r="E13" s="41"/>
      <c r="F13" s="16"/>
      <c r="G13" s="41"/>
      <c r="H13" s="16"/>
      <c r="I13" s="41"/>
      <c r="J13" s="16"/>
      <c r="K13" s="41"/>
      <c r="L13" s="16"/>
      <c r="M13" s="41"/>
      <c r="N13" s="16"/>
      <c r="O13" s="41"/>
      <c r="P13" s="41"/>
      <c r="Q13" s="41"/>
      <c r="R13" s="41"/>
      <c r="S13" s="41"/>
      <c r="T13" s="41"/>
      <c r="U13" s="41"/>
      <c r="V13" s="41"/>
      <c r="W13" s="16" t="s">
        <v>529</v>
      </c>
      <c r="X13" s="16" t="s">
        <v>52</v>
      </c>
      <c r="Y13" s="2" t="s">
        <v>52</v>
      </c>
      <c r="Z13" s="2" t="s">
        <v>52</v>
      </c>
      <c r="AA13" s="42"/>
      <c r="AB13" s="2" t="s">
        <v>52</v>
      </c>
    </row>
    <row r="14" spans="1:28" ht="30" customHeight="1" x14ac:dyDescent="0.3">
      <c r="A14" s="16" t="s">
        <v>402</v>
      </c>
      <c r="B14" s="16" t="s">
        <v>400</v>
      </c>
      <c r="C14" s="16" t="s">
        <v>401</v>
      </c>
      <c r="D14" s="40" t="s">
        <v>70</v>
      </c>
      <c r="E14" s="41"/>
      <c r="F14" s="16"/>
      <c r="G14" s="41"/>
      <c r="H14" s="16"/>
      <c r="I14" s="41"/>
      <c r="J14" s="16"/>
      <c r="K14" s="41"/>
      <c r="L14" s="16"/>
      <c r="M14" s="41"/>
      <c r="N14" s="16"/>
      <c r="O14" s="41"/>
      <c r="P14" s="41"/>
      <c r="Q14" s="41"/>
      <c r="R14" s="41"/>
      <c r="S14" s="41"/>
      <c r="T14" s="41"/>
      <c r="U14" s="41"/>
      <c r="V14" s="41"/>
      <c r="W14" s="16" t="s">
        <v>530</v>
      </c>
      <c r="X14" s="16" t="s">
        <v>52</v>
      </c>
      <c r="Y14" s="2" t="s">
        <v>52</v>
      </c>
      <c r="Z14" s="2" t="s">
        <v>52</v>
      </c>
      <c r="AA14" s="42"/>
      <c r="AB14" s="2" t="s">
        <v>52</v>
      </c>
    </row>
    <row r="15" spans="1:28" ht="30" customHeight="1" x14ac:dyDescent="0.3">
      <c r="A15" s="16" t="s">
        <v>389</v>
      </c>
      <c r="B15" s="16" t="s">
        <v>142</v>
      </c>
      <c r="C15" s="16" t="s">
        <v>388</v>
      </c>
      <c r="D15" s="40" t="s">
        <v>70</v>
      </c>
      <c r="E15" s="41"/>
      <c r="F15" s="16"/>
      <c r="G15" s="41"/>
      <c r="H15" s="16"/>
      <c r="I15" s="41"/>
      <c r="J15" s="16"/>
      <c r="K15" s="41"/>
      <c r="L15" s="16"/>
      <c r="M15" s="41"/>
      <c r="N15" s="16"/>
      <c r="O15" s="41"/>
      <c r="P15" s="41"/>
      <c r="Q15" s="41"/>
      <c r="R15" s="41"/>
      <c r="S15" s="41"/>
      <c r="T15" s="41"/>
      <c r="U15" s="41"/>
      <c r="V15" s="41"/>
      <c r="W15" s="16" t="s">
        <v>531</v>
      </c>
      <c r="X15" s="16" t="s">
        <v>52</v>
      </c>
      <c r="Y15" s="2" t="s">
        <v>52</v>
      </c>
      <c r="Z15" s="2" t="s">
        <v>52</v>
      </c>
      <c r="AA15" s="42"/>
      <c r="AB15" s="2" t="s">
        <v>52</v>
      </c>
    </row>
    <row r="16" spans="1:28" ht="30" customHeight="1" x14ac:dyDescent="0.3">
      <c r="A16" s="16" t="s">
        <v>395</v>
      </c>
      <c r="B16" s="16" t="s">
        <v>142</v>
      </c>
      <c r="C16" s="16" t="s">
        <v>394</v>
      </c>
      <c r="D16" s="40" t="s">
        <v>70</v>
      </c>
      <c r="E16" s="41"/>
      <c r="F16" s="16"/>
      <c r="G16" s="41"/>
      <c r="H16" s="16"/>
      <c r="I16" s="41"/>
      <c r="J16" s="16"/>
      <c r="K16" s="41"/>
      <c r="L16" s="16"/>
      <c r="M16" s="41"/>
      <c r="N16" s="16"/>
      <c r="O16" s="41"/>
      <c r="P16" s="41"/>
      <c r="Q16" s="41"/>
      <c r="R16" s="41"/>
      <c r="S16" s="41"/>
      <c r="T16" s="41"/>
      <c r="U16" s="41"/>
      <c r="V16" s="41"/>
      <c r="W16" s="16" t="s">
        <v>532</v>
      </c>
      <c r="X16" s="16" t="s">
        <v>52</v>
      </c>
      <c r="Y16" s="2" t="s">
        <v>52</v>
      </c>
      <c r="Z16" s="2" t="s">
        <v>52</v>
      </c>
      <c r="AA16" s="42"/>
      <c r="AB16" s="2" t="s">
        <v>52</v>
      </c>
    </row>
    <row r="17" spans="1:28" ht="30" customHeight="1" x14ac:dyDescent="0.3">
      <c r="A17" s="16" t="s">
        <v>144</v>
      </c>
      <c r="B17" s="16" t="s">
        <v>142</v>
      </c>
      <c r="C17" s="16" t="s">
        <v>143</v>
      </c>
      <c r="D17" s="40" t="s">
        <v>70</v>
      </c>
      <c r="E17" s="41"/>
      <c r="F17" s="16"/>
      <c r="G17" s="41"/>
      <c r="H17" s="16"/>
      <c r="I17" s="41"/>
      <c r="J17" s="16"/>
      <c r="K17" s="41"/>
      <c r="L17" s="16"/>
      <c r="M17" s="41"/>
      <c r="N17" s="16"/>
      <c r="O17" s="41"/>
      <c r="P17" s="41"/>
      <c r="Q17" s="41"/>
      <c r="R17" s="41"/>
      <c r="S17" s="41"/>
      <c r="T17" s="41"/>
      <c r="U17" s="41"/>
      <c r="V17" s="41"/>
      <c r="W17" s="16" t="s">
        <v>533</v>
      </c>
      <c r="X17" s="16" t="s">
        <v>52</v>
      </c>
      <c r="Y17" s="2" t="s">
        <v>52</v>
      </c>
      <c r="Z17" s="2" t="s">
        <v>52</v>
      </c>
      <c r="AA17" s="42"/>
      <c r="AB17" s="2" t="s">
        <v>52</v>
      </c>
    </row>
    <row r="18" spans="1:28" ht="30" customHeight="1" x14ac:dyDescent="0.3">
      <c r="A18" s="16" t="s">
        <v>147</v>
      </c>
      <c r="B18" s="16" t="s">
        <v>142</v>
      </c>
      <c r="C18" s="16" t="s">
        <v>146</v>
      </c>
      <c r="D18" s="40" t="s">
        <v>70</v>
      </c>
      <c r="E18" s="41"/>
      <c r="F18" s="16"/>
      <c r="G18" s="41"/>
      <c r="H18" s="16"/>
      <c r="I18" s="41"/>
      <c r="J18" s="16"/>
      <c r="K18" s="41"/>
      <c r="L18" s="16"/>
      <c r="M18" s="41"/>
      <c r="N18" s="16"/>
      <c r="O18" s="41"/>
      <c r="P18" s="41"/>
      <c r="Q18" s="41"/>
      <c r="R18" s="41"/>
      <c r="S18" s="41"/>
      <c r="T18" s="41"/>
      <c r="U18" s="41"/>
      <c r="V18" s="41"/>
      <c r="W18" s="16" t="s">
        <v>534</v>
      </c>
      <c r="X18" s="16" t="s">
        <v>52</v>
      </c>
      <c r="Y18" s="2" t="s">
        <v>52</v>
      </c>
      <c r="Z18" s="2" t="s">
        <v>52</v>
      </c>
      <c r="AA18" s="42"/>
      <c r="AB18" s="2" t="s">
        <v>52</v>
      </c>
    </row>
    <row r="19" spans="1:28" ht="30" customHeight="1" x14ac:dyDescent="0.3">
      <c r="A19" s="16" t="s">
        <v>203</v>
      </c>
      <c r="B19" s="16" t="s">
        <v>142</v>
      </c>
      <c r="C19" s="16" t="s">
        <v>202</v>
      </c>
      <c r="D19" s="40" t="s">
        <v>70</v>
      </c>
      <c r="E19" s="41"/>
      <c r="F19" s="16"/>
      <c r="G19" s="41"/>
      <c r="H19" s="16"/>
      <c r="I19" s="41"/>
      <c r="J19" s="16"/>
      <c r="K19" s="41"/>
      <c r="L19" s="16"/>
      <c r="M19" s="41"/>
      <c r="N19" s="16"/>
      <c r="O19" s="41"/>
      <c r="P19" s="41"/>
      <c r="Q19" s="41"/>
      <c r="R19" s="41"/>
      <c r="S19" s="41"/>
      <c r="T19" s="41"/>
      <c r="U19" s="41"/>
      <c r="V19" s="41"/>
      <c r="W19" s="16" t="s">
        <v>535</v>
      </c>
      <c r="X19" s="16" t="s">
        <v>52</v>
      </c>
      <c r="Y19" s="2" t="s">
        <v>52</v>
      </c>
      <c r="Z19" s="2" t="s">
        <v>52</v>
      </c>
      <c r="AA19" s="42"/>
      <c r="AB19" s="2" t="s">
        <v>52</v>
      </c>
    </row>
    <row r="20" spans="1:28" ht="30" customHeight="1" x14ac:dyDescent="0.3">
      <c r="A20" s="16" t="s">
        <v>150</v>
      </c>
      <c r="B20" s="16" t="s">
        <v>142</v>
      </c>
      <c r="C20" s="16" t="s">
        <v>149</v>
      </c>
      <c r="D20" s="40" t="s">
        <v>70</v>
      </c>
      <c r="E20" s="41"/>
      <c r="F20" s="16"/>
      <c r="G20" s="41"/>
      <c r="H20" s="16"/>
      <c r="I20" s="41"/>
      <c r="J20" s="16"/>
      <c r="K20" s="41"/>
      <c r="L20" s="16"/>
      <c r="M20" s="41"/>
      <c r="N20" s="16"/>
      <c r="O20" s="41"/>
      <c r="P20" s="41"/>
      <c r="Q20" s="41"/>
      <c r="R20" s="41"/>
      <c r="S20" s="41"/>
      <c r="T20" s="41"/>
      <c r="U20" s="41"/>
      <c r="V20" s="41"/>
      <c r="W20" s="16" t="s">
        <v>536</v>
      </c>
      <c r="X20" s="16" t="s">
        <v>52</v>
      </c>
      <c r="Y20" s="2" t="s">
        <v>52</v>
      </c>
      <c r="Z20" s="2" t="s">
        <v>52</v>
      </c>
      <c r="AA20" s="42"/>
      <c r="AB20" s="2" t="s">
        <v>52</v>
      </c>
    </row>
    <row r="21" spans="1:28" ht="30" customHeight="1" x14ac:dyDescent="0.3">
      <c r="A21" s="16" t="s">
        <v>437</v>
      </c>
      <c r="B21" s="16" t="s">
        <v>435</v>
      </c>
      <c r="C21" s="16" t="s">
        <v>436</v>
      </c>
      <c r="D21" s="40" t="s">
        <v>70</v>
      </c>
      <c r="E21" s="41"/>
      <c r="F21" s="16"/>
      <c r="G21" s="41"/>
      <c r="H21" s="16"/>
      <c r="I21" s="41"/>
      <c r="J21" s="16"/>
      <c r="K21" s="41"/>
      <c r="L21" s="16"/>
      <c r="M21" s="41"/>
      <c r="N21" s="16"/>
      <c r="O21" s="41"/>
      <c r="P21" s="41"/>
      <c r="Q21" s="41"/>
      <c r="R21" s="41"/>
      <c r="S21" s="41"/>
      <c r="T21" s="41"/>
      <c r="U21" s="41"/>
      <c r="V21" s="41"/>
      <c r="W21" s="16" t="s">
        <v>537</v>
      </c>
      <c r="X21" s="16" t="s">
        <v>52</v>
      </c>
      <c r="Y21" s="2" t="s">
        <v>52</v>
      </c>
      <c r="Z21" s="2" t="s">
        <v>52</v>
      </c>
      <c r="AA21" s="42"/>
      <c r="AB21" s="2" t="s">
        <v>52</v>
      </c>
    </row>
    <row r="22" spans="1:28" ht="30" customHeight="1" x14ac:dyDescent="0.3">
      <c r="A22" s="16" t="s">
        <v>365</v>
      </c>
      <c r="B22" s="16" t="s">
        <v>115</v>
      </c>
      <c r="C22" s="16" t="s">
        <v>364</v>
      </c>
      <c r="D22" s="40" t="s">
        <v>100</v>
      </c>
      <c r="E22" s="41"/>
      <c r="F22" s="16"/>
      <c r="G22" s="41"/>
      <c r="H22" s="16"/>
      <c r="I22" s="41"/>
      <c r="J22" s="16"/>
      <c r="K22" s="41"/>
      <c r="L22" s="16"/>
      <c r="M22" s="41"/>
      <c r="N22" s="16"/>
      <c r="O22" s="41"/>
      <c r="P22" s="41"/>
      <c r="Q22" s="41"/>
      <c r="R22" s="41"/>
      <c r="S22" s="41"/>
      <c r="T22" s="41"/>
      <c r="U22" s="41"/>
      <c r="V22" s="41"/>
      <c r="W22" s="16" t="s">
        <v>538</v>
      </c>
      <c r="X22" s="16" t="s">
        <v>52</v>
      </c>
      <c r="Y22" s="2" t="s">
        <v>52</v>
      </c>
      <c r="Z22" s="2" t="s">
        <v>52</v>
      </c>
      <c r="AA22" s="42"/>
      <c r="AB22" s="2" t="s">
        <v>52</v>
      </c>
    </row>
    <row r="23" spans="1:28" ht="30" customHeight="1" x14ac:dyDescent="0.3">
      <c r="A23" s="16" t="s">
        <v>117</v>
      </c>
      <c r="B23" s="16" t="s">
        <v>115</v>
      </c>
      <c r="C23" s="16" t="s">
        <v>116</v>
      </c>
      <c r="D23" s="40" t="s">
        <v>70</v>
      </c>
      <c r="E23" s="41"/>
      <c r="F23" s="16"/>
      <c r="G23" s="41"/>
      <c r="H23" s="16"/>
      <c r="I23" s="41"/>
      <c r="J23" s="16"/>
      <c r="K23" s="41"/>
      <c r="L23" s="16"/>
      <c r="M23" s="41"/>
      <c r="N23" s="16"/>
      <c r="O23" s="41"/>
      <c r="P23" s="41"/>
      <c r="Q23" s="41"/>
      <c r="R23" s="41"/>
      <c r="S23" s="41"/>
      <c r="T23" s="41"/>
      <c r="U23" s="41"/>
      <c r="V23" s="41"/>
      <c r="W23" s="16" t="s">
        <v>539</v>
      </c>
      <c r="X23" s="16" t="s">
        <v>52</v>
      </c>
      <c r="Y23" s="2" t="s">
        <v>52</v>
      </c>
      <c r="Z23" s="2" t="s">
        <v>52</v>
      </c>
      <c r="AA23" s="42"/>
      <c r="AB23" s="2" t="s">
        <v>52</v>
      </c>
    </row>
    <row r="24" spans="1:28" ht="30" customHeight="1" x14ac:dyDescent="0.3">
      <c r="A24" s="16" t="s">
        <v>352</v>
      </c>
      <c r="B24" s="16" t="s">
        <v>351</v>
      </c>
      <c r="C24" s="16" t="s">
        <v>99</v>
      </c>
      <c r="D24" s="40" t="s">
        <v>100</v>
      </c>
      <c r="E24" s="41"/>
      <c r="F24" s="16"/>
      <c r="G24" s="41"/>
      <c r="H24" s="16"/>
      <c r="I24" s="41"/>
      <c r="J24" s="16"/>
      <c r="K24" s="41"/>
      <c r="L24" s="16"/>
      <c r="M24" s="41"/>
      <c r="N24" s="16"/>
      <c r="O24" s="41"/>
      <c r="P24" s="41"/>
      <c r="Q24" s="41"/>
      <c r="R24" s="41"/>
      <c r="S24" s="41"/>
      <c r="T24" s="41"/>
      <c r="U24" s="41"/>
      <c r="V24" s="41"/>
      <c r="W24" s="16" t="s">
        <v>540</v>
      </c>
      <c r="X24" s="16" t="s">
        <v>52</v>
      </c>
      <c r="Y24" s="2" t="s">
        <v>52</v>
      </c>
      <c r="Z24" s="2" t="s">
        <v>52</v>
      </c>
      <c r="AA24" s="42"/>
      <c r="AB24" s="2" t="s">
        <v>52</v>
      </c>
    </row>
    <row r="25" spans="1:28" ht="30" customHeight="1" x14ac:dyDescent="0.3">
      <c r="A25" s="16" t="s">
        <v>110</v>
      </c>
      <c r="B25" s="16" t="s">
        <v>109</v>
      </c>
      <c r="C25" s="16" t="s">
        <v>99</v>
      </c>
      <c r="D25" s="40" t="s">
        <v>70</v>
      </c>
      <c r="E25" s="41"/>
      <c r="F25" s="16"/>
      <c r="G25" s="41"/>
      <c r="H25" s="16"/>
      <c r="I25" s="41"/>
      <c r="J25" s="16"/>
      <c r="K25" s="41"/>
      <c r="L25" s="16"/>
      <c r="M25" s="41"/>
      <c r="N25" s="16"/>
      <c r="O25" s="41"/>
      <c r="P25" s="41"/>
      <c r="Q25" s="41"/>
      <c r="R25" s="41"/>
      <c r="S25" s="41"/>
      <c r="T25" s="41"/>
      <c r="U25" s="41"/>
      <c r="V25" s="41"/>
      <c r="W25" s="16" t="s">
        <v>541</v>
      </c>
      <c r="X25" s="16" t="s">
        <v>52</v>
      </c>
      <c r="Y25" s="2" t="s">
        <v>52</v>
      </c>
      <c r="Z25" s="2" t="s">
        <v>52</v>
      </c>
      <c r="AA25" s="42"/>
      <c r="AB25" s="2" t="s">
        <v>52</v>
      </c>
    </row>
    <row r="26" spans="1:28" ht="30" customHeight="1" x14ac:dyDescent="0.3">
      <c r="A26" s="16" t="s">
        <v>113</v>
      </c>
      <c r="B26" s="16" t="s">
        <v>112</v>
      </c>
      <c r="C26" s="16" t="s">
        <v>99</v>
      </c>
      <c r="D26" s="40" t="s">
        <v>70</v>
      </c>
      <c r="E26" s="41"/>
      <c r="F26" s="16"/>
      <c r="G26" s="41"/>
      <c r="H26" s="16"/>
      <c r="I26" s="41"/>
      <c r="J26" s="16"/>
      <c r="K26" s="41"/>
      <c r="L26" s="16"/>
      <c r="M26" s="41"/>
      <c r="N26" s="16"/>
      <c r="O26" s="41"/>
      <c r="P26" s="41"/>
      <c r="Q26" s="41"/>
      <c r="R26" s="41"/>
      <c r="S26" s="41"/>
      <c r="T26" s="41"/>
      <c r="U26" s="41"/>
      <c r="V26" s="41"/>
      <c r="W26" s="16" t="s">
        <v>542</v>
      </c>
      <c r="X26" s="16" t="s">
        <v>52</v>
      </c>
      <c r="Y26" s="2" t="s">
        <v>52</v>
      </c>
      <c r="Z26" s="2" t="s">
        <v>52</v>
      </c>
      <c r="AA26" s="42"/>
      <c r="AB26" s="2" t="s">
        <v>52</v>
      </c>
    </row>
    <row r="27" spans="1:28" ht="30" customHeight="1" x14ac:dyDescent="0.3">
      <c r="A27" s="16" t="s">
        <v>454</v>
      </c>
      <c r="B27" s="16" t="s">
        <v>453</v>
      </c>
      <c r="C27" s="16" t="s">
        <v>179</v>
      </c>
      <c r="D27" s="40" t="s">
        <v>180</v>
      </c>
      <c r="E27" s="41"/>
      <c r="F27" s="16"/>
      <c r="G27" s="41"/>
      <c r="H27" s="16"/>
      <c r="I27" s="41"/>
      <c r="J27" s="16"/>
      <c r="K27" s="41"/>
      <c r="L27" s="16"/>
      <c r="M27" s="41"/>
      <c r="N27" s="16"/>
      <c r="O27" s="41"/>
      <c r="P27" s="41"/>
      <c r="Q27" s="41"/>
      <c r="R27" s="41"/>
      <c r="S27" s="41"/>
      <c r="T27" s="41"/>
      <c r="U27" s="41"/>
      <c r="V27" s="41"/>
      <c r="W27" s="16" t="s">
        <v>543</v>
      </c>
      <c r="X27" s="16" t="s">
        <v>52</v>
      </c>
      <c r="Y27" s="2" t="s">
        <v>52</v>
      </c>
      <c r="Z27" s="2" t="s">
        <v>52</v>
      </c>
      <c r="AA27" s="42"/>
      <c r="AB27" s="2" t="s">
        <v>52</v>
      </c>
    </row>
    <row r="28" spans="1:28" ht="30" customHeight="1" x14ac:dyDescent="0.3">
      <c r="A28" s="16" t="s">
        <v>409</v>
      </c>
      <c r="B28" s="16" t="s">
        <v>407</v>
      </c>
      <c r="C28" s="16" t="s">
        <v>408</v>
      </c>
      <c r="D28" s="40" t="s">
        <v>70</v>
      </c>
      <c r="E28" s="41"/>
      <c r="F28" s="16"/>
      <c r="G28" s="41"/>
      <c r="H28" s="16"/>
      <c r="I28" s="41"/>
      <c r="J28" s="16"/>
      <c r="K28" s="41"/>
      <c r="L28" s="16"/>
      <c r="M28" s="41"/>
      <c r="N28" s="16"/>
      <c r="O28" s="41"/>
      <c r="P28" s="41"/>
      <c r="Q28" s="41"/>
      <c r="R28" s="41"/>
      <c r="S28" s="41"/>
      <c r="T28" s="41"/>
      <c r="U28" s="41"/>
      <c r="V28" s="41"/>
      <c r="W28" s="16" t="s">
        <v>544</v>
      </c>
      <c r="X28" s="16" t="s">
        <v>52</v>
      </c>
      <c r="Y28" s="2" t="s">
        <v>52</v>
      </c>
      <c r="Z28" s="2" t="s">
        <v>52</v>
      </c>
      <c r="AA28" s="42"/>
      <c r="AB28" s="2" t="s">
        <v>52</v>
      </c>
    </row>
    <row r="29" spans="1:28" ht="30" customHeight="1" x14ac:dyDescent="0.3">
      <c r="A29" s="16" t="s">
        <v>415</v>
      </c>
      <c r="B29" s="16" t="s">
        <v>407</v>
      </c>
      <c r="C29" s="16" t="s">
        <v>414</v>
      </c>
      <c r="D29" s="40" t="s">
        <v>70</v>
      </c>
      <c r="E29" s="41"/>
      <c r="F29" s="16"/>
      <c r="G29" s="41"/>
      <c r="H29" s="16"/>
      <c r="I29" s="41"/>
      <c r="J29" s="16"/>
      <c r="K29" s="41"/>
      <c r="L29" s="16"/>
      <c r="M29" s="41"/>
      <c r="N29" s="16"/>
      <c r="O29" s="41"/>
      <c r="P29" s="41"/>
      <c r="Q29" s="41"/>
      <c r="R29" s="41"/>
      <c r="S29" s="41"/>
      <c r="T29" s="41"/>
      <c r="U29" s="41"/>
      <c r="V29" s="41"/>
      <c r="W29" s="16" t="s">
        <v>545</v>
      </c>
      <c r="X29" s="16" t="s">
        <v>52</v>
      </c>
      <c r="Y29" s="2" t="s">
        <v>52</v>
      </c>
      <c r="Z29" s="2" t="s">
        <v>52</v>
      </c>
      <c r="AA29" s="42"/>
      <c r="AB29" s="2" t="s">
        <v>52</v>
      </c>
    </row>
    <row r="30" spans="1:28" ht="30" customHeight="1" x14ac:dyDescent="0.3">
      <c r="A30" s="16" t="s">
        <v>420</v>
      </c>
      <c r="B30" s="16" t="s">
        <v>407</v>
      </c>
      <c r="C30" s="16" t="s">
        <v>161</v>
      </c>
      <c r="D30" s="40" t="s">
        <v>70</v>
      </c>
      <c r="E30" s="41"/>
      <c r="F30" s="16"/>
      <c r="G30" s="41"/>
      <c r="H30" s="16"/>
      <c r="I30" s="41"/>
      <c r="J30" s="16"/>
      <c r="K30" s="41"/>
      <c r="L30" s="16"/>
      <c r="M30" s="41"/>
      <c r="N30" s="16"/>
      <c r="O30" s="41"/>
      <c r="P30" s="41"/>
      <c r="Q30" s="41"/>
      <c r="R30" s="41"/>
      <c r="S30" s="41"/>
      <c r="T30" s="41"/>
      <c r="U30" s="41"/>
      <c r="V30" s="41"/>
      <c r="W30" s="16" t="s">
        <v>546</v>
      </c>
      <c r="X30" s="16" t="s">
        <v>52</v>
      </c>
      <c r="Y30" s="2" t="s">
        <v>52</v>
      </c>
      <c r="Z30" s="2" t="s">
        <v>52</v>
      </c>
      <c r="AA30" s="42"/>
      <c r="AB30" s="2" t="s">
        <v>52</v>
      </c>
    </row>
    <row r="31" spans="1:28" ht="30" customHeight="1" x14ac:dyDescent="0.3">
      <c r="A31" s="16" t="s">
        <v>308</v>
      </c>
      <c r="B31" s="16" t="s">
        <v>306</v>
      </c>
      <c r="C31" s="16" t="s">
        <v>69</v>
      </c>
      <c r="D31" s="40" t="s">
        <v>307</v>
      </c>
      <c r="E31" s="41"/>
      <c r="F31" s="16"/>
      <c r="G31" s="41"/>
      <c r="H31" s="16"/>
      <c r="I31" s="41"/>
      <c r="J31" s="16"/>
      <c r="K31" s="41"/>
      <c r="L31" s="16"/>
      <c r="M31" s="41"/>
      <c r="N31" s="16"/>
      <c r="O31" s="41"/>
      <c r="P31" s="41"/>
      <c r="Q31" s="41"/>
      <c r="R31" s="41"/>
      <c r="S31" s="41"/>
      <c r="T31" s="41"/>
      <c r="U31" s="41"/>
      <c r="V31" s="41"/>
      <c r="W31" s="16" t="s">
        <v>547</v>
      </c>
      <c r="X31" s="16" t="s">
        <v>52</v>
      </c>
      <c r="Y31" s="2" t="s">
        <v>52</v>
      </c>
      <c r="Z31" s="2" t="s">
        <v>52</v>
      </c>
      <c r="AA31" s="42"/>
      <c r="AB31" s="2" t="s">
        <v>52</v>
      </c>
    </row>
    <row r="32" spans="1:28" ht="30" customHeight="1" x14ac:dyDescent="0.3">
      <c r="A32" s="16" t="s">
        <v>443</v>
      </c>
      <c r="B32" s="16" t="s">
        <v>285</v>
      </c>
      <c r="C32" s="16" t="s">
        <v>442</v>
      </c>
      <c r="D32" s="40" t="s">
        <v>70</v>
      </c>
      <c r="E32" s="41"/>
      <c r="F32" s="16"/>
      <c r="G32" s="41"/>
      <c r="H32" s="16"/>
      <c r="I32" s="41"/>
      <c r="J32" s="16"/>
      <c r="K32" s="41"/>
      <c r="L32" s="16"/>
      <c r="M32" s="41"/>
      <c r="N32" s="16"/>
      <c r="O32" s="41"/>
      <c r="P32" s="41"/>
      <c r="Q32" s="41"/>
      <c r="R32" s="41"/>
      <c r="S32" s="41"/>
      <c r="T32" s="41"/>
      <c r="U32" s="41"/>
      <c r="V32" s="41"/>
      <c r="W32" s="16" t="s">
        <v>548</v>
      </c>
      <c r="X32" s="16" t="s">
        <v>52</v>
      </c>
      <c r="Y32" s="2" t="s">
        <v>52</v>
      </c>
      <c r="Z32" s="2" t="s">
        <v>52</v>
      </c>
      <c r="AA32" s="42"/>
      <c r="AB32" s="2" t="s">
        <v>52</v>
      </c>
    </row>
    <row r="33" spans="1:28" ht="30" customHeight="1" x14ac:dyDescent="0.3">
      <c r="A33" s="16" t="s">
        <v>325</v>
      </c>
      <c r="B33" s="16" t="s">
        <v>285</v>
      </c>
      <c r="C33" s="16" t="s">
        <v>324</v>
      </c>
      <c r="D33" s="40" t="s">
        <v>70</v>
      </c>
      <c r="E33" s="41"/>
      <c r="F33" s="16"/>
      <c r="G33" s="41"/>
      <c r="H33" s="16"/>
      <c r="I33" s="41"/>
      <c r="J33" s="16"/>
      <c r="K33" s="41"/>
      <c r="L33" s="16"/>
      <c r="M33" s="41"/>
      <c r="N33" s="16"/>
      <c r="O33" s="41"/>
      <c r="P33" s="41"/>
      <c r="Q33" s="41"/>
      <c r="R33" s="41"/>
      <c r="S33" s="41"/>
      <c r="T33" s="41"/>
      <c r="U33" s="41"/>
      <c r="V33" s="41"/>
      <c r="W33" s="16" t="s">
        <v>549</v>
      </c>
      <c r="X33" s="16" t="s">
        <v>52</v>
      </c>
      <c r="Y33" s="2" t="s">
        <v>52</v>
      </c>
      <c r="Z33" s="2" t="s">
        <v>52</v>
      </c>
      <c r="AA33" s="42"/>
      <c r="AB33" s="2" t="s">
        <v>52</v>
      </c>
    </row>
    <row r="34" spans="1:28" ht="30" customHeight="1" x14ac:dyDescent="0.3">
      <c r="A34" s="16" t="s">
        <v>425</v>
      </c>
      <c r="B34" s="16" t="s">
        <v>285</v>
      </c>
      <c r="C34" s="16" t="s">
        <v>165</v>
      </c>
      <c r="D34" s="40" t="s">
        <v>70</v>
      </c>
      <c r="E34" s="41"/>
      <c r="F34" s="16"/>
      <c r="G34" s="41"/>
      <c r="H34" s="16"/>
      <c r="I34" s="41"/>
      <c r="J34" s="16"/>
      <c r="K34" s="41"/>
      <c r="L34" s="16"/>
      <c r="M34" s="41"/>
      <c r="N34" s="16"/>
      <c r="O34" s="41"/>
      <c r="P34" s="41"/>
      <c r="Q34" s="41"/>
      <c r="R34" s="41"/>
      <c r="S34" s="41"/>
      <c r="T34" s="41"/>
      <c r="U34" s="41"/>
      <c r="V34" s="41"/>
      <c r="W34" s="16" t="s">
        <v>550</v>
      </c>
      <c r="X34" s="16" t="s">
        <v>52</v>
      </c>
      <c r="Y34" s="2" t="s">
        <v>52</v>
      </c>
      <c r="Z34" s="2" t="s">
        <v>52</v>
      </c>
      <c r="AA34" s="42"/>
      <c r="AB34" s="2" t="s">
        <v>52</v>
      </c>
    </row>
    <row r="35" spans="1:28" ht="30" customHeight="1" x14ac:dyDescent="0.3">
      <c r="A35" s="16" t="s">
        <v>427</v>
      </c>
      <c r="B35" s="16" t="s">
        <v>285</v>
      </c>
      <c r="C35" s="16" t="s">
        <v>288</v>
      </c>
      <c r="D35" s="40" t="s">
        <v>70</v>
      </c>
      <c r="E35" s="41"/>
      <c r="F35" s="16"/>
      <c r="G35" s="41"/>
      <c r="H35" s="16"/>
      <c r="I35" s="41"/>
      <c r="J35" s="16"/>
      <c r="K35" s="41"/>
      <c r="L35" s="16"/>
      <c r="M35" s="41"/>
      <c r="N35" s="16"/>
      <c r="O35" s="41"/>
      <c r="P35" s="41"/>
      <c r="Q35" s="41"/>
      <c r="R35" s="41"/>
      <c r="S35" s="41"/>
      <c r="T35" s="41"/>
      <c r="U35" s="41"/>
      <c r="V35" s="41"/>
      <c r="W35" s="16" t="s">
        <v>551</v>
      </c>
      <c r="X35" s="16" t="s">
        <v>52</v>
      </c>
      <c r="Y35" s="2" t="s">
        <v>52</v>
      </c>
      <c r="Z35" s="2" t="s">
        <v>52</v>
      </c>
      <c r="AA35" s="42"/>
      <c r="AB35" s="2" t="s">
        <v>52</v>
      </c>
    </row>
    <row r="36" spans="1:28" ht="30" customHeight="1" x14ac:dyDescent="0.3">
      <c r="A36" s="16" t="s">
        <v>429</v>
      </c>
      <c r="B36" s="16" t="s">
        <v>285</v>
      </c>
      <c r="C36" s="16" t="s">
        <v>291</v>
      </c>
      <c r="D36" s="40" t="s">
        <v>70</v>
      </c>
      <c r="E36" s="41"/>
      <c r="F36" s="16"/>
      <c r="G36" s="41"/>
      <c r="H36" s="16"/>
      <c r="I36" s="41"/>
      <c r="J36" s="16"/>
      <c r="K36" s="41"/>
      <c r="L36" s="16"/>
      <c r="M36" s="41"/>
      <c r="N36" s="16"/>
      <c r="O36" s="41"/>
      <c r="P36" s="41"/>
      <c r="Q36" s="41"/>
      <c r="R36" s="41"/>
      <c r="S36" s="41"/>
      <c r="T36" s="41"/>
      <c r="U36" s="41"/>
      <c r="V36" s="41"/>
      <c r="W36" s="16" t="s">
        <v>552</v>
      </c>
      <c r="X36" s="16" t="s">
        <v>52</v>
      </c>
      <c r="Y36" s="2" t="s">
        <v>52</v>
      </c>
      <c r="Z36" s="2" t="s">
        <v>52</v>
      </c>
      <c r="AA36" s="42"/>
      <c r="AB36" s="2" t="s">
        <v>52</v>
      </c>
    </row>
    <row r="37" spans="1:28" ht="30" customHeight="1" x14ac:dyDescent="0.3">
      <c r="A37" s="16" t="s">
        <v>286</v>
      </c>
      <c r="B37" s="16" t="s">
        <v>285</v>
      </c>
      <c r="C37" s="16" t="s">
        <v>165</v>
      </c>
      <c r="D37" s="40" t="s">
        <v>70</v>
      </c>
      <c r="E37" s="41"/>
      <c r="F37" s="16"/>
      <c r="G37" s="41"/>
      <c r="H37" s="16"/>
      <c r="I37" s="41"/>
      <c r="J37" s="16"/>
      <c r="K37" s="41"/>
      <c r="L37" s="16"/>
      <c r="M37" s="41"/>
      <c r="N37" s="16"/>
      <c r="O37" s="41"/>
      <c r="P37" s="41"/>
      <c r="Q37" s="41"/>
      <c r="R37" s="41"/>
      <c r="S37" s="41"/>
      <c r="T37" s="41"/>
      <c r="U37" s="41"/>
      <c r="V37" s="41"/>
      <c r="W37" s="16" t="s">
        <v>553</v>
      </c>
      <c r="X37" s="16" t="s">
        <v>52</v>
      </c>
      <c r="Y37" s="2" t="s">
        <v>52</v>
      </c>
      <c r="Z37" s="2" t="s">
        <v>52</v>
      </c>
      <c r="AA37" s="42"/>
      <c r="AB37" s="2" t="s">
        <v>52</v>
      </c>
    </row>
    <row r="38" spans="1:28" ht="30" customHeight="1" x14ac:dyDescent="0.3">
      <c r="A38" s="16" t="s">
        <v>289</v>
      </c>
      <c r="B38" s="16" t="s">
        <v>285</v>
      </c>
      <c r="C38" s="16" t="s">
        <v>288</v>
      </c>
      <c r="D38" s="40" t="s">
        <v>70</v>
      </c>
      <c r="E38" s="41"/>
      <c r="F38" s="16"/>
      <c r="G38" s="41"/>
      <c r="H38" s="16"/>
      <c r="I38" s="41"/>
      <c r="J38" s="16"/>
      <c r="K38" s="41"/>
      <c r="L38" s="16"/>
      <c r="M38" s="41"/>
      <c r="N38" s="16"/>
      <c r="O38" s="41"/>
      <c r="P38" s="41"/>
      <c r="Q38" s="41"/>
      <c r="R38" s="41"/>
      <c r="S38" s="41"/>
      <c r="T38" s="41"/>
      <c r="U38" s="41"/>
      <c r="V38" s="41"/>
      <c r="W38" s="16" t="s">
        <v>554</v>
      </c>
      <c r="X38" s="16" t="s">
        <v>52</v>
      </c>
      <c r="Y38" s="2" t="s">
        <v>52</v>
      </c>
      <c r="Z38" s="2" t="s">
        <v>52</v>
      </c>
      <c r="AA38" s="42"/>
      <c r="AB38" s="2" t="s">
        <v>52</v>
      </c>
    </row>
    <row r="39" spans="1:28" ht="30" customHeight="1" x14ac:dyDescent="0.3">
      <c r="A39" s="16" t="s">
        <v>292</v>
      </c>
      <c r="B39" s="16" t="s">
        <v>285</v>
      </c>
      <c r="C39" s="16" t="s">
        <v>291</v>
      </c>
      <c r="D39" s="40" t="s">
        <v>70</v>
      </c>
      <c r="E39" s="41"/>
      <c r="F39" s="16"/>
      <c r="G39" s="41"/>
      <c r="H39" s="16"/>
      <c r="I39" s="41"/>
      <c r="J39" s="16"/>
      <c r="K39" s="41"/>
      <c r="L39" s="16"/>
      <c r="M39" s="41"/>
      <c r="N39" s="16"/>
      <c r="O39" s="41"/>
      <c r="P39" s="41"/>
      <c r="Q39" s="41"/>
      <c r="R39" s="41"/>
      <c r="S39" s="41"/>
      <c r="T39" s="41"/>
      <c r="U39" s="41"/>
      <c r="V39" s="41"/>
      <c r="W39" s="16" t="s">
        <v>555</v>
      </c>
      <c r="X39" s="16" t="s">
        <v>52</v>
      </c>
      <c r="Y39" s="2" t="s">
        <v>52</v>
      </c>
      <c r="Z39" s="2" t="s">
        <v>52</v>
      </c>
      <c r="AA39" s="42"/>
      <c r="AB39" s="2" t="s">
        <v>52</v>
      </c>
    </row>
    <row r="40" spans="1:28" ht="30" customHeight="1" x14ac:dyDescent="0.3">
      <c r="A40" s="16" t="s">
        <v>483</v>
      </c>
      <c r="B40" s="16" t="s">
        <v>235</v>
      </c>
      <c r="C40" s="16" t="s">
        <v>236</v>
      </c>
      <c r="D40" s="40" t="s">
        <v>307</v>
      </c>
      <c r="E40" s="41"/>
      <c r="F40" s="16"/>
      <c r="G40" s="41"/>
      <c r="H40" s="16"/>
      <c r="I40" s="41"/>
      <c r="J40" s="16"/>
      <c r="K40" s="41"/>
      <c r="L40" s="16"/>
      <c r="M40" s="41"/>
      <c r="N40" s="16"/>
      <c r="O40" s="41"/>
      <c r="P40" s="41"/>
      <c r="Q40" s="41"/>
      <c r="R40" s="41"/>
      <c r="S40" s="41"/>
      <c r="T40" s="41"/>
      <c r="U40" s="41"/>
      <c r="V40" s="41"/>
      <c r="W40" s="16" t="s">
        <v>556</v>
      </c>
      <c r="X40" s="16" t="s">
        <v>52</v>
      </c>
      <c r="Y40" s="2" t="s">
        <v>52</v>
      </c>
      <c r="Z40" s="2" t="s">
        <v>52</v>
      </c>
      <c r="AA40" s="42"/>
      <c r="AB40" s="2" t="s">
        <v>52</v>
      </c>
    </row>
    <row r="41" spans="1:28" ht="30" customHeight="1" x14ac:dyDescent="0.3">
      <c r="A41" s="16" t="s">
        <v>433</v>
      </c>
      <c r="B41" s="16" t="s">
        <v>431</v>
      </c>
      <c r="C41" s="16" t="s">
        <v>432</v>
      </c>
      <c r="D41" s="40" t="s">
        <v>70</v>
      </c>
      <c r="E41" s="41"/>
      <c r="F41" s="16"/>
      <c r="G41" s="41"/>
      <c r="H41" s="16"/>
      <c r="I41" s="41"/>
      <c r="J41" s="16"/>
      <c r="K41" s="41"/>
      <c r="L41" s="16"/>
      <c r="M41" s="41"/>
      <c r="N41" s="16"/>
      <c r="O41" s="41"/>
      <c r="P41" s="41"/>
      <c r="Q41" s="41"/>
      <c r="R41" s="41"/>
      <c r="S41" s="41"/>
      <c r="T41" s="41"/>
      <c r="U41" s="41"/>
      <c r="V41" s="41"/>
      <c r="W41" s="16" t="s">
        <v>557</v>
      </c>
      <c r="X41" s="16" t="s">
        <v>52</v>
      </c>
      <c r="Y41" s="2" t="s">
        <v>52</v>
      </c>
      <c r="Z41" s="2" t="s">
        <v>52</v>
      </c>
      <c r="AA41" s="42"/>
      <c r="AB41" s="2" t="s">
        <v>52</v>
      </c>
    </row>
    <row r="42" spans="1:28" ht="30" customHeight="1" x14ac:dyDescent="0.3">
      <c r="A42" s="16" t="s">
        <v>316</v>
      </c>
      <c r="B42" s="16" t="s">
        <v>314</v>
      </c>
      <c r="C42" s="16" t="s">
        <v>315</v>
      </c>
      <c r="D42" s="40" t="s">
        <v>70</v>
      </c>
      <c r="E42" s="41"/>
      <c r="F42" s="16"/>
      <c r="G42" s="41"/>
      <c r="H42" s="16"/>
      <c r="I42" s="41"/>
      <c r="J42" s="16"/>
      <c r="K42" s="41"/>
      <c r="L42" s="16"/>
      <c r="M42" s="41"/>
      <c r="N42" s="16"/>
      <c r="O42" s="41"/>
      <c r="P42" s="41"/>
      <c r="Q42" s="41"/>
      <c r="R42" s="41"/>
      <c r="S42" s="41"/>
      <c r="T42" s="41"/>
      <c r="U42" s="41"/>
      <c r="V42" s="41"/>
      <c r="W42" s="16" t="s">
        <v>558</v>
      </c>
      <c r="X42" s="16" t="s">
        <v>52</v>
      </c>
      <c r="Y42" s="2" t="s">
        <v>52</v>
      </c>
      <c r="Z42" s="2" t="s">
        <v>52</v>
      </c>
      <c r="AA42" s="42"/>
      <c r="AB42" s="2" t="s">
        <v>52</v>
      </c>
    </row>
    <row r="43" spans="1:28" ht="30" customHeight="1" x14ac:dyDescent="0.3">
      <c r="A43" s="16" t="s">
        <v>260</v>
      </c>
      <c r="B43" s="16" t="s">
        <v>259</v>
      </c>
      <c r="C43" s="16" t="s">
        <v>52</v>
      </c>
      <c r="D43" s="40" t="s">
        <v>186</v>
      </c>
      <c r="E43" s="41"/>
      <c r="F43" s="16"/>
      <c r="G43" s="41"/>
      <c r="H43" s="16"/>
      <c r="I43" s="41"/>
      <c r="J43" s="16"/>
      <c r="K43" s="41"/>
      <c r="L43" s="16"/>
      <c r="M43" s="41"/>
      <c r="N43" s="16"/>
      <c r="O43" s="41"/>
      <c r="P43" s="41"/>
      <c r="Q43" s="41"/>
      <c r="R43" s="41"/>
      <c r="S43" s="41"/>
      <c r="T43" s="41"/>
      <c r="U43" s="41"/>
      <c r="V43" s="41"/>
      <c r="W43" s="16" t="s">
        <v>559</v>
      </c>
      <c r="X43" s="16" t="s">
        <v>52</v>
      </c>
      <c r="Y43" s="2" t="s">
        <v>52</v>
      </c>
      <c r="Z43" s="2" t="s">
        <v>52</v>
      </c>
      <c r="AA43" s="42"/>
      <c r="AB43" s="2" t="s">
        <v>52</v>
      </c>
    </row>
    <row r="44" spans="1:28" ht="30" customHeight="1" x14ac:dyDescent="0.3">
      <c r="A44" s="16" t="s">
        <v>297</v>
      </c>
      <c r="B44" s="16" t="s">
        <v>294</v>
      </c>
      <c r="C44" s="16" t="s">
        <v>295</v>
      </c>
      <c r="D44" s="40" t="s">
        <v>296</v>
      </c>
      <c r="E44" s="41"/>
      <c r="F44" s="16"/>
      <c r="G44" s="41"/>
      <c r="H44" s="16"/>
      <c r="I44" s="41"/>
      <c r="J44" s="16"/>
      <c r="K44" s="41"/>
      <c r="L44" s="16"/>
      <c r="M44" s="41"/>
      <c r="N44" s="16"/>
      <c r="O44" s="41"/>
      <c r="P44" s="41"/>
      <c r="Q44" s="41"/>
      <c r="R44" s="41"/>
      <c r="S44" s="41"/>
      <c r="T44" s="41"/>
      <c r="U44" s="41"/>
      <c r="V44" s="41"/>
      <c r="W44" s="16" t="s">
        <v>560</v>
      </c>
      <c r="X44" s="16" t="s">
        <v>52</v>
      </c>
      <c r="Y44" s="2" t="s">
        <v>561</v>
      </c>
      <c r="Z44" s="2" t="s">
        <v>52</v>
      </c>
      <c r="AA44" s="42"/>
      <c r="AB44" s="2" t="s">
        <v>52</v>
      </c>
    </row>
    <row r="45" spans="1:28" ht="30" customHeight="1" x14ac:dyDescent="0.3">
      <c r="A45" s="16" t="s">
        <v>319</v>
      </c>
      <c r="B45" s="16" t="s">
        <v>318</v>
      </c>
      <c r="C45" s="16" t="s">
        <v>295</v>
      </c>
      <c r="D45" s="40" t="s">
        <v>296</v>
      </c>
      <c r="E45" s="41"/>
      <c r="F45" s="16"/>
      <c r="G45" s="41"/>
      <c r="H45" s="16"/>
      <c r="I45" s="41"/>
      <c r="J45" s="16"/>
      <c r="K45" s="41"/>
      <c r="L45" s="16"/>
      <c r="M45" s="41"/>
      <c r="N45" s="16"/>
      <c r="O45" s="41"/>
      <c r="P45" s="41"/>
      <c r="Q45" s="41"/>
      <c r="R45" s="41"/>
      <c r="S45" s="41"/>
      <c r="T45" s="41"/>
      <c r="U45" s="41"/>
      <c r="V45" s="41"/>
      <c r="W45" s="16" t="s">
        <v>562</v>
      </c>
      <c r="X45" s="16" t="s">
        <v>52</v>
      </c>
      <c r="Y45" s="2" t="s">
        <v>561</v>
      </c>
      <c r="Z45" s="2" t="s">
        <v>52</v>
      </c>
      <c r="AA45" s="42"/>
      <c r="AB45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1"/>
  <sheetViews>
    <sheetView topLeftCell="B1" workbookViewId="0">
      <selection sqref="A1:P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5" width="0" hidden="1" customWidth="1"/>
  </cols>
  <sheetData>
    <row r="1" spans="1:24" ht="30" customHeight="1" x14ac:dyDescent="0.3">
      <c r="A1" s="46" t="s">
        <v>597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24" ht="30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24" ht="30" customHeight="1" x14ac:dyDescent="0.3">
      <c r="A3" s="9" t="s">
        <v>263</v>
      </c>
      <c r="B3" s="9" t="s">
        <v>2</v>
      </c>
      <c r="C3" s="9" t="s">
        <v>3</v>
      </c>
      <c r="D3" s="9" t="s">
        <v>4</v>
      </c>
      <c r="E3" s="9" t="s">
        <v>598</v>
      </c>
      <c r="F3" s="9" t="s">
        <v>599</v>
      </c>
      <c r="G3" s="9" t="s">
        <v>271</v>
      </c>
      <c r="H3" s="9" t="s">
        <v>600</v>
      </c>
      <c r="I3" s="9" t="s">
        <v>601</v>
      </c>
      <c r="J3" s="9" t="s">
        <v>602</v>
      </c>
      <c r="K3" s="9" t="s">
        <v>603</v>
      </c>
      <c r="L3" s="9" t="s">
        <v>604</v>
      </c>
      <c r="M3" s="9" t="s">
        <v>605</v>
      </c>
      <c r="N3" s="9" t="s">
        <v>606</v>
      </c>
      <c r="O3" s="9" t="s">
        <v>268</v>
      </c>
      <c r="P3" s="9" t="s">
        <v>498</v>
      </c>
      <c r="Q3" s="1" t="s">
        <v>52</v>
      </c>
      <c r="R3" s="1" t="s">
        <v>52</v>
      </c>
      <c r="S3" s="1" t="s">
        <v>52</v>
      </c>
      <c r="T3" s="1" t="s">
        <v>607</v>
      </c>
      <c r="V3" s="1" t="s">
        <v>294</v>
      </c>
      <c r="W3" s="1" t="s">
        <v>295</v>
      </c>
      <c r="X3" s="1" t="s">
        <v>318</v>
      </c>
    </row>
    <row r="4" spans="1:24" ht="30" customHeight="1" x14ac:dyDescent="0.3">
      <c r="A4" s="43"/>
      <c r="B4" s="55" t="s">
        <v>608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24" ht="30" customHeight="1" x14ac:dyDescent="0.3">
      <c r="A5" s="44" t="s">
        <v>286</v>
      </c>
      <c r="B5" s="44" t="s">
        <v>285</v>
      </c>
      <c r="C5" s="44" t="s">
        <v>165</v>
      </c>
      <c r="D5" s="44" t="s">
        <v>70</v>
      </c>
      <c r="E5" s="44" t="s">
        <v>284</v>
      </c>
      <c r="F5" s="43">
        <v>1</v>
      </c>
      <c r="G5" s="43">
        <v>0</v>
      </c>
      <c r="H5" s="43">
        <v>-70</v>
      </c>
      <c r="I5" s="43"/>
      <c r="J5" s="43"/>
      <c r="K5" s="43">
        <v>1</v>
      </c>
      <c r="L5" s="44" t="s">
        <v>294</v>
      </c>
      <c r="M5" s="43">
        <f>0.3*(H5+100)/100*(I5+100)/100*(J5+100)/100</f>
        <v>0.09</v>
      </c>
      <c r="N5" s="43">
        <f>F5*M5</f>
        <v>0.09</v>
      </c>
      <c r="O5" s="44" t="s">
        <v>560</v>
      </c>
      <c r="P5" s="44" t="s">
        <v>609</v>
      </c>
      <c r="Q5" s="1" t="s">
        <v>64</v>
      </c>
      <c r="R5" s="1" t="s">
        <v>297</v>
      </c>
      <c r="S5">
        <v>0.3</v>
      </c>
      <c r="T5" s="1" t="s">
        <v>287</v>
      </c>
      <c r="V5">
        <f>N5</f>
        <v>0.09</v>
      </c>
    </row>
    <row r="6" spans="1:24" ht="30" customHeight="1" x14ac:dyDescent="0.3">
      <c r="A6" s="44" t="s">
        <v>289</v>
      </c>
      <c r="B6" s="44" t="s">
        <v>285</v>
      </c>
      <c r="C6" s="44" t="s">
        <v>288</v>
      </c>
      <c r="D6" s="44" t="s">
        <v>70</v>
      </c>
      <c r="E6" s="44" t="s">
        <v>284</v>
      </c>
      <c r="F6" s="43">
        <v>1</v>
      </c>
      <c r="G6" s="43">
        <v>0</v>
      </c>
      <c r="H6" s="43">
        <v>-70</v>
      </c>
      <c r="I6" s="43"/>
      <c r="J6" s="43"/>
      <c r="K6" s="43">
        <v>1</v>
      </c>
      <c r="L6" s="44" t="s">
        <v>294</v>
      </c>
      <c r="M6" s="43">
        <f>0.15*(H6+100)/100*(I6+100)/100*(J6+100)/100</f>
        <v>4.4999999999999998E-2</v>
      </c>
      <c r="N6" s="43">
        <f>F6*M6</f>
        <v>4.4999999999999998E-2</v>
      </c>
      <c r="O6" s="44" t="s">
        <v>560</v>
      </c>
      <c r="P6" s="44" t="s">
        <v>610</v>
      </c>
      <c r="Q6" s="1" t="s">
        <v>64</v>
      </c>
      <c r="R6" s="1" t="s">
        <v>297</v>
      </c>
      <c r="S6">
        <v>0.15</v>
      </c>
      <c r="T6" s="1" t="s">
        <v>290</v>
      </c>
      <c r="V6">
        <f>N6</f>
        <v>4.4999999999999998E-2</v>
      </c>
    </row>
    <row r="7" spans="1:24" ht="30" customHeight="1" x14ac:dyDescent="0.3">
      <c r="A7" s="44" t="s">
        <v>292</v>
      </c>
      <c r="B7" s="44" t="s">
        <v>285</v>
      </c>
      <c r="C7" s="44" t="s">
        <v>291</v>
      </c>
      <c r="D7" s="44" t="s">
        <v>70</v>
      </c>
      <c r="E7" s="44" t="s">
        <v>284</v>
      </c>
      <c r="F7" s="43">
        <v>1</v>
      </c>
      <c r="G7" s="43">
        <v>0</v>
      </c>
      <c r="H7" s="43">
        <v>-70</v>
      </c>
      <c r="I7" s="43"/>
      <c r="J7" s="43"/>
      <c r="K7" s="43">
        <v>1</v>
      </c>
      <c r="L7" s="44" t="s">
        <v>294</v>
      </c>
      <c r="M7" s="43">
        <f>0.2*(H7+100)/100*(I7+100)/100*(J7+100)/100</f>
        <v>0.06</v>
      </c>
      <c r="N7" s="43">
        <f>F7*M7</f>
        <v>0.06</v>
      </c>
      <c r="O7" s="44" t="s">
        <v>560</v>
      </c>
      <c r="P7" s="44" t="s">
        <v>611</v>
      </c>
      <c r="Q7" s="1" t="s">
        <v>64</v>
      </c>
      <c r="R7" s="1" t="s">
        <v>297</v>
      </c>
      <c r="S7">
        <v>0.2</v>
      </c>
      <c r="T7" s="1" t="s">
        <v>293</v>
      </c>
      <c r="V7">
        <f>N7</f>
        <v>0.06</v>
      </c>
    </row>
    <row r="8" spans="1:24" ht="30" customHeight="1" x14ac:dyDescent="0.3">
      <c r="A8" s="44" t="s">
        <v>297</v>
      </c>
      <c r="B8" s="44" t="s">
        <v>294</v>
      </c>
      <c r="C8" s="44" t="s">
        <v>295</v>
      </c>
      <c r="D8" s="44" t="s">
        <v>296</v>
      </c>
      <c r="E8" s="44" t="s">
        <v>52</v>
      </c>
      <c r="F8" s="43">
        <f>SUM(V5:V7)</f>
        <v>0.19500000000000001</v>
      </c>
      <c r="G8" s="43"/>
      <c r="H8" s="43"/>
      <c r="I8" s="43"/>
      <c r="J8" s="43"/>
      <c r="K8" s="43">
        <f>TRUNC(ROUNDDOWN(F8,공량설정_일위대가!C3+1)*공량설정_일위대가!B2/100, 공량설정_일위대가!C3)</f>
        <v>0.19500000000000001</v>
      </c>
      <c r="L8" s="44" t="s">
        <v>52</v>
      </c>
      <c r="M8" s="43"/>
      <c r="N8" s="43"/>
      <c r="O8" s="43" t="s">
        <v>560</v>
      </c>
      <c r="P8" s="44" t="s">
        <v>52</v>
      </c>
      <c r="Q8" s="1" t="s">
        <v>64</v>
      </c>
      <c r="R8" s="1" t="s">
        <v>52</v>
      </c>
      <c r="T8" s="1" t="s">
        <v>298</v>
      </c>
    </row>
    <row r="9" spans="1:24" ht="30" customHeight="1" x14ac:dyDescent="0.3">
      <c r="A9" s="43"/>
      <c r="B9" s="55" t="s">
        <v>612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</row>
    <row r="10" spans="1:24" ht="30" customHeight="1" x14ac:dyDescent="0.3">
      <c r="A10" s="44" t="s">
        <v>308</v>
      </c>
      <c r="B10" s="44" t="s">
        <v>306</v>
      </c>
      <c r="C10" s="44" t="s">
        <v>69</v>
      </c>
      <c r="D10" s="44" t="s">
        <v>307</v>
      </c>
      <c r="E10" s="44" t="s">
        <v>613</v>
      </c>
      <c r="F10" s="43">
        <v>1</v>
      </c>
      <c r="G10" s="43">
        <v>0</v>
      </c>
      <c r="H10" s="43">
        <v>-70</v>
      </c>
      <c r="I10" s="43"/>
      <c r="J10" s="43"/>
      <c r="K10" s="43">
        <v>1</v>
      </c>
      <c r="L10" s="44" t="s">
        <v>294</v>
      </c>
      <c r="M10" s="43">
        <f>0.13*(H10+100)/100*(I10+100)/100*(J10+100)/100</f>
        <v>3.9000000000000007E-2</v>
      </c>
      <c r="N10" s="43">
        <f>F10*M10</f>
        <v>3.9000000000000007E-2</v>
      </c>
      <c r="O10" s="44" t="s">
        <v>560</v>
      </c>
      <c r="P10" s="44" t="s">
        <v>614</v>
      </c>
      <c r="Q10" s="1" t="s">
        <v>72</v>
      </c>
      <c r="R10" s="1" t="s">
        <v>297</v>
      </c>
      <c r="S10">
        <v>0.13</v>
      </c>
      <c r="T10" s="1" t="s">
        <v>309</v>
      </c>
      <c r="V10">
        <f>N10</f>
        <v>3.9000000000000007E-2</v>
      </c>
    </row>
    <row r="11" spans="1:24" ht="30" customHeight="1" x14ac:dyDescent="0.3">
      <c r="A11" s="44" t="s">
        <v>297</v>
      </c>
      <c r="B11" s="44" t="s">
        <v>294</v>
      </c>
      <c r="C11" s="44" t="s">
        <v>295</v>
      </c>
      <c r="D11" s="44" t="s">
        <v>296</v>
      </c>
      <c r="E11" s="44" t="s">
        <v>52</v>
      </c>
      <c r="F11" s="43">
        <f>SUM(V10:V10)</f>
        <v>3.9000000000000007E-2</v>
      </c>
      <c r="G11" s="43"/>
      <c r="H11" s="43"/>
      <c r="I11" s="43"/>
      <c r="J11" s="43"/>
      <c r="K11" s="43">
        <f>TRUNC(ROUNDDOWN(F11,공량설정_일위대가!C5+1)*공량설정_일위대가!B4/100, 공량설정_일위대가!C5)</f>
        <v>3.9E-2</v>
      </c>
      <c r="L11" s="44" t="s">
        <v>52</v>
      </c>
      <c r="M11" s="43"/>
      <c r="N11" s="43"/>
      <c r="O11" s="43" t="s">
        <v>560</v>
      </c>
      <c r="P11" s="44" t="s">
        <v>52</v>
      </c>
      <c r="Q11" s="1" t="s">
        <v>72</v>
      </c>
      <c r="R11" s="1" t="s">
        <v>52</v>
      </c>
      <c r="T11" s="1" t="s">
        <v>310</v>
      </c>
    </row>
    <row r="12" spans="1:24" ht="30" customHeight="1" x14ac:dyDescent="0.3">
      <c r="A12" s="43"/>
      <c r="B12" s="55" t="s">
        <v>615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24" ht="30" customHeight="1" x14ac:dyDescent="0.3">
      <c r="A13" s="44" t="s">
        <v>316</v>
      </c>
      <c r="B13" s="44" t="s">
        <v>314</v>
      </c>
      <c r="C13" s="44" t="s">
        <v>315</v>
      </c>
      <c r="D13" s="44" t="s">
        <v>70</v>
      </c>
      <c r="E13" s="44" t="s">
        <v>313</v>
      </c>
      <c r="F13" s="43">
        <v>1</v>
      </c>
      <c r="G13" s="43">
        <v>0</v>
      </c>
      <c r="H13" s="43">
        <v>-70</v>
      </c>
      <c r="I13" s="43"/>
      <c r="J13" s="43"/>
      <c r="K13" s="43">
        <v>1</v>
      </c>
      <c r="L13" s="44" t="s">
        <v>318</v>
      </c>
      <c r="M13" s="43">
        <f>0.21*(H13+100)/100*(I13+100)/100*(J13+100)/100</f>
        <v>6.3E-2</v>
      </c>
      <c r="N13" s="43">
        <f>F13*M13</f>
        <v>6.3E-2</v>
      </c>
      <c r="O13" s="44" t="s">
        <v>562</v>
      </c>
      <c r="P13" s="44" t="s">
        <v>616</v>
      </c>
      <c r="Q13" s="1" t="s">
        <v>76</v>
      </c>
      <c r="R13" s="1" t="s">
        <v>319</v>
      </c>
      <c r="S13">
        <v>0.21</v>
      </c>
      <c r="T13" s="1" t="s">
        <v>317</v>
      </c>
      <c r="X13">
        <f>N13</f>
        <v>6.3E-2</v>
      </c>
    </row>
    <row r="14" spans="1:24" ht="30" customHeight="1" x14ac:dyDescent="0.3">
      <c r="A14" s="44" t="s">
        <v>319</v>
      </c>
      <c r="B14" s="44" t="s">
        <v>318</v>
      </c>
      <c r="C14" s="44" t="s">
        <v>295</v>
      </c>
      <c r="D14" s="44" t="s">
        <v>296</v>
      </c>
      <c r="E14" s="44" t="s">
        <v>52</v>
      </c>
      <c r="F14" s="43">
        <f>SUM(X13:X13)</f>
        <v>6.3E-2</v>
      </c>
      <c r="G14" s="43"/>
      <c r="H14" s="43"/>
      <c r="I14" s="43"/>
      <c r="J14" s="43"/>
      <c r="K14" s="43">
        <f>TRUNC(ROUNDDOWN(F14,공량설정_일위대가!C7+1)*공량설정_일위대가!B6/100, 공량설정_일위대가!C7)</f>
        <v>6.3E-2</v>
      </c>
      <c r="L14" s="44" t="s">
        <v>52</v>
      </c>
      <c r="M14" s="43"/>
      <c r="N14" s="43"/>
      <c r="O14" s="43" t="s">
        <v>562</v>
      </c>
      <c r="P14" s="44" t="s">
        <v>52</v>
      </c>
      <c r="Q14" s="1" t="s">
        <v>76</v>
      </c>
      <c r="R14" s="1" t="s">
        <v>52</v>
      </c>
      <c r="T14" s="1" t="s">
        <v>320</v>
      </c>
    </row>
    <row r="15" spans="1:24" ht="30" customHeight="1" x14ac:dyDescent="0.3">
      <c r="A15" s="43"/>
      <c r="B15" s="55" t="s">
        <v>617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</row>
    <row r="16" spans="1:24" ht="30" customHeight="1" x14ac:dyDescent="0.3">
      <c r="A16" s="44" t="s">
        <v>325</v>
      </c>
      <c r="B16" s="44" t="s">
        <v>285</v>
      </c>
      <c r="C16" s="44" t="s">
        <v>324</v>
      </c>
      <c r="D16" s="44" t="s">
        <v>70</v>
      </c>
      <c r="E16" s="44" t="s">
        <v>323</v>
      </c>
      <c r="F16" s="43">
        <v>1</v>
      </c>
      <c r="G16" s="43">
        <v>0</v>
      </c>
      <c r="H16" s="43">
        <v>-50</v>
      </c>
      <c r="I16" s="43"/>
      <c r="J16" s="43"/>
      <c r="K16" s="43">
        <v>1</v>
      </c>
      <c r="L16" s="44" t="s">
        <v>294</v>
      </c>
      <c r="M16" s="43">
        <f>0.09*(H16+100)/100*(I16+100)/100*(J16+100)/100</f>
        <v>4.4999999999999998E-2</v>
      </c>
      <c r="N16" s="43">
        <f>F16*M16</f>
        <v>4.4999999999999998E-2</v>
      </c>
      <c r="O16" s="44" t="s">
        <v>560</v>
      </c>
      <c r="P16" s="44" t="s">
        <v>618</v>
      </c>
      <c r="Q16" s="1" t="s">
        <v>80</v>
      </c>
      <c r="R16" s="1" t="s">
        <v>297</v>
      </c>
      <c r="S16">
        <v>0.09</v>
      </c>
      <c r="T16" s="1" t="s">
        <v>326</v>
      </c>
      <c r="V16">
        <f>N16</f>
        <v>4.4999999999999998E-2</v>
      </c>
    </row>
    <row r="17" spans="1:22" ht="30" customHeight="1" x14ac:dyDescent="0.3">
      <c r="A17" s="44" t="s">
        <v>297</v>
      </c>
      <c r="B17" s="44" t="s">
        <v>294</v>
      </c>
      <c r="C17" s="44" t="s">
        <v>295</v>
      </c>
      <c r="D17" s="44" t="s">
        <v>296</v>
      </c>
      <c r="E17" s="44" t="s">
        <v>52</v>
      </c>
      <c r="F17" s="43">
        <f>SUM(V16:V16)</f>
        <v>4.4999999999999998E-2</v>
      </c>
      <c r="G17" s="43"/>
      <c r="H17" s="43"/>
      <c r="I17" s="43"/>
      <c r="J17" s="43"/>
      <c r="K17" s="43">
        <f>TRUNC(ROUNDDOWN(F17,공량설정_일위대가!C9+1)*공량설정_일위대가!B8/100, 공량설정_일위대가!C9)</f>
        <v>4.4999999999999998E-2</v>
      </c>
      <c r="L17" s="44" t="s">
        <v>52</v>
      </c>
      <c r="M17" s="43"/>
      <c r="N17" s="43"/>
      <c r="O17" s="43" t="s">
        <v>560</v>
      </c>
      <c r="P17" s="44" t="s">
        <v>52</v>
      </c>
      <c r="Q17" s="1" t="s">
        <v>80</v>
      </c>
      <c r="R17" s="1" t="s">
        <v>52</v>
      </c>
      <c r="T17" s="1" t="s">
        <v>327</v>
      </c>
    </row>
    <row r="18" spans="1:22" ht="30" customHeight="1" x14ac:dyDescent="0.3">
      <c r="A18" s="43"/>
      <c r="B18" s="55" t="s">
        <v>619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</row>
    <row r="19" spans="1:22" ht="30" customHeight="1" x14ac:dyDescent="0.3">
      <c r="A19" s="44" t="s">
        <v>332</v>
      </c>
      <c r="B19" s="44" t="s">
        <v>331</v>
      </c>
      <c r="C19" s="44" t="s">
        <v>69</v>
      </c>
      <c r="D19" s="44" t="s">
        <v>70</v>
      </c>
      <c r="E19" s="44" t="s">
        <v>620</v>
      </c>
      <c r="F19" s="43">
        <v>1</v>
      </c>
      <c r="G19" s="43">
        <v>0</v>
      </c>
      <c r="H19" s="43">
        <v>-50</v>
      </c>
      <c r="I19" s="43"/>
      <c r="J19" s="43"/>
      <c r="K19" s="43">
        <v>1</v>
      </c>
      <c r="L19" s="44" t="s">
        <v>294</v>
      </c>
      <c r="M19" s="43">
        <f>0.2*(H19+100)/100*(I19+100)/100*(J19+100)/100</f>
        <v>0.1</v>
      </c>
      <c r="N19" s="43">
        <f>F19*M19</f>
        <v>0.1</v>
      </c>
      <c r="O19" s="44" t="s">
        <v>560</v>
      </c>
      <c r="P19" s="44" t="s">
        <v>621</v>
      </c>
      <c r="Q19" s="1" t="s">
        <v>84</v>
      </c>
      <c r="R19" s="1" t="s">
        <v>297</v>
      </c>
      <c r="S19">
        <v>0.2</v>
      </c>
      <c r="T19" s="1" t="s">
        <v>333</v>
      </c>
      <c r="V19">
        <f>N19</f>
        <v>0.1</v>
      </c>
    </row>
    <row r="20" spans="1:22" ht="30" customHeight="1" x14ac:dyDescent="0.3">
      <c r="A20" s="44" t="s">
        <v>297</v>
      </c>
      <c r="B20" s="44" t="s">
        <v>294</v>
      </c>
      <c r="C20" s="44" t="s">
        <v>295</v>
      </c>
      <c r="D20" s="44" t="s">
        <v>296</v>
      </c>
      <c r="E20" s="44" t="s">
        <v>52</v>
      </c>
      <c r="F20" s="43">
        <f>SUM(V19:V19)</f>
        <v>0.1</v>
      </c>
      <c r="G20" s="43"/>
      <c r="H20" s="43"/>
      <c r="I20" s="43"/>
      <c r="J20" s="43"/>
      <c r="K20" s="43">
        <f>TRUNC(ROUNDDOWN(F20,공량설정_일위대가!C11+1)*공량설정_일위대가!B10/100, 공량설정_일위대가!C11)</f>
        <v>0.1</v>
      </c>
      <c r="L20" s="44" t="s">
        <v>52</v>
      </c>
      <c r="M20" s="43"/>
      <c r="N20" s="43"/>
      <c r="O20" s="43" t="s">
        <v>560</v>
      </c>
      <c r="P20" s="44" t="s">
        <v>52</v>
      </c>
      <c r="Q20" s="1" t="s">
        <v>84</v>
      </c>
      <c r="R20" s="1" t="s">
        <v>52</v>
      </c>
      <c r="T20" s="1" t="s">
        <v>334</v>
      </c>
    </row>
    <row r="21" spans="1:22" ht="30" customHeight="1" x14ac:dyDescent="0.3">
      <c r="A21" s="43"/>
      <c r="B21" s="55" t="s">
        <v>622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</row>
    <row r="22" spans="1:22" ht="30" customHeight="1" x14ac:dyDescent="0.3">
      <c r="A22" s="44" t="s">
        <v>338</v>
      </c>
      <c r="B22" s="44" t="s">
        <v>337</v>
      </c>
      <c r="C22" s="44" t="s">
        <v>69</v>
      </c>
      <c r="D22" s="44" t="s">
        <v>70</v>
      </c>
      <c r="E22" s="44" t="s">
        <v>623</v>
      </c>
      <c r="F22" s="43">
        <v>1</v>
      </c>
      <c r="G22" s="43">
        <v>0</v>
      </c>
      <c r="H22" s="43">
        <v>-50</v>
      </c>
      <c r="I22" s="43"/>
      <c r="J22" s="43"/>
      <c r="K22" s="43">
        <v>1</v>
      </c>
      <c r="L22" s="44" t="s">
        <v>294</v>
      </c>
      <c r="M22" s="43">
        <f>0.12*(H22+100)/100*(I22+100)/100*(J22+100)/100</f>
        <v>0.06</v>
      </c>
      <c r="N22" s="43">
        <f>F22*M22</f>
        <v>0.06</v>
      </c>
      <c r="O22" s="44" t="s">
        <v>560</v>
      </c>
      <c r="P22" s="44" t="s">
        <v>624</v>
      </c>
      <c r="Q22" s="1" t="s">
        <v>88</v>
      </c>
      <c r="R22" s="1" t="s">
        <v>297</v>
      </c>
      <c r="S22">
        <v>0.12</v>
      </c>
      <c r="T22" s="1" t="s">
        <v>339</v>
      </c>
      <c r="V22">
        <f>N22</f>
        <v>0.06</v>
      </c>
    </row>
    <row r="23" spans="1:22" ht="30" customHeight="1" x14ac:dyDescent="0.3">
      <c r="A23" s="44" t="s">
        <v>297</v>
      </c>
      <c r="B23" s="44" t="s">
        <v>294</v>
      </c>
      <c r="C23" s="44" t="s">
        <v>295</v>
      </c>
      <c r="D23" s="44" t="s">
        <v>296</v>
      </c>
      <c r="E23" s="44" t="s">
        <v>52</v>
      </c>
      <c r="F23" s="43">
        <f>SUM(V22:V22)</f>
        <v>0.06</v>
      </c>
      <c r="G23" s="43"/>
      <c r="H23" s="43"/>
      <c r="I23" s="43"/>
      <c r="J23" s="43"/>
      <c r="K23" s="43">
        <f>TRUNC(ROUNDDOWN(F23,공량설정_일위대가!C13+1)*공량설정_일위대가!B12/100, 공량설정_일위대가!C13)</f>
        <v>0.06</v>
      </c>
      <c r="L23" s="44" t="s">
        <v>52</v>
      </c>
      <c r="M23" s="43"/>
      <c r="N23" s="43"/>
      <c r="O23" s="43" t="s">
        <v>560</v>
      </c>
      <c r="P23" s="44" t="s">
        <v>52</v>
      </c>
      <c r="Q23" s="1" t="s">
        <v>88</v>
      </c>
      <c r="R23" s="1" t="s">
        <v>52</v>
      </c>
      <c r="T23" s="1" t="s">
        <v>340</v>
      </c>
    </row>
    <row r="24" spans="1:22" ht="30" customHeight="1" x14ac:dyDescent="0.3">
      <c r="A24" s="43"/>
      <c r="B24" s="55" t="s">
        <v>625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</row>
    <row r="25" spans="1:22" ht="30" customHeight="1" x14ac:dyDescent="0.3">
      <c r="A25" s="44" t="s">
        <v>345</v>
      </c>
      <c r="B25" s="44" t="s">
        <v>344</v>
      </c>
      <c r="C25" s="44" t="s">
        <v>69</v>
      </c>
      <c r="D25" s="44" t="s">
        <v>70</v>
      </c>
      <c r="E25" s="44" t="s">
        <v>626</v>
      </c>
      <c r="F25" s="43">
        <v>1</v>
      </c>
      <c r="G25" s="43">
        <v>0</v>
      </c>
      <c r="H25" s="43">
        <v>-50</v>
      </c>
      <c r="I25" s="43"/>
      <c r="J25" s="43"/>
      <c r="K25" s="43">
        <v>1</v>
      </c>
      <c r="L25" s="44" t="s">
        <v>294</v>
      </c>
      <c r="M25" s="43">
        <f>0.11*(H25+100)/100*(I25+100)/100*(J25+100)/100</f>
        <v>5.5E-2</v>
      </c>
      <c r="N25" s="43">
        <f>F25*M25</f>
        <v>5.5E-2</v>
      </c>
      <c r="O25" s="44" t="s">
        <v>560</v>
      </c>
      <c r="P25" s="44" t="s">
        <v>627</v>
      </c>
      <c r="Q25" s="1" t="s">
        <v>92</v>
      </c>
      <c r="R25" s="1" t="s">
        <v>297</v>
      </c>
      <c r="S25">
        <v>0.11</v>
      </c>
      <c r="T25" s="1" t="s">
        <v>346</v>
      </c>
      <c r="V25">
        <f>N25</f>
        <v>5.5E-2</v>
      </c>
    </row>
    <row r="26" spans="1:22" ht="30" customHeight="1" x14ac:dyDescent="0.3">
      <c r="A26" s="44" t="s">
        <v>297</v>
      </c>
      <c r="B26" s="44" t="s">
        <v>294</v>
      </c>
      <c r="C26" s="44" t="s">
        <v>295</v>
      </c>
      <c r="D26" s="44" t="s">
        <v>296</v>
      </c>
      <c r="E26" s="44" t="s">
        <v>52</v>
      </c>
      <c r="F26" s="43">
        <f>SUM(V25:V25)</f>
        <v>5.5E-2</v>
      </c>
      <c r="G26" s="43"/>
      <c r="H26" s="43"/>
      <c r="I26" s="43"/>
      <c r="J26" s="43"/>
      <c r="K26" s="43">
        <f>TRUNC(ROUNDDOWN(F26,공량설정_일위대가!C15+1)*공량설정_일위대가!B14/100, 공량설정_일위대가!C15)</f>
        <v>5.5E-2</v>
      </c>
      <c r="L26" s="44" t="s">
        <v>52</v>
      </c>
      <c r="M26" s="43"/>
      <c r="N26" s="43"/>
      <c r="O26" s="43" t="s">
        <v>560</v>
      </c>
      <c r="P26" s="44" t="s">
        <v>52</v>
      </c>
      <c r="Q26" s="1" t="s">
        <v>92</v>
      </c>
      <c r="R26" s="1" t="s">
        <v>52</v>
      </c>
      <c r="T26" s="1" t="s">
        <v>347</v>
      </c>
    </row>
    <row r="27" spans="1:22" ht="30" customHeight="1" x14ac:dyDescent="0.3">
      <c r="A27" s="43"/>
      <c r="B27" s="55" t="s">
        <v>628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</row>
    <row r="28" spans="1:22" ht="30" customHeight="1" x14ac:dyDescent="0.3">
      <c r="A28" s="44" t="s">
        <v>352</v>
      </c>
      <c r="B28" s="44" t="s">
        <v>351</v>
      </c>
      <c r="C28" s="44" t="s">
        <v>99</v>
      </c>
      <c r="D28" s="44" t="s">
        <v>100</v>
      </c>
      <c r="E28" s="44" t="s">
        <v>629</v>
      </c>
      <c r="F28" s="43">
        <v>1</v>
      </c>
      <c r="G28" s="43">
        <v>10</v>
      </c>
      <c r="H28" s="43">
        <v>20</v>
      </c>
      <c r="I28" s="43"/>
      <c r="J28" s="43"/>
      <c r="K28" s="43">
        <v>1.1000000000000001</v>
      </c>
      <c r="L28" s="44" t="s">
        <v>294</v>
      </c>
      <c r="M28" s="43">
        <f>0.05*(H28+100)/100*(I28+100)/100*(J28+100)/100</f>
        <v>0.06</v>
      </c>
      <c r="N28" s="43">
        <f>F28*M28</f>
        <v>0.06</v>
      </c>
      <c r="O28" s="44" t="s">
        <v>560</v>
      </c>
      <c r="P28" s="44" t="s">
        <v>630</v>
      </c>
      <c r="Q28" s="1" t="s">
        <v>102</v>
      </c>
      <c r="R28" s="1" t="s">
        <v>297</v>
      </c>
      <c r="S28">
        <v>0.05</v>
      </c>
      <c r="T28" s="1" t="s">
        <v>353</v>
      </c>
      <c r="V28">
        <f>N28</f>
        <v>0.06</v>
      </c>
    </row>
    <row r="29" spans="1:22" ht="30" customHeight="1" x14ac:dyDescent="0.3">
      <c r="A29" s="44" t="s">
        <v>297</v>
      </c>
      <c r="B29" s="44" t="s">
        <v>294</v>
      </c>
      <c r="C29" s="44" t="s">
        <v>295</v>
      </c>
      <c r="D29" s="44" t="s">
        <v>296</v>
      </c>
      <c r="E29" s="44" t="s">
        <v>52</v>
      </c>
      <c r="F29" s="43">
        <f>SUM(V28:V28)</f>
        <v>0.06</v>
      </c>
      <c r="G29" s="43"/>
      <c r="H29" s="43"/>
      <c r="I29" s="43"/>
      <c r="J29" s="43"/>
      <c r="K29" s="43">
        <f>TRUNC(ROUNDDOWN(F29,공량설정_일위대가!C17+1)*공량설정_일위대가!B16/100, 공량설정_일위대가!C17)</f>
        <v>0.06</v>
      </c>
      <c r="L29" s="44" t="s">
        <v>52</v>
      </c>
      <c r="M29" s="43"/>
      <c r="N29" s="43"/>
      <c r="O29" s="43" t="s">
        <v>560</v>
      </c>
      <c r="P29" s="44" t="s">
        <v>52</v>
      </c>
      <c r="Q29" s="1" t="s">
        <v>102</v>
      </c>
      <c r="R29" s="1" t="s">
        <v>52</v>
      </c>
      <c r="T29" s="1" t="s">
        <v>361</v>
      </c>
    </row>
    <row r="30" spans="1:22" ht="30" customHeight="1" x14ac:dyDescent="0.3">
      <c r="A30" s="43"/>
      <c r="B30" s="55" t="s">
        <v>631</v>
      </c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2" ht="30" customHeight="1" x14ac:dyDescent="0.3">
      <c r="A31" s="44" t="s">
        <v>365</v>
      </c>
      <c r="B31" s="44" t="s">
        <v>115</v>
      </c>
      <c r="C31" s="44" t="s">
        <v>364</v>
      </c>
      <c r="D31" s="44" t="s">
        <v>100</v>
      </c>
      <c r="E31" s="44" t="s">
        <v>629</v>
      </c>
      <c r="F31" s="43">
        <v>1</v>
      </c>
      <c r="G31" s="43">
        <v>10</v>
      </c>
      <c r="H31" s="43">
        <v>20</v>
      </c>
      <c r="I31" s="43"/>
      <c r="J31" s="43"/>
      <c r="K31" s="43">
        <v>1.1000000000000001</v>
      </c>
      <c r="L31" s="44" t="s">
        <v>294</v>
      </c>
      <c r="M31" s="43">
        <f>0.044*(H31+100)/100*(I31+100)/100*(J31+100)/100</f>
        <v>5.2799999999999993E-2</v>
      </c>
      <c r="N31" s="43">
        <f>F31*M31</f>
        <v>5.2799999999999993E-2</v>
      </c>
      <c r="O31" s="44" t="s">
        <v>560</v>
      </c>
      <c r="P31" s="44" t="s">
        <v>632</v>
      </c>
      <c r="Q31" s="1" t="s">
        <v>107</v>
      </c>
      <c r="R31" s="1" t="s">
        <v>297</v>
      </c>
      <c r="S31">
        <v>4.3999999999999997E-2</v>
      </c>
      <c r="T31" s="1" t="s">
        <v>366</v>
      </c>
      <c r="V31">
        <f>N31</f>
        <v>5.2799999999999993E-2</v>
      </c>
    </row>
    <row r="32" spans="1:22" ht="30" customHeight="1" x14ac:dyDescent="0.3">
      <c r="A32" s="44" t="s">
        <v>297</v>
      </c>
      <c r="B32" s="44" t="s">
        <v>294</v>
      </c>
      <c r="C32" s="44" t="s">
        <v>295</v>
      </c>
      <c r="D32" s="44" t="s">
        <v>296</v>
      </c>
      <c r="E32" s="44" t="s">
        <v>52</v>
      </c>
      <c r="F32" s="43">
        <f>SUM(V31:V31)</f>
        <v>5.2799999999999993E-2</v>
      </c>
      <c r="G32" s="43"/>
      <c r="H32" s="43"/>
      <c r="I32" s="43"/>
      <c r="J32" s="43"/>
      <c r="K32" s="43">
        <f>TRUNC(ROUNDDOWN(F32,공량설정_일위대가!C19+1)*공량설정_일위대가!B18/100, 공량설정_일위대가!C19)</f>
        <v>5.1999999999999998E-2</v>
      </c>
      <c r="L32" s="44" t="s">
        <v>52</v>
      </c>
      <c r="M32" s="43"/>
      <c r="N32" s="43"/>
      <c r="O32" s="43" t="s">
        <v>560</v>
      </c>
      <c r="P32" s="44" t="s">
        <v>52</v>
      </c>
      <c r="Q32" s="1" t="s">
        <v>107</v>
      </c>
      <c r="R32" s="1" t="s">
        <v>52</v>
      </c>
      <c r="T32" s="1" t="s">
        <v>368</v>
      </c>
    </row>
    <row r="33" spans="1:22" ht="30" customHeight="1" x14ac:dyDescent="0.3">
      <c r="A33" s="43"/>
      <c r="B33" s="55" t="s">
        <v>633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</row>
    <row r="34" spans="1:22" ht="30" customHeight="1" x14ac:dyDescent="0.3">
      <c r="A34" s="44" t="s">
        <v>374</v>
      </c>
      <c r="B34" s="44" t="s">
        <v>372</v>
      </c>
      <c r="C34" s="44" t="s">
        <v>373</v>
      </c>
      <c r="D34" s="44" t="s">
        <v>100</v>
      </c>
      <c r="E34" s="44" t="s">
        <v>634</v>
      </c>
      <c r="F34" s="43">
        <v>1</v>
      </c>
      <c r="G34" s="43">
        <v>10</v>
      </c>
      <c r="H34" s="43"/>
      <c r="I34" s="43"/>
      <c r="J34" s="43"/>
      <c r="K34" s="43">
        <v>1.1000000000000001</v>
      </c>
      <c r="L34" s="44" t="s">
        <v>294</v>
      </c>
      <c r="M34" s="43">
        <f>0.01*(H34+100)/100*(I34+100)/100*(J34+100)/100</f>
        <v>0.01</v>
      </c>
      <c r="N34" s="43">
        <f>F34*M34</f>
        <v>0.01</v>
      </c>
      <c r="O34" s="44" t="s">
        <v>560</v>
      </c>
      <c r="P34" s="44" t="s">
        <v>635</v>
      </c>
      <c r="Q34" s="1" t="s">
        <v>122</v>
      </c>
      <c r="R34" s="1" t="s">
        <v>297</v>
      </c>
      <c r="S34">
        <v>0.01</v>
      </c>
      <c r="T34" s="1" t="s">
        <v>375</v>
      </c>
      <c r="V34">
        <f>N34</f>
        <v>0.01</v>
      </c>
    </row>
    <row r="35" spans="1:22" ht="30" customHeight="1" x14ac:dyDescent="0.3">
      <c r="A35" s="44" t="s">
        <v>297</v>
      </c>
      <c r="B35" s="44" t="s">
        <v>294</v>
      </c>
      <c r="C35" s="44" t="s">
        <v>295</v>
      </c>
      <c r="D35" s="44" t="s">
        <v>296</v>
      </c>
      <c r="E35" s="44" t="s">
        <v>52</v>
      </c>
      <c r="F35" s="43">
        <f>SUM(V34:V34)</f>
        <v>0.01</v>
      </c>
      <c r="G35" s="43"/>
      <c r="H35" s="43"/>
      <c r="I35" s="43"/>
      <c r="J35" s="43"/>
      <c r="K35" s="43">
        <f>TRUNC(ROUNDDOWN(F35,공량설정_일위대가!C21+1)*공량설정_일위대가!B20/100, 공량설정_일위대가!C21)</f>
        <v>0.01</v>
      </c>
      <c r="L35" s="44" t="s">
        <v>52</v>
      </c>
      <c r="M35" s="43"/>
      <c r="N35" s="43"/>
      <c r="O35" s="43" t="s">
        <v>560</v>
      </c>
      <c r="P35" s="44" t="s">
        <v>52</v>
      </c>
      <c r="Q35" s="1" t="s">
        <v>122</v>
      </c>
      <c r="R35" s="1" t="s">
        <v>52</v>
      </c>
      <c r="T35" s="1" t="s">
        <v>377</v>
      </c>
    </row>
    <row r="36" spans="1:22" ht="30" customHeight="1" x14ac:dyDescent="0.3">
      <c r="A36" s="43"/>
      <c r="B36" s="55" t="s">
        <v>636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</row>
    <row r="37" spans="1:22" ht="30" customHeight="1" x14ac:dyDescent="0.3">
      <c r="A37" s="44" t="s">
        <v>381</v>
      </c>
      <c r="B37" s="44" t="s">
        <v>372</v>
      </c>
      <c r="C37" s="44" t="s">
        <v>380</v>
      </c>
      <c r="D37" s="44" t="s">
        <v>100</v>
      </c>
      <c r="E37" s="44" t="s">
        <v>634</v>
      </c>
      <c r="F37" s="43">
        <v>1</v>
      </c>
      <c r="G37" s="43">
        <v>10</v>
      </c>
      <c r="H37" s="43"/>
      <c r="I37" s="43"/>
      <c r="J37" s="43"/>
      <c r="K37" s="43">
        <v>1.1000000000000001</v>
      </c>
      <c r="L37" s="44" t="s">
        <v>294</v>
      </c>
      <c r="M37" s="43">
        <f>0.01*(H37+100)/100*(I37+100)/100*(J37+100)/100</f>
        <v>0.01</v>
      </c>
      <c r="N37" s="43">
        <f>F37*M37</f>
        <v>0.01</v>
      </c>
      <c r="O37" s="44" t="s">
        <v>560</v>
      </c>
      <c r="P37" s="44" t="s">
        <v>635</v>
      </c>
      <c r="Q37" s="1" t="s">
        <v>126</v>
      </c>
      <c r="R37" s="1" t="s">
        <v>297</v>
      </c>
      <c r="S37">
        <v>0.01</v>
      </c>
      <c r="T37" s="1" t="s">
        <v>382</v>
      </c>
      <c r="V37">
        <f>N37</f>
        <v>0.01</v>
      </c>
    </row>
    <row r="38" spans="1:22" ht="30" customHeight="1" x14ac:dyDescent="0.3">
      <c r="A38" s="44" t="s">
        <v>297</v>
      </c>
      <c r="B38" s="44" t="s">
        <v>294</v>
      </c>
      <c r="C38" s="44" t="s">
        <v>295</v>
      </c>
      <c r="D38" s="44" t="s">
        <v>296</v>
      </c>
      <c r="E38" s="44" t="s">
        <v>52</v>
      </c>
      <c r="F38" s="43">
        <f>SUM(V37:V37)</f>
        <v>0.01</v>
      </c>
      <c r="G38" s="43"/>
      <c r="H38" s="43"/>
      <c r="I38" s="43"/>
      <c r="J38" s="43"/>
      <c r="K38" s="43">
        <f>TRUNC(ROUNDDOWN(F38,공량설정_일위대가!C23+1)*공량설정_일위대가!B22/100, 공량설정_일위대가!C23)</f>
        <v>0.01</v>
      </c>
      <c r="L38" s="44" t="s">
        <v>52</v>
      </c>
      <c r="M38" s="43"/>
      <c r="N38" s="43"/>
      <c r="O38" s="43" t="s">
        <v>560</v>
      </c>
      <c r="P38" s="44" t="s">
        <v>52</v>
      </c>
      <c r="Q38" s="1" t="s">
        <v>126</v>
      </c>
      <c r="R38" s="1" t="s">
        <v>52</v>
      </c>
      <c r="T38" s="1" t="s">
        <v>384</v>
      </c>
    </row>
    <row r="39" spans="1:22" ht="30" customHeight="1" x14ac:dyDescent="0.3">
      <c r="A39" s="43"/>
      <c r="B39" s="55" t="s">
        <v>637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</row>
    <row r="40" spans="1:22" ht="30" customHeight="1" x14ac:dyDescent="0.3">
      <c r="A40" s="44" t="s">
        <v>389</v>
      </c>
      <c r="B40" s="44" t="s">
        <v>142</v>
      </c>
      <c r="C40" s="44" t="s">
        <v>388</v>
      </c>
      <c r="D40" s="44" t="s">
        <v>70</v>
      </c>
      <c r="E40" s="44" t="s">
        <v>638</v>
      </c>
      <c r="F40" s="43">
        <v>1</v>
      </c>
      <c r="G40" s="43">
        <v>0</v>
      </c>
      <c r="H40" s="43">
        <v>20</v>
      </c>
      <c r="I40" s="43"/>
      <c r="J40" s="43"/>
      <c r="K40" s="43">
        <v>1</v>
      </c>
      <c r="L40" s="44" t="s">
        <v>294</v>
      </c>
      <c r="M40" s="43">
        <f>0.2*(H40+100)/100*(I40+100)/100*(J40+100)/100</f>
        <v>0.24</v>
      </c>
      <c r="N40" s="43">
        <f>F40*M40</f>
        <v>0.24</v>
      </c>
      <c r="O40" s="44" t="s">
        <v>560</v>
      </c>
      <c r="P40" s="44" t="s">
        <v>639</v>
      </c>
      <c r="Q40" s="1" t="s">
        <v>131</v>
      </c>
      <c r="R40" s="1" t="s">
        <v>297</v>
      </c>
      <c r="S40">
        <v>0.2</v>
      </c>
      <c r="T40" s="1" t="s">
        <v>390</v>
      </c>
      <c r="V40">
        <f>N40</f>
        <v>0.24</v>
      </c>
    </row>
    <row r="41" spans="1:22" ht="30" customHeight="1" x14ac:dyDescent="0.3">
      <c r="A41" s="44" t="s">
        <v>297</v>
      </c>
      <c r="B41" s="44" t="s">
        <v>294</v>
      </c>
      <c r="C41" s="44" t="s">
        <v>295</v>
      </c>
      <c r="D41" s="44" t="s">
        <v>296</v>
      </c>
      <c r="E41" s="44" t="s">
        <v>52</v>
      </c>
      <c r="F41" s="43">
        <f>SUM(V40:V40)</f>
        <v>0.24</v>
      </c>
      <c r="G41" s="43"/>
      <c r="H41" s="43"/>
      <c r="I41" s="43"/>
      <c r="J41" s="43"/>
      <c r="K41" s="43">
        <f>TRUNC(ROUNDDOWN(F41,공량설정_일위대가!C25+1)*공량설정_일위대가!B24/100, 공량설정_일위대가!C25)</f>
        <v>0.24</v>
      </c>
      <c r="L41" s="44" t="s">
        <v>52</v>
      </c>
      <c r="M41" s="43"/>
      <c r="N41" s="43"/>
      <c r="O41" s="43" t="s">
        <v>560</v>
      </c>
      <c r="P41" s="44" t="s">
        <v>52</v>
      </c>
      <c r="Q41" s="1" t="s">
        <v>131</v>
      </c>
      <c r="R41" s="1" t="s">
        <v>52</v>
      </c>
      <c r="T41" s="1" t="s">
        <v>391</v>
      </c>
    </row>
    <row r="42" spans="1:22" ht="30" customHeight="1" x14ac:dyDescent="0.3">
      <c r="A42" s="43"/>
      <c r="B42" s="55" t="s">
        <v>640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</row>
    <row r="43" spans="1:22" ht="30" customHeight="1" x14ac:dyDescent="0.3">
      <c r="A43" s="44" t="s">
        <v>395</v>
      </c>
      <c r="B43" s="44" t="s">
        <v>142</v>
      </c>
      <c r="C43" s="44" t="s">
        <v>394</v>
      </c>
      <c r="D43" s="44" t="s">
        <v>70</v>
      </c>
      <c r="E43" s="44" t="s">
        <v>638</v>
      </c>
      <c r="F43" s="43">
        <v>1</v>
      </c>
      <c r="G43" s="43">
        <v>0</v>
      </c>
      <c r="H43" s="43">
        <v>20</v>
      </c>
      <c r="I43" s="43"/>
      <c r="J43" s="43"/>
      <c r="K43" s="43">
        <v>1</v>
      </c>
      <c r="L43" s="44" t="s">
        <v>294</v>
      </c>
      <c r="M43" s="43">
        <f>0.2*(H43+100)/100*(I43+100)/100*(J43+100)/100</f>
        <v>0.24</v>
      </c>
      <c r="N43" s="43">
        <f>F43*M43</f>
        <v>0.24</v>
      </c>
      <c r="O43" s="44" t="s">
        <v>560</v>
      </c>
      <c r="P43" s="44" t="s">
        <v>639</v>
      </c>
      <c r="Q43" s="1" t="s">
        <v>135</v>
      </c>
      <c r="R43" s="1" t="s">
        <v>297</v>
      </c>
      <c r="S43">
        <v>0.2</v>
      </c>
      <c r="T43" s="1" t="s">
        <v>396</v>
      </c>
      <c r="V43">
        <f>N43</f>
        <v>0.24</v>
      </c>
    </row>
    <row r="44" spans="1:22" ht="30" customHeight="1" x14ac:dyDescent="0.3">
      <c r="A44" s="44" t="s">
        <v>297</v>
      </c>
      <c r="B44" s="44" t="s">
        <v>294</v>
      </c>
      <c r="C44" s="44" t="s">
        <v>295</v>
      </c>
      <c r="D44" s="44" t="s">
        <v>296</v>
      </c>
      <c r="E44" s="44" t="s">
        <v>52</v>
      </c>
      <c r="F44" s="43">
        <f>SUM(V43:V43)</f>
        <v>0.24</v>
      </c>
      <c r="G44" s="43"/>
      <c r="H44" s="43"/>
      <c r="I44" s="43"/>
      <c r="J44" s="43"/>
      <c r="K44" s="43">
        <f>TRUNC(ROUNDDOWN(F44,공량설정_일위대가!C27+1)*공량설정_일위대가!B26/100, 공량설정_일위대가!C27)</f>
        <v>0.24</v>
      </c>
      <c r="L44" s="44" t="s">
        <v>52</v>
      </c>
      <c r="M44" s="43"/>
      <c r="N44" s="43"/>
      <c r="O44" s="43" t="s">
        <v>560</v>
      </c>
      <c r="P44" s="44" t="s">
        <v>52</v>
      </c>
      <c r="Q44" s="1" t="s">
        <v>135</v>
      </c>
      <c r="R44" s="1" t="s">
        <v>52</v>
      </c>
      <c r="T44" s="1" t="s">
        <v>397</v>
      </c>
    </row>
    <row r="45" spans="1:22" ht="30" customHeight="1" x14ac:dyDescent="0.3">
      <c r="A45" s="43"/>
      <c r="B45" s="55" t="s">
        <v>641</v>
      </c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</row>
    <row r="46" spans="1:22" ht="30" customHeight="1" x14ac:dyDescent="0.3">
      <c r="A46" s="44" t="s">
        <v>402</v>
      </c>
      <c r="B46" s="44" t="s">
        <v>400</v>
      </c>
      <c r="C46" s="44" t="s">
        <v>401</v>
      </c>
      <c r="D46" s="44" t="s">
        <v>70</v>
      </c>
      <c r="E46" s="44" t="s">
        <v>638</v>
      </c>
      <c r="F46" s="43">
        <v>1</v>
      </c>
      <c r="G46" s="43">
        <v>0</v>
      </c>
      <c r="H46" s="43">
        <v>20</v>
      </c>
      <c r="I46" s="43"/>
      <c r="J46" s="43"/>
      <c r="K46" s="43">
        <v>1</v>
      </c>
      <c r="L46" s="44" t="s">
        <v>294</v>
      </c>
      <c r="M46" s="43">
        <f>0.2*(H46+100)/100*(I46+100)/100*(J46+100)/100</f>
        <v>0.24</v>
      </c>
      <c r="N46" s="43">
        <f>F46*M46</f>
        <v>0.24</v>
      </c>
      <c r="O46" s="44" t="s">
        <v>560</v>
      </c>
      <c r="P46" s="44" t="s">
        <v>639</v>
      </c>
      <c r="Q46" s="1" t="s">
        <v>140</v>
      </c>
      <c r="R46" s="1" t="s">
        <v>297</v>
      </c>
      <c r="S46">
        <v>0.2</v>
      </c>
      <c r="T46" s="1" t="s">
        <v>403</v>
      </c>
      <c r="V46">
        <f>N46</f>
        <v>0.24</v>
      </c>
    </row>
    <row r="47" spans="1:22" ht="30" customHeight="1" x14ac:dyDescent="0.3">
      <c r="A47" s="44" t="s">
        <v>297</v>
      </c>
      <c r="B47" s="44" t="s">
        <v>294</v>
      </c>
      <c r="C47" s="44" t="s">
        <v>295</v>
      </c>
      <c r="D47" s="44" t="s">
        <v>296</v>
      </c>
      <c r="E47" s="44" t="s">
        <v>52</v>
      </c>
      <c r="F47" s="43">
        <f>SUM(V46:V46)</f>
        <v>0.24</v>
      </c>
      <c r="G47" s="43"/>
      <c r="H47" s="43"/>
      <c r="I47" s="43"/>
      <c r="J47" s="43"/>
      <c r="K47" s="43">
        <f>TRUNC(ROUNDDOWN(F47,공량설정_일위대가!C29+1)*공량설정_일위대가!B28/100, 공량설정_일위대가!C29)</f>
        <v>0.24</v>
      </c>
      <c r="L47" s="44" t="s">
        <v>52</v>
      </c>
      <c r="M47" s="43"/>
      <c r="N47" s="43"/>
      <c r="O47" s="43" t="s">
        <v>560</v>
      </c>
      <c r="P47" s="44" t="s">
        <v>52</v>
      </c>
      <c r="Q47" s="1" t="s">
        <v>140</v>
      </c>
      <c r="R47" s="1" t="s">
        <v>52</v>
      </c>
      <c r="T47" s="1" t="s">
        <v>404</v>
      </c>
    </row>
    <row r="48" spans="1:22" ht="30" customHeight="1" x14ac:dyDescent="0.3">
      <c r="A48" s="43"/>
      <c r="B48" s="55" t="s">
        <v>642</v>
      </c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</row>
    <row r="49" spans="1:22" ht="30" customHeight="1" x14ac:dyDescent="0.3">
      <c r="A49" s="44" t="s">
        <v>409</v>
      </c>
      <c r="B49" s="44" t="s">
        <v>407</v>
      </c>
      <c r="C49" s="44" t="s">
        <v>408</v>
      </c>
      <c r="D49" s="44" t="s">
        <v>70</v>
      </c>
      <c r="E49" s="44" t="s">
        <v>613</v>
      </c>
      <c r="F49" s="43">
        <v>1</v>
      </c>
      <c r="G49" s="43">
        <v>0</v>
      </c>
      <c r="H49" s="43"/>
      <c r="I49" s="43"/>
      <c r="J49" s="43"/>
      <c r="K49" s="43">
        <v>1</v>
      </c>
      <c r="L49" s="44" t="s">
        <v>294</v>
      </c>
      <c r="M49" s="43">
        <f>0.13*(H49+100)/100*(I49+100)/100*(J49+100)/100</f>
        <v>0.13</v>
      </c>
      <c r="N49" s="43">
        <f>F49*M49</f>
        <v>0.13</v>
      </c>
      <c r="O49" s="44" t="s">
        <v>560</v>
      </c>
      <c r="P49" s="44" t="s">
        <v>643</v>
      </c>
      <c r="Q49" s="1" t="s">
        <v>155</v>
      </c>
      <c r="R49" s="1" t="s">
        <v>297</v>
      </c>
      <c r="S49">
        <v>0.13</v>
      </c>
      <c r="T49" s="1" t="s">
        <v>410</v>
      </c>
      <c r="V49">
        <f>N49</f>
        <v>0.13</v>
      </c>
    </row>
    <row r="50" spans="1:22" ht="30" customHeight="1" x14ac:dyDescent="0.3">
      <c r="A50" s="44" t="s">
        <v>297</v>
      </c>
      <c r="B50" s="44" t="s">
        <v>294</v>
      </c>
      <c r="C50" s="44" t="s">
        <v>295</v>
      </c>
      <c r="D50" s="44" t="s">
        <v>296</v>
      </c>
      <c r="E50" s="44" t="s">
        <v>52</v>
      </c>
      <c r="F50" s="43">
        <f>SUM(V49:V49)</f>
        <v>0.13</v>
      </c>
      <c r="G50" s="43"/>
      <c r="H50" s="43"/>
      <c r="I50" s="43"/>
      <c r="J50" s="43"/>
      <c r="K50" s="43">
        <f>TRUNC(ROUNDDOWN(F50,공량설정_일위대가!C31+1)*공량설정_일위대가!B30/100, 공량설정_일위대가!C31)</f>
        <v>0.13</v>
      </c>
      <c r="L50" s="44" t="s">
        <v>52</v>
      </c>
      <c r="M50" s="43"/>
      <c r="N50" s="43"/>
      <c r="O50" s="43" t="s">
        <v>560</v>
      </c>
      <c r="P50" s="44" t="s">
        <v>52</v>
      </c>
      <c r="Q50" s="1" t="s">
        <v>155</v>
      </c>
      <c r="R50" s="1" t="s">
        <v>52</v>
      </c>
      <c r="T50" s="1" t="s">
        <v>411</v>
      </c>
    </row>
    <row r="51" spans="1:22" ht="30" customHeight="1" x14ac:dyDescent="0.3">
      <c r="A51" s="43"/>
      <c r="B51" s="55" t="s">
        <v>644</v>
      </c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</row>
    <row r="52" spans="1:22" ht="30" customHeight="1" x14ac:dyDescent="0.3">
      <c r="A52" s="44" t="s">
        <v>415</v>
      </c>
      <c r="B52" s="44" t="s">
        <v>407</v>
      </c>
      <c r="C52" s="44" t="s">
        <v>414</v>
      </c>
      <c r="D52" s="44" t="s">
        <v>70</v>
      </c>
      <c r="E52" s="44" t="s">
        <v>613</v>
      </c>
      <c r="F52" s="43">
        <v>1</v>
      </c>
      <c r="G52" s="43">
        <v>0</v>
      </c>
      <c r="H52" s="43"/>
      <c r="I52" s="43"/>
      <c r="J52" s="43"/>
      <c r="K52" s="43">
        <v>1</v>
      </c>
      <c r="L52" s="44" t="s">
        <v>294</v>
      </c>
      <c r="M52" s="43">
        <f>0.13*(H52+100)/100*(I52+100)/100*(J52+100)/100</f>
        <v>0.13</v>
      </c>
      <c r="N52" s="43">
        <f>F52*M52</f>
        <v>0.13</v>
      </c>
      <c r="O52" s="44" t="s">
        <v>560</v>
      </c>
      <c r="P52" s="44" t="s">
        <v>643</v>
      </c>
      <c r="Q52" s="1" t="s">
        <v>159</v>
      </c>
      <c r="R52" s="1" t="s">
        <v>297</v>
      </c>
      <c r="S52">
        <v>0.13</v>
      </c>
      <c r="T52" s="1" t="s">
        <v>416</v>
      </c>
      <c r="V52">
        <f>N52</f>
        <v>0.13</v>
      </c>
    </row>
    <row r="53" spans="1:22" ht="30" customHeight="1" x14ac:dyDescent="0.3">
      <c r="A53" s="44" t="s">
        <v>297</v>
      </c>
      <c r="B53" s="44" t="s">
        <v>294</v>
      </c>
      <c r="C53" s="44" t="s">
        <v>295</v>
      </c>
      <c r="D53" s="44" t="s">
        <v>296</v>
      </c>
      <c r="E53" s="44" t="s">
        <v>52</v>
      </c>
      <c r="F53" s="43">
        <f>SUM(V52:V52)</f>
        <v>0.13</v>
      </c>
      <c r="G53" s="43"/>
      <c r="H53" s="43"/>
      <c r="I53" s="43"/>
      <c r="J53" s="43"/>
      <c r="K53" s="43">
        <f>TRUNC(ROUNDDOWN(F53,공량설정_일위대가!C33+1)*공량설정_일위대가!B32/100, 공량설정_일위대가!C33)</f>
        <v>0.13</v>
      </c>
      <c r="L53" s="44" t="s">
        <v>52</v>
      </c>
      <c r="M53" s="43"/>
      <c r="N53" s="43"/>
      <c r="O53" s="43" t="s">
        <v>560</v>
      </c>
      <c r="P53" s="44" t="s">
        <v>52</v>
      </c>
      <c r="Q53" s="1" t="s">
        <v>159</v>
      </c>
      <c r="R53" s="1" t="s">
        <v>52</v>
      </c>
      <c r="T53" s="1" t="s">
        <v>417</v>
      </c>
    </row>
    <row r="54" spans="1:22" ht="30" customHeight="1" x14ac:dyDescent="0.3">
      <c r="A54" s="43"/>
      <c r="B54" s="55" t="s">
        <v>645</v>
      </c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</row>
    <row r="55" spans="1:22" ht="30" customHeight="1" x14ac:dyDescent="0.3">
      <c r="A55" s="44" t="s">
        <v>420</v>
      </c>
      <c r="B55" s="44" t="s">
        <v>407</v>
      </c>
      <c r="C55" s="44" t="s">
        <v>161</v>
      </c>
      <c r="D55" s="44" t="s">
        <v>70</v>
      </c>
      <c r="E55" s="44" t="s">
        <v>613</v>
      </c>
      <c r="F55" s="43">
        <v>1</v>
      </c>
      <c r="G55" s="43">
        <v>0</v>
      </c>
      <c r="H55" s="43"/>
      <c r="I55" s="43"/>
      <c r="J55" s="43"/>
      <c r="K55" s="43">
        <v>1</v>
      </c>
      <c r="L55" s="44" t="s">
        <v>294</v>
      </c>
      <c r="M55" s="43">
        <f>0.13*(H55+100)/100*(I55+100)/100*(J55+100)/100</f>
        <v>0.13</v>
      </c>
      <c r="N55" s="43">
        <f>F55*M55</f>
        <v>0.13</v>
      </c>
      <c r="O55" s="44" t="s">
        <v>560</v>
      </c>
      <c r="P55" s="44" t="s">
        <v>643</v>
      </c>
      <c r="Q55" s="1" t="s">
        <v>163</v>
      </c>
      <c r="R55" s="1" t="s">
        <v>297</v>
      </c>
      <c r="S55">
        <v>0.13</v>
      </c>
      <c r="T55" s="1" t="s">
        <v>421</v>
      </c>
      <c r="V55">
        <f>N55</f>
        <v>0.13</v>
      </c>
    </row>
    <row r="56" spans="1:22" ht="30" customHeight="1" x14ac:dyDescent="0.3">
      <c r="A56" s="44" t="s">
        <v>297</v>
      </c>
      <c r="B56" s="44" t="s">
        <v>294</v>
      </c>
      <c r="C56" s="44" t="s">
        <v>295</v>
      </c>
      <c r="D56" s="44" t="s">
        <v>296</v>
      </c>
      <c r="E56" s="44" t="s">
        <v>52</v>
      </c>
      <c r="F56" s="43">
        <f>SUM(V55:V55)</f>
        <v>0.13</v>
      </c>
      <c r="G56" s="43"/>
      <c r="H56" s="43"/>
      <c r="I56" s="43"/>
      <c r="J56" s="43"/>
      <c r="K56" s="43">
        <f>TRUNC(ROUNDDOWN(F56,공량설정_일위대가!C35+1)*공량설정_일위대가!B34/100, 공량설정_일위대가!C35)</f>
        <v>0.13</v>
      </c>
      <c r="L56" s="44" t="s">
        <v>52</v>
      </c>
      <c r="M56" s="43"/>
      <c r="N56" s="43"/>
      <c r="O56" s="43" t="s">
        <v>560</v>
      </c>
      <c r="P56" s="44" t="s">
        <v>52</v>
      </c>
      <c r="Q56" s="1" t="s">
        <v>163</v>
      </c>
      <c r="R56" s="1" t="s">
        <v>52</v>
      </c>
      <c r="T56" s="1" t="s">
        <v>422</v>
      </c>
    </row>
    <row r="57" spans="1:22" ht="30" customHeight="1" x14ac:dyDescent="0.3">
      <c r="A57" s="43"/>
      <c r="B57" s="55" t="s">
        <v>646</v>
      </c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</row>
    <row r="58" spans="1:22" ht="30" customHeight="1" x14ac:dyDescent="0.3">
      <c r="A58" s="44" t="s">
        <v>425</v>
      </c>
      <c r="B58" s="44" t="s">
        <v>285</v>
      </c>
      <c r="C58" s="44" t="s">
        <v>165</v>
      </c>
      <c r="D58" s="44" t="s">
        <v>70</v>
      </c>
      <c r="E58" s="44" t="s">
        <v>284</v>
      </c>
      <c r="F58" s="43">
        <v>1</v>
      </c>
      <c r="G58" s="43">
        <v>0</v>
      </c>
      <c r="H58" s="43"/>
      <c r="I58" s="43"/>
      <c r="J58" s="43"/>
      <c r="K58" s="43">
        <v>1</v>
      </c>
      <c r="L58" s="44" t="s">
        <v>294</v>
      </c>
      <c r="M58" s="43">
        <f>0.3*(H58+100)/100*(I58+100)/100*(J58+100)/100</f>
        <v>0.3</v>
      </c>
      <c r="N58" s="43">
        <f>F58*M58</f>
        <v>0.3</v>
      </c>
      <c r="O58" s="44" t="s">
        <v>560</v>
      </c>
      <c r="P58" s="44" t="s">
        <v>647</v>
      </c>
      <c r="Q58" s="1" t="s">
        <v>167</v>
      </c>
      <c r="R58" s="1" t="s">
        <v>297</v>
      </c>
      <c r="S58">
        <v>0.3</v>
      </c>
      <c r="T58" s="1" t="s">
        <v>426</v>
      </c>
      <c r="V58">
        <f>N58</f>
        <v>0.3</v>
      </c>
    </row>
    <row r="59" spans="1:22" ht="30" customHeight="1" x14ac:dyDescent="0.3">
      <c r="A59" s="44" t="s">
        <v>427</v>
      </c>
      <c r="B59" s="44" t="s">
        <v>285</v>
      </c>
      <c r="C59" s="44" t="s">
        <v>288</v>
      </c>
      <c r="D59" s="44" t="s">
        <v>70</v>
      </c>
      <c r="E59" s="44" t="s">
        <v>284</v>
      </c>
      <c r="F59" s="43">
        <v>1</v>
      </c>
      <c r="G59" s="43">
        <v>0</v>
      </c>
      <c r="H59" s="43"/>
      <c r="I59" s="43"/>
      <c r="J59" s="43"/>
      <c r="K59" s="43">
        <v>1</v>
      </c>
      <c r="L59" s="44" t="s">
        <v>294</v>
      </c>
      <c r="M59" s="43">
        <f>0.15*(H59+100)/100*(I59+100)/100*(J59+100)/100</f>
        <v>0.15</v>
      </c>
      <c r="N59" s="43">
        <f>F59*M59</f>
        <v>0.15</v>
      </c>
      <c r="O59" s="44" t="s">
        <v>560</v>
      </c>
      <c r="P59" s="44" t="s">
        <v>648</v>
      </c>
      <c r="Q59" s="1" t="s">
        <v>167</v>
      </c>
      <c r="R59" s="1" t="s">
        <v>297</v>
      </c>
      <c r="S59">
        <v>0.15</v>
      </c>
      <c r="T59" s="1" t="s">
        <v>428</v>
      </c>
      <c r="V59">
        <f>N59</f>
        <v>0.15</v>
      </c>
    </row>
    <row r="60" spans="1:22" ht="30" customHeight="1" x14ac:dyDescent="0.3">
      <c r="A60" s="44" t="s">
        <v>429</v>
      </c>
      <c r="B60" s="44" t="s">
        <v>285</v>
      </c>
      <c r="C60" s="44" t="s">
        <v>291</v>
      </c>
      <c r="D60" s="44" t="s">
        <v>70</v>
      </c>
      <c r="E60" s="44" t="s">
        <v>284</v>
      </c>
      <c r="F60" s="43">
        <v>1</v>
      </c>
      <c r="G60" s="43">
        <v>0</v>
      </c>
      <c r="H60" s="43"/>
      <c r="I60" s="43"/>
      <c r="J60" s="43"/>
      <c r="K60" s="43">
        <v>1</v>
      </c>
      <c r="L60" s="44" t="s">
        <v>294</v>
      </c>
      <c r="M60" s="43">
        <f>0.2*(H60+100)/100*(I60+100)/100*(J60+100)/100</f>
        <v>0.2</v>
      </c>
      <c r="N60" s="43">
        <f>F60*M60</f>
        <v>0.2</v>
      </c>
      <c r="O60" s="44" t="s">
        <v>560</v>
      </c>
      <c r="P60" s="44" t="s">
        <v>649</v>
      </c>
      <c r="Q60" s="1" t="s">
        <v>167</v>
      </c>
      <c r="R60" s="1" t="s">
        <v>297</v>
      </c>
      <c r="S60">
        <v>0.2</v>
      </c>
      <c r="T60" s="1" t="s">
        <v>430</v>
      </c>
      <c r="V60">
        <f>N60</f>
        <v>0.2</v>
      </c>
    </row>
    <row r="61" spans="1:22" ht="30" customHeight="1" x14ac:dyDescent="0.3">
      <c r="A61" s="44" t="s">
        <v>297</v>
      </c>
      <c r="B61" s="44" t="s">
        <v>294</v>
      </c>
      <c r="C61" s="44" t="s">
        <v>295</v>
      </c>
      <c r="D61" s="44" t="s">
        <v>296</v>
      </c>
      <c r="E61" s="44" t="s">
        <v>52</v>
      </c>
      <c r="F61" s="43">
        <f>SUM(V58:V60)</f>
        <v>0.64999999999999991</v>
      </c>
      <c r="G61" s="43"/>
      <c r="H61" s="43"/>
      <c r="I61" s="43"/>
      <c r="J61" s="43"/>
      <c r="K61" s="43">
        <f>TRUNC(ROUNDDOWN(F61,공량설정_일위대가!C37+1)*공량설정_일위대가!B36/100, 공량설정_일위대가!C37)</f>
        <v>0.65</v>
      </c>
      <c r="L61" s="44" t="s">
        <v>52</v>
      </c>
      <c r="M61" s="43"/>
      <c r="N61" s="43"/>
      <c r="O61" s="43" t="s">
        <v>560</v>
      </c>
      <c r="P61" s="44" t="s">
        <v>52</v>
      </c>
      <c r="Q61" s="1" t="s">
        <v>167</v>
      </c>
      <c r="R61" s="1" t="s">
        <v>52</v>
      </c>
      <c r="T61" s="1" t="s">
        <v>439</v>
      </c>
    </row>
    <row r="62" spans="1:22" ht="30" customHeight="1" x14ac:dyDescent="0.3">
      <c r="A62" s="43"/>
      <c r="B62" s="55" t="s">
        <v>650</v>
      </c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</row>
    <row r="63" spans="1:22" ht="30" customHeight="1" x14ac:dyDescent="0.3">
      <c r="A63" s="44" t="s">
        <v>443</v>
      </c>
      <c r="B63" s="44" t="s">
        <v>285</v>
      </c>
      <c r="C63" s="44" t="s">
        <v>442</v>
      </c>
      <c r="D63" s="44" t="s">
        <v>70</v>
      </c>
      <c r="E63" s="44" t="s">
        <v>323</v>
      </c>
      <c r="F63" s="43">
        <v>1</v>
      </c>
      <c r="G63" s="43">
        <v>0</v>
      </c>
      <c r="H63" s="43"/>
      <c r="I63" s="43"/>
      <c r="J63" s="43"/>
      <c r="K63" s="43">
        <v>1</v>
      </c>
      <c r="L63" s="44" t="s">
        <v>294</v>
      </c>
      <c r="M63" s="43">
        <f>0.09*(H63+100)/100*(I63+100)/100*(J63+100)/100</f>
        <v>0.09</v>
      </c>
      <c r="N63" s="43">
        <f>F63*M63</f>
        <v>0.09</v>
      </c>
      <c r="O63" s="44" t="s">
        <v>560</v>
      </c>
      <c r="P63" s="44" t="s">
        <v>651</v>
      </c>
      <c r="Q63" s="1" t="s">
        <v>172</v>
      </c>
      <c r="R63" s="1" t="s">
        <v>297</v>
      </c>
      <c r="S63">
        <v>0.09</v>
      </c>
      <c r="T63" s="1" t="s">
        <v>444</v>
      </c>
      <c r="V63">
        <f>N63</f>
        <v>0.09</v>
      </c>
    </row>
    <row r="64" spans="1:22" ht="30" customHeight="1" x14ac:dyDescent="0.3">
      <c r="A64" s="44" t="s">
        <v>297</v>
      </c>
      <c r="B64" s="44" t="s">
        <v>294</v>
      </c>
      <c r="C64" s="44" t="s">
        <v>295</v>
      </c>
      <c r="D64" s="44" t="s">
        <v>296</v>
      </c>
      <c r="E64" s="44" t="s">
        <v>52</v>
      </c>
      <c r="F64" s="43">
        <f>SUM(V63:V63)</f>
        <v>0.09</v>
      </c>
      <c r="G64" s="43"/>
      <c r="H64" s="43"/>
      <c r="I64" s="43"/>
      <c r="J64" s="43"/>
      <c r="K64" s="43">
        <f>TRUNC(ROUNDDOWN(F64,공량설정_일위대가!C39+1)*공량설정_일위대가!B38/100, 공량설정_일위대가!C39)</f>
        <v>0.09</v>
      </c>
      <c r="L64" s="44" t="s">
        <v>52</v>
      </c>
      <c r="M64" s="43"/>
      <c r="N64" s="43"/>
      <c r="O64" s="43" t="s">
        <v>560</v>
      </c>
      <c r="P64" s="44" t="s">
        <v>52</v>
      </c>
      <c r="Q64" s="1" t="s">
        <v>172</v>
      </c>
      <c r="R64" s="1" t="s">
        <v>52</v>
      </c>
      <c r="T64" s="1" t="s">
        <v>445</v>
      </c>
    </row>
    <row r="65" spans="1:22" ht="30" customHeight="1" x14ac:dyDescent="0.3">
      <c r="A65" s="43"/>
      <c r="B65" s="55" t="s">
        <v>652</v>
      </c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</row>
    <row r="66" spans="1:22" ht="30" customHeight="1" x14ac:dyDescent="0.3">
      <c r="A66" s="44" t="s">
        <v>325</v>
      </c>
      <c r="B66" s="44" t="s">
        <v>285</v>
      </c>
      <c r="C66" s="44" t="s">
        <v>324</v>
      </c>
      <c r="D66" s="44" t="s">
        <v>70</v>
      </c>
      <c r="E66" s="44" t="s">
        <v>323</v>
      </c>
      <c r="F66" s="43">
        <v>1</v>
      </c>
      <c r="G66" s="43">
        <v>0</v>
      </c>
      <c r="H66" s="43"/>
      <c r="I66" s="43"/>
      <c r="J66" s="43"/>
      <c r="K66" s="43">
        <v>1</v>
      </c>
      <c r="L66" s="44" t="s">
        <v>294</v>
      </c>
      <c r="M66" s="43">
        <f>0.09*(H66+100)/100*(I66+100)/100*(J66+100)/100</f>
        <v>0.09</v>
      </c>
      <c r="N66" s="43">
        <f>F66*M66</f>
        <v>0.09</v>
      </c>
      <c r="O66" s="44" t="s">
        <v>560</v>
      </c>
      <c r="P66" s="44" t="s">
        <v>651</v>
      </c>
      <c r="Q66" s="1" t="s">
        <v>176</v>
      </c>
      <c r="R66" s="1" t="s">
        <v>297</v>
      </c>
      <c r="S66">
        <v>0.09</v>
      </c>
      <c r="T66" s="1" t="s">
        <v>448</v>
      </c>
      <c r="V66">
        <f>N66</f>
        <v>0.09</v>
      </c>
    </row>
    <row r="67" spans="1:22" ht="30" customHeight="1" x14ac:dyDescent="0.3">
      <c r="A67" s="44" t="s">
        <v>297</v>
      </c>
      <c r="B67" s="44" t="s">
        <v>294</v>
      </c>
      <c r="C67" s="44" t="s">
        <v>295</v>
      </c>
      <c r="D67" s="44" t="s">
        <v>296</v>
      </c>
      <c r="E67" s="44" t="s">
        <v>52</v>
      </c>
      <c r="F67" s="43">
        <f>SUM(V66:V66)</f>
        <v>0.09</v>
      </c>
      <c r="G67" s="43"/>
      <c r="H67" s="43"/>
      <c r="I67" s="43"/>
      <c r="J67" s="43"/>
      <c r="K67" s="43">
        <f>TRUNC(ROUNDDOWN(F67,공량설정_일위대가!C41+1)*공량설정_일위대가!B40/100, 공량설정_일위대가!C41)</f>
        <v>0.09</v>
      </c>
      <c r="L67" s="44" t="s">
        <v>52</v>
      </c>
      <c r="M67" s="43"/>
      <c r="N67" s="43"/>
      <c r="O67" s="43" t="s">
        <v>560</v>
      </c>
      <c r="P67" s="44" t="s">
        <v>52</v>
      </c>
      <c r="Q67" s="1" t="s">
        <v>176</v>
      </c>
      <c r="R67" s="1" t="s">
        <v>52</v>
      </c>
      <c r="T67" s="1" t="s">
        <v>449</v>
      </c>
    </row>
    <row r="68" spans="1:22" ht="30" customHeight="1" x14ac:dyDescent="0.3">
      <c r="A68" s="43"/>
      <c r="B68" s="55" t="s">
        <v>653</v>
      </c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</row>
    <row r="69" spans="1:22" ht="30" customHeight="1" x14ac:dyDescent="0.3">
      <c r="A69" s="44" t="s">
        <v>454</v>
      </c>
      <c r="B69" s="44" t="s">
        <v>453</v>
      </c>
      <c r="C69" s="44" t="s">
        <v>179</v>
      </c>
      <c r="D69" s="44" t="s">
        <v>180</v>
      </c>
      <c r="E69" s="44" t="s">
        <v>654</v>
      </c>
      <c r="F69" s="43">
        <v>1</v>
      </c>
      <c r="G69" s="43">
        <v>0</v>
      </c>
      <c r="H69" s="43"/>
      <c r="I69" s="43"/>
      <c r="J69" s="43"/>
      <c r="K69" s="43">
        <v>1</v>
      </c>
      <c r="L69" s="44" t="s">
        <v>294</v>
      </c>
      <c r="M69" s="43">
        <f>0.3*(H69+100)/100*(I69+100)/100*(J69+100)/100</f>
        <v>0.3</v>
      </c>
      <c r="N69" s="43">
        <f>F69*M69</f>
        <v>0.3</v>
      </c>
      <c r="O69" s="44" t="s">
        <v>560</v>
      </c>
      <c r="P69" s="44" t="s">
        <v>647</v>
      </c>
      <c r="Q69" s="1" t="s">
        <v>182</v>
      </c>
      <c r="R69" s="1" t="s">
        <v>297</v>
      </c>
      <c r="S69">
        <v>0.3</v>
      </c>
      <c r="T69" s="1" t="s">
        <v>455</v>
      </c>
      <c r="V69">
        <f>N69</f>
        <v>0.3</v>
      </c>
    </row>
    <row r="70" spans="1:22" ht="30" customHeight="1" x14ac:dyDescent="0.3">
      <c r="A70" s="44" t="s">
        <v>297</v>
      </c>
      <c r="B70" s="44" t="s">
        <v>294</v>
      </c>
      <c r="C70" s="44" t="s">
        <v>295</v>
      </c>
      <c r="D70" s="44" t="s">
        <v>296</v>
      </c>
      <c r="E70" s="44" t="s">
        <v>52</v>
      </c>
      <c r="F70" s="43">
        <f>SUM(V69:V69)</f>
        <v>0.3</v>
      </c>
      <c r="G70" s="43"/>
      <c r="H70" s="43"/>
      <c r="I70" s="43"/>
      <c r="J70" s="43"/>
      <c r="K70" s="43">
        <f>TRUNC(ROUNDDOWN(F70,공량설정_일위대가!C43+1)*공량설정_일위대가!B42/100, 공량설정_일위대가!C43)</f>
        <v>0.3</v>
      </c>
      <c r="L70" s="44" t="s">
        <v>52</v>
      </c>
      <c r="M70" s="43"/>
      <c r="N70" s="43"/>
      <c r="O70" s="43" t="s">
        <v>560</v>
      </c>
      <c r="P70" s="44" t="s">
        <v>52</v>
      </c>
      <c r="Q70" s="1" t="s">
        <v>182</v>
      </c>
      <c r="R70" s="1" t="s">
        <v>52</v>
      </c>
      <c r="T70" s="1" t="s">
        <v>456</v>
      </c>
    </row>
    <row r="71" spans="1:22" ht="30" customHeight="1" x14ac:dyDescent="0.3">
      <c r="A71" s="43"/>
      <c r="B71" s="55" t="s">
        <v>655</v>
      </c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</row>
    <row r="72" spans="1:22" ht="30" customHeight="1" x14ac:dyDescent="0.3">
      <c r="A72" s="44" t="s">
        <v>463</v>
      </c>
      <c r="B72" s="44" t="s">
        <v>331</v>
      </c>
      <c r="C72" s="44" t="s">
        <v>462</v>
      </c>
      <c r="D72" s="44" t="s">
        <v>70</v>
      </c>
      <c r="E72" s="44" t="s">
        <v>620</v>
      </c>
      <c r="F72" s="43">
        <v>1</v>
      </c>
      <c r="G72" s="43">
        <v>0</v>
      </c>
      <c r="H72" s="43"/>
      <c r="I72" s="43"/>
      <c r="J72" s="43"/>
      <c r="K72" s="43">
        <v>1</v>
      </c>
      <c r="L72" s="44" t="s">
        <v>294</v>
      </c>
      <c r="M72" s="43">
        <f>0.2*(H72+100)/100*(I72+100)/100*(J72+100)/100</f>
        <v>0.2</v>
      </c>
      <c r="N72" s="43">
        <f>F72*M72</f>
        <v>0.2</v>
      </c>
      <c r="O72" s="44" t="s">
        <v>560</v>
      </c>
      <c r="P72" s="44" t="s">
        <v>649</v>
      </c>
      <c r="Q72" s="1" t="s">
        <v>208</v>
      </c>
      <c r="R72" s="1" t="s">
        <v>297</v>
      </c>
      <c r="S72">
        <v>0.2</v>
      </c>
      <c r="T72" s="1" t="s">
        <v>464</v>
      </c>
      <c r="V72">
        <f>N72</f>
        <v>0.2</v>
      </c>
    </row>
    <row r="73" spans="1:22" ht="30" customHeight="1" x14ac:dyDescent="0.3">
      <c r="A73" s="44" t="s">
        <v>297</v>
      </c>
      <c r="B73" s="44" t="s">
        <v>294</v>
      </c>
      <c r="C73" s="44" t="s">
        <v>295</v>
      </c>
      <c r="D73" s="44" t="s">
        <v>296</v>
      </c>
      <c r="E73" s="44" t="s">
        <v>52</v>
      </c>
      <c r="F73" s="43">
        <f>SUM(V72:V72)</f>
        <v>0.2</v>
      </c>
      <c r="G73" s="43"/>
      <c r="H73" s="43"/>
      <c r="I73" s="43"/>
      <c r="J73" s="43"/>
      <c r="K73" s="43">
        <f>TRUNC(ROUNDDOWN(F73,공량설정_일위대가!C47+1)*공량설정_일위대가!B46/100, 공량설정_일위대가!C47)</f>
        <v>0.2</v>
      </c>
      <c r="L73" s="44" t="s">
        <v>52</v>
      </c>
      <c r="M73" s="43"/>
      <c r="N73" s="43"/>
      <c r="O73" s="43" t="s">
        <v>560</v>
      </c>
      <c r="P73" s="44" t="s">
        <v>52</v>
      </c>
      <c r="Q73" s="1" t="s">
        <v>208</v>
      </c>
      <c r="R73" s="1" t="s">
        <v>52</v>
      </c>
      <c r="T73" s="1" t="s">
        <v>465</v>
      </c>
    </row>
    <row r="74" spans="1:22" ht="30" customHeight="1" x14ac:dyDescent="0.3">
      <c r="A74" s="43"/>
      <c r="B74" s="55" t="s">
        <v>656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</row>
    <row r="75" spans="1:22" ht="30" customHeight="1" x14ac:dyDescent="0.3">
      <c r="A75" s="44" t="s">
        <v>469</v>
      </c>
      <c r="B75" s="44" t="s">
        <v>331</v>
      </c>
      <c r="C75" s="44" t="s">
        <v>468</v>
      </c>
      <c r="D75" s="44" t="s">
        <v>70</v>
      </c>
      <c r="E75" s="44" t="s">
        <v>620</v>
      </c>
      <c r="F75" s="43">
        <v>1</v>
      </c>
      <c r="G75" s="43">
        <v>0</v>
      </c>
      <c r="H75" s="43"/>
      <c r="I75" s="43"/>
      <c r="J75" s="43"/>
      <c r="K75" s="43">
        <v>1</v>
      </c>
      <c r="L75" s="44" t="s">
        <v>294</v>
      </c>
      <c r="M75" s="43">
        <f>0.2*(H75+100)/100*(I75+100)/100*(J75+100)/100</f>
        <v>0.2</v>
      </c>
      <c r="N75" s="43">
        <f>F75*M75</f>
        <v>0.2</v>
      </c>
      <c r="O75" s="44" t="s">
        <v>560</v>
      </c>
      <c r="P75" s="44" t="s">
        <v>649</v>
      </c>
      <c r="Q75" s="1" t="s">
        <v>212</v>
      </c>
      <c r="R75" s="1" t="s">
        <v>297</v>
      </c>
      <c r="S75">
        <v>0.2</v>
      </c>
      <c r="T75" s="1" t="s">
        <v>470</v>
      </c>
      <c r="V75">
        <f>N75</f>
        <v>0.2</v>
      </c>
    </row>
    <row r="76" spans="1:22" ht="30" customHeight="1" x14ac:dyDescent="0.3">
      <c r="A76" s="44" t="s">
        <v>297</v>
      </c>
      <c r="B76" s="44" t="s">
        <v>294</v>
      </c>
      <c r="C76" s="44" t="s">
        <v>295</v>
      </c>
      <c r="D76" s="44" t="s">
        <v>296</v>
      </c>
      <c r="E76" s="44" t="s">
        <v>52</v>
      </c>
      <c r="F76" s="43">
        <f>SUM(V75:V75)</f>
        <v>0.2</v>
      </c>
      <c r="G76" s="43"/>
      <c r="H76" s="43"/>
      <c r="I76" s="43"/>
      <c r="J76" s="43"/>
      <c r="K76" s="43">
        <f>TRUNC(ROUNDDOWN(F76,공량설정_일위대가!C49+1)*공량설정_일위대가!B48/100, 공량설정_일위대가!C49)</f>
        <v>0.2</v>
      </c>
      <c r="L76" s="44" t="s">
        <v>52</v>
      </c>
      <c r="M76" s="43"/>
      <c r="N76" s="43"/>
      <c r="O76" s="43" t="s">
        <v>560</v>
      </c>
      <c r="P76" s="44" t="s">
        <v>52</v>
      </c>
      <c r="Q76" s="1" t="s">
        <v>212</v>
      </c>
      <c r="R76" s="1" t="s">
        <v>52</v>
      </c>
      <c r="T76" s="1" t="s">
        <v>471</v>
      </c>
    </row>
    <row r="77" spans="1:22" ht="30" customHeight="1" x14ac:dyDescent="0.3">
      <c r="A77" s="43"/>
      <c r="B77" s="55" t="s">
        <v>657</v>
      </c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</row>
    <row r="78" spans="1:22" ht="30" customHeight="1" x14ac:dyDescent="0.3">
      <c r="A78" s="44" t="s">
        <v>474</v>
      </c>
      <c r="B78" s="44" t="s">
        <v>331</v>
      </c>
      <c r="C78" s="44" t="s">
        <v>69</v>
      </c>
      <c r="D78" s="44" t="s">
        <v>70</v>
      </c>
      <c r="E78" s="44" t="s">
        <v>620</v>
      </c>
      <c r="F78" s="43">
        <v>1</v>
      </c>
      <c r="G78" s="43">
        <v>0</v>
      </c>
      <c r="H78" s="43"/>
      <c r="I78" s="43"/>
      <c r="J78" s="43"/>
      <c r="K78" s="43">
        <v>1</v>
      </c>
      <c r="L78" s="44" t="s">
        <v>294</v>
      </c>
      <c r="M78" s="43">
        <f>0.2*(H78+100)/100*(I78+100)/100*(J78+100)/100</f>
        <v>0.2</v>
      </c>
      <c r="N78" s="43">
        <f>F78*M78</f>
        <v>0.2</v>
      </c>
      <c r="O78" s="44" t="s">
        <v>560</v>
      </c>
      <c r="P78" s="44" t="s">
        <v>649</v>
      </c>
      <c r="Q78" s="1" t="s">
        <v>217</v>
      </c>
      <c r="R78" s="1" t="s">
        <v>297</v>
      </c>
      <c r="S78">
        <v>0.2</v>
      </c>
      <c r="T78" s="1" t="s">
        <v>475</v>
      </c>
      <c r="V78">
        <f>N78</f>
        <v>0.2</v>
      </c>
    </row>
    <row r="79" spans="1:22" ht="30" customHeight="1" x14ac:dyDescent="0.3">
      <c r="A79" s="44" t="s">
        <v>297</v>
      </c>
      <c r="B79" s="44" t="s">
        <v>294</v>
      </c>
      <c r="C79" s="44" t="s">
        <v>295</v>
      </c>
      <c r="D79" s="44" t="s">
        <v>296</v>
      </c>
      <c r="E79" s="44" t="s">
        <v>52</v>
      </c>
      <c r="F79" s="43">
        <f>SUM(V78:V78)</f>
        <v>0.2</v>
      </c>
      <c r="G79" s="43"/>
      <c r="H79" s="43"/>
      <c r="I79" s="43"/>
      <c r="J79" s="43"/>
      <c r="K79" s="43">
        <f>TRUNC(ROUNDDOWN(F79,공량설정_일위대가!C51+1)*공량설정_일위대가!B50/100, 공량설정_일위대가!C51)</f>
        <v>0.2</v>
      </c>
      <c r="L79" s="44" t="s">
        <v>52</v>
      </c>
      <c r="M79" s="43"/>
      <c r="N79" s="43"/>
      <c r="O79" s="43" t="s">
        <v>560</v>
      </c>
      <c r="P79" s="44" t="s">
        <v>52</v>
      </c>
      <c r="Q79" s="1" t="s">
        <v>217</v>
      </c>
      <c r="R79" s="1" t="s">
        <v>52</v>
      </c>
      <c r="T79" s="1" t="s">
        <v>476</v>
      </c>
    </row>
    <row r="80" spans="1:22" ht="30" customHeight="1" x14ac:dyDescent="0.3">
      <c r="A80" s="43"/>
      <c r="B80" s="55" t="s">
        <v>658</v>
      </c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</row>
    <row r="81" spans="1:24" ht="30" customHeight="1" x14ac:dyDescent="0.3">
      <c r="A81" s="44" t="s">
        <v>338</v>
      </c>
      <c r="B81" s="44" t="s">
        <v>337</v>
      </c>
      <c r="C81" s="44" t="s">
        <v>69</v>
      </c>
      <c r="D81" s="44" t="s">
        <v>70</v>
      </c>
      <c r="E81" s="44" t="s">
        <v>623</v>
      </c>
      <c r="F81" s="43">
        <v>1</v>
      </c>
      <c r="G81" s="43">
        <v>0</v>
      </c>
      <c r="H81" s="43"/>
      <c r="I81" s="43"/>
      <c r="J81" s="43"/>
      <c r="K81" s="43">
        <v>1</v>
      </c>
      <c r="L81" s="44" t="s">
        <v>294</v>
      </c>
      <c r="M81" s="43">
        <f>0.12*(H81+100)/100*(I81+100)/100*(J81+100)/100</f>
        <v>0.12</v>
      </c>
      <c r="N81" s="43">
        <f>F81*M81</f>
        <v>0.12</v>
      </c>
      <c r="O81" s="44" t="s">
        <v>560</v>
      </c>
      <c r="P81" s="44" t="s">
        <v>659</v>
      </c>
      <c r="Q81" s="1" t="s">
        <v>221</v>
      </c>
      <c r="R81" s="1" t="s">
        <v>297</v>
      </c>
      <c r="S81">
        <v>0.12</v>
      </c>
      <c r="T81" s="1" t="s">
        <v>479</v>
      </c>
      <c r="V81">
        <f>N81</f>
        <v>0.12</v>
      </c>
    </row>
    <row r="82" spans="1:24" ht="30" customHeight="1" x14ac:dyDescent="0.3">
      <c r="A82" s="44" t="s">
        <v>297</v>
      </c>
      <c r="B82" s="44" t="s">
        <v>294</v>
      </c>
      <c r="C82" s="44" t="s">
        <v>295</v>
      </c>
      <c r="D82" s="44" t="s">
        <v>296</v>
      </c>
      <c r="E82" s="44" t="s">
        <v>52</v>
      </c>
      <c r="F82" s="43">
        <f>SUM(V81:V81)</f>
        <v>0.12</v>
      </c>
      <c r="G82" s="43"/>
      <c r="H82" s="43"/>
      <c r="I82" s="43"/>
      <c r="J82" s="43"/>
      <c r="K82" s="43">
        <f>TRUNC(ROUNDDOWN(F82,공량설정_일위대가!C53+1)*공량설정_일위대가!B52/100, 공량설정_일위대가!C53)</f>
        <v>0.12</v>
      </c>
      <c r="L82" s="44" t="s">
        <v>52</v>
      </c>
      <c r="M82" s="43"/>
      <c r="N82" s="43"/>
      <c r="O82" s="43" t="s">
        <v>560</v>
      </c>
      <c r="P82" s="44" t="s">
        <v>52</v>
      </c>
      <c r="Q82" s="1" t="s">
        <v>221</v>
      </c>
      <c r="R82" s="1" t="s">
        <v>52</v>
      </c>
      <c r="T82" s="1" t="s">
        <v>480</v>
      </c>
    </row>
    <row r="83" spans="1:24" ht="30" customHeight="1" x14ac:dyDescent="0.3">
      <c r="A83" s="43"/>
      <c r="B83" s="55" t="s">
        <v>660</v>
      </c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</row>
    <row r="84" spans="1:24" ht="30" customHeight="1" x14ac:dyDescent="0.3">
      <c r="A84" s="44" t="s">
        <v>483</v>
      </c>
      <c r="B84" s="44" t="s">
        <v>235</v>
      </c>
      <c r="C84" s="44" t="s">
        <v>236</v>
      </c>
      <c r="D84" s="44" t="s">
        <v>307</v>
      </c>
      <c r="E84" s="44" t="s">
        <v>661</v>
      </c>
      <c r="F84" s="43">
        <v>1</v>
      </c>
      <c r="G84" s="43">
        <v>0</v>
      </c>
      <c r="H84" s="43"/>
      <c r="I84" s="43"/>
      <c r="J84" s="43"/>
      <c r="K84" s="43">
        <v>1</v>
      </c>
      <c r="L84" s="44" t="s">
        <v>318</v>
      </c>
      <c r="M84" s="43">
        <f>0.21*(H84+100)/100*(I84+100)/100*(J84+100)/100</f>
        <v>0.21</v>
      </c>
      <c r="N84" s="43">
        <f>F84*M84</f>
        <v>0.21</v>
      </c>
      <c r="O84" s="44" t="s">
        <v>562</v>
      </c>
      <c r="P84" s="44" t="s">
        <v>662</v>
      </c>
      <c r="Q84" s="1" t="s">
        <v>238</v>
      </c>
      <c r="R84" s="1" t="s">
        <v>319</v>
      </c>
      <c r="S84">
        <v>0.21</v>
      </c>
      <c r="T84" s="1" t="s">
        <v>484</v>
      </c>
      <c r="X84">
        <f>N84</f>
        <v>0.21</v>
      </c>
    </row>
    <row r="85" spans="1:24" ht="30" customHeight="1" x14ac:dyDescent="0.3">
      <c r="A85" s="44" t="s">
        <v>319</v>
      </c>
      <c r="B85" s="44" t="s">
        <v>318</v>
      </c>
      <c r="C85" s="44" t="s">
        <v>295</v>
      </c>
      <c r="D85" s="44" t="s">
        <v>296</v>
      </c>
      <c r="E85" s="44" t="s">
        <v>52</v>
      </c>
      <c r="F85" s="43">
        <f>SUM(X84:X84)</f>
        <v>0.21</v>
      </c>
      <c r="G85" s="43"/>
      <c r="H85" s="43"/>
      <c r="I85" s="43"/>
      <c r="J85" s="43"/>
      <c r="K85" s="43">
        <f>TRUNC(ROUNDDOWN(F85,공량설정_일위대가!C55+1)*공량설정_일위대가!B54/100, 공량설정_일위대가!C55)</f>
        <v>0.21</v>
      </c>
      <c r="L85" s="44" t="s">
        <v>52</v>
      </c>
      <c r="M85" s="43"/>
      <c r="N85" s="43"/>
      <c r="O85" s="43" t="s">
        <v>562</v>
      </c>
      <c r="P85" s="44" t="s">
        <v>52</v>
      </c>
      <c r="Q85" s="1" t="s">
        <v>238</v>
      </c>
      <c r="R85" s="1" t="s">
        <v>52</v>
      </c>
      <c r="T85" s="1" t="s">
        <v>485</v>
      </c>
    </row>
    <row r="86" spans="1:24" ht="30" customHeight="1" x14ac:dyDescent="0.3">
      <c r="A86" s="43"/>
      <c r="B86" s="55" t="s">
        <v>663</v>
      </c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</row>
    <row r="87" spans="1:24" ht="30" customHeight="1" x14ac:dyDescent="0.3">
      <c r="A87" s="44" t="s">
        <v>489</v>
      </c>
      <c r="B87" s="44" t="s">
        <v>248</v>
      </c>
      <c r="C87" s="44" t="s">
        <v>488</v>
      </c>
      <c r="D87" s="44" t="s">
        <v>70</v>
      </c>
      <c r="E87" s="44" t="s">
        <v>626</v>
      </c>
      <c r="F87" s="43">
        <v>1</v>
      </c>
      <c r="G87" s="43">
        <v>0</v>
      </c>
      <c r="H87" s="43"/>
      <c r="I87" s="43"/>
      <c r="J87" s="43"/>
      <c r="K87" s="43">
        <v>1</v>
      </c>
      <c r="L87" s="44" t="s">
        <v>294</v>
      </c>
      <c r="M87" s="43">
        <f>0.11*(H87+100)/100*(I87+100)/100*(J87+100)/100</f>
        <v>0.11</v>
      </c>
      <c r="N87" s="43">
        <f>F87*M87</f>
        <v>0.11</v>
      </c>
      <c r="O87" s="44" t="s">
        <v>560</v>
      </c>
      <c r="P87" s="44" t="s">
        <v>664</v>
      </c>
      <c r="Q87" s="1" t="s">
        <v>251</v>
      </c>
      <c r="R87" s="1" t="s">
        <v>297</v>
      </c>
      <c r="S87">
        <v>0.11</v>
      </c>
      <c r="T87" s="1" t="s">
        <v>490</v>
      </c>
      <c r="V87">
        <f>N87</f>
        <v>0.11</v>
      </c>
    </row>
    <row r="88" spans="1:24" ht="30" customHeight="1" x14ac:dyDescent="0.3">
      <c r="A88" s="44" t="s">
        <v>297</v>
      </c>
      <c r="B88" s="44" t="s">
        <v>294</v>
      </c>
      <c r="C88" s="44" t="s">
        <v>295</v>
      </c>
      <c r="D88" s="44" t="s">
        <v>296</v>
      </c>
      <c r="E88" s="44" t="s">
        <v>52</v>
      </c>
      <c r="F88" s="43">
        <f>SUM(V87:V87)</f>
        <v>0.11</v>
      </c>
      <c r="G88" s="43"/>
      <c r="H88" s="43"/>
      <c r="I88" s="43"/>
      <c r="J88" s="43"/>
      <c r="K88" s="43">
        <f>TRUNC(ROUNDDOWN(F88,공량설정_일위대가!C57+1)*공량설정_일위대가!B56/100, 공량설정_일위대가!C57)</f>
        <v>0.11</v>
      </c>
      <c r="L88" s="44" t="s">
        <v>52</v>
      </c>
      <c r="M88" s="43"/>
      <c r="N88" s="43"/>
      <c r="O88" s="43" t="s">
        <v>560</v>
      </c>
      <c r="P88" s="44" t="s">
        <v>52</v>
      </c>
      <c r="Q88" s="1" t="s">
        <v>251</v>
      </c>
      <c r="R88" s="1" t="s">
        <v>52</v>
      </c>
      <c r="T88" s="1" t="s">
        <v>491</v>
      </c>
    </row>
    <row r="89" spans="1:24" ht="30" customHeight="1" x14ac:dyDescent="0.3">
      <c r="A89" s="43"/>
      <c r="B89" s="55" t="s">
        <v>665</v>
      </c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</row>
    <row r="90" spans="1:24" ht="30" customHeight="1" x14ac:dyDescent="0.3">
      <c r="A90" s="44" t="s">
        <v>345</v>
      </c>
      <c r="B90" s="44" t="s">
        <v>344</v>
      </c>
      <c r="C90" s="44" t="s">
        <v>69</v>
      </c>
      <c r="D90" s="44" t="s">
        <v>70</v>
      </c>
      <c r="E90" s="44" t="s">
        <v>626</v>
      </c>
      <c r="F90" s="43">
        <v>1</v>
      </c>
      <c r="G90" s="43">
        <v>0</v>
      </c>
      <c r="H90" s="43"/>
      <c r="I90" s="43"/>
      <c r="J90" s="43"/>
      <c r="K90" s="43">
        <v>1</v>
      </c>
      <c r="L90" s="44" t="s">
        <v>294</v>
      </c>
      <c r="M90" s="43">
        <f>0.11*(H90+100)/100*(I90+100)/100*(J90+100)/100</f>
        <v>0.11</v>
      </c>
      <c r="N90" s="43">
        <f>F90*M90</f>
        <v>0.11</v>
      </c>
      <c r="O90" s="44" t="s">
        <v>560</v>
      </c>
      <c r="P90" s="44" t="s">
        <v>664</v>
      </c>
      <c r="Q90" s="1" t="s">
        <v>255</v>
      </c>
      <c r="R90" s="1" t="s">
        <v>297</v>
      </c>
      <c r="S90">
        <v>0.11</v>
      </c>
      <c r="T90" s="1" t="s">
        <v>494</v>
      </c>
      <c r="V90">
        <f>N90</f>
        <v>0.11</v>
      </c>
    </row>
    <row r="91" spans="1:24" ht="30" customHeight="1" x14ac:dyDescent="0.3">
      <c r="A91" s="44" t="s">
        <v>297</v>
      </c>
      <c r="B91" s="44" t="s">
        <v>294</v>
      </c>
      <c r="C91" s="44" t="s">
        <v>295</v>
      </c>
      <c r="D91" s="44" t="s">
        <v>296</v>
      </c>
      <c r="E91" s="44" t="s">
        <v>52</v>
      </c>
      <c r="F91" s="43">
        <f>SUM(V90:V90)</f>
        <v>0.11</v>
      </c>
      <c r="G91" s="43"/>
      <c r="H91" s="43"/>
      <c r="I91" s="43"/>
      <c r="J91" s="43"/>
      <c r="K91" s="43">
        <f>TRUNC(ROUNDDOWN(F91,공량설정_일위대가!C59+1)*공량설정_일위대가!B58/100, 공량설정_일위대가!C59)</f>
        <v>0.11</v>
      </c>
      <c r="L91" s="44" t="s">
        <v>52</v>
      </c>
      <c r="M91" s="43"/>
      <c r="N91" s="43"/>
      <c r="O91" s="43" t="s">
        <v>560</v>
      </c>
      <c r="P91" s="44" t="s">
        <v>52</v>
      </c>
      <c r="Q91" s="1" t="s">
        <v>255</v>
      </c>
      <c r="R91" s="1" t="s">
        <v>52</v>
      </c>
      <c r="T91" s="1" t="s">
        <v>495</v>
      </c>
    </row>
  </sheetData>
  <mergeCells count="30">
    <mergeCell ref="B89:P89"/>
    <mergeCell ref="B54:P54"/>
    <mergeCell ref="B57:P57"/>
    <mergeCell ref="B62:P62"/>
    <mergeCell ref="B65:P65"/>
    <mergeCell ref="B68:P68"/>
    <mergeCell ref="B71:P71"/>
    <mergeCell ref="B74:P74"/>
    <mergeCell ref="B77:P77"/>
    <mergeCell ref="B80:P80"/>
    <mergeCell ref="B83:P83"/>
    <mergeCell ref="B86:P86"/>
    <mergeCell ref="B51:P51"/>
    <mergeCell ref="B18:P18"/>
    <mergeCell ref="B21:P21"/>
    <mergeCell ref="B24:P24"/>
    <mergeCell ref="B27:P27"/>
    <mergeCell ref="B30:P30"/>
    <mergeCell ref="B33:P33"/>
    <mergeCell ref="B36:P36"/>
    <mergeCell ref="B39:P39"/>
    <mergeCell ref="B42:P42"/>
    <mergeCell ref="B45:P45"/>
    <mergeCell ref="B48:P48"/>
    <mergeCell ref="B15:P15"/>
    <mergeCell ref="A1:P1"/>
    <mergeCell ref="A2:P2"/>
    <mergeCell ref="B4:P4"/>
    <mergeCell ref="B9:P9"/>
    <mergeCell ref="B12:P12"/>
  </mergeCells>
  <phoneticPr fontId="1" type="noConversion"/>
  <pageMargins left="0.78740157480314954" right="0" top="0.39370078740157477" bottom="0.39370078740157477" header="0" footer="0"/>
  <pageSetup paperSize="9" scale="5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selection sqref="A1:P1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274</v>
      </c>
      <c r="B1" t="s">
        <v>563</v>
      </c>
      <c r="C1" t="s">
        <v>564</v>
      </c>
      <c r="D1" t="s">
        <v>565</v>
      </c>
    </row>
    <row r="2" spans="1:4" x14ac:dyDescent="0.3">
      <c r="A2" s="1" t="s">
        <v>566</v>
      </c>
      <c r="B2">
        <v>100</v>
      </c>
      <c r="D2" s="1" t="s">
        <v>64</v>
      </c>
    </row>
    <row r="3" spans="1:4" x14ac:dyDescent="0.3">
      <c r="A3" t="s">
        <v>567</v>
      </c>
      <c r="C3">
        <v>3</v>
      </c>
      <c r="D3" s="1" t="s">
        <v>298</v>
      </c>
    </row>
    <row r="4" spans="1:4" x14ac:dyDescent="0.3">
      <c r="A4" s="1" t="s">
        <v>568</v>
      </c>
      <c r="B4">
        <v>100</v>
      </c>
      <c r="D4" s="1" t="s">
        <v>72</v>
      </c>
    </row>
    <row r="5" spans="1:4" x14ac:dyDescent="0.3">
      <c r="A5" t="s">
        <v>567</v>
      </c>
      <c r="C5">
        <v>3</v>
      </c>
      <c r="D5" s="1" t="s">
        <v>310</v>
      </c>
    </row>
    <row r="6" spans="1:4" x14ac:dyDescent="0.3">
      <c r="A6" s="1" t="s">
        <v>569</v>
      </c>
      <c r="B6">
        <v>100</v>
      </c>
      <c r="D6" s="1" t="s">
        <v>76</v>
      </c>
    </row>
    <row r="7" spans="1:4" x14ac:dyDescent="0.3">
      <c r="A7" t="s">
        <v>570</v>
      </c>
      <c r="C7">
        <v>3</v>
      </c>
      <c r="D7" s="1" t="s">
        <v>320</v>
      </c>
    </row>
    <row r="8" spans="1:4" x14ac:dyDescent="0.3">
      <c r="A8" s="1" t="s">
        <v>571</v>
      </c>
      <c r="B8">
        <v>100</v>
      </c>
      <c r="D8" s="1" t="s">
        <v>80</v>
      </c>
    </row>
    <row r="9" spans="1:4" x14ac:dyDescent="0.3">
      <c r="A9" t="s">
        <v>567</v>
      </c>
      <c r="C9">
        <v>3</v>
      </c>
      <c r="D9" s="1" t="s">
        <v>327</v>
      </c>
    </row>
    <row r="10" spans="1:4" x14ac:dyDescent="0.3">
      <c r="A10" s="1" t="s">
        <v>572</v>
      </c>
      <c r="B10">
        <v>100</v>
      </c>
      <c r="D10" s="1" t="s">
        <v>84</v>
      </c>
    </row>
    <row r="11" spans="1:4" x14ac:dyDescent="0.3">
      <c r="A11" t="s">
        <v>567</v>
      </c>
      <c r="C11">
        <v>1</v>
      </c>
      <c r="D11" s="1" t="s">
        <v>334</v>
      </c>
    </row>
    <row r="12" spans="1:4" x14ac:dyDescent="0.3">
      <c r="A12" s="1" t="s">
        <v>573</v>
      </c>
      <c r="B12">
        <v>100</v>
      </c>
      <c r="D12" s="1" t="s">
        <v>88</v>
      </c>
    </row>
    <row r="13" spans="1:4" x14ac:dyDescent="0.3">
      <c r="A13" t="s">
        <v>567</v>
      </c>
      <c r="C13">
        <v>2</v>
      </c>
      <c r="D13" s="1" t="s">
        <v>340</v>
      </c>
    </row>
    <row r="14" spans="1:4" x14ac:dyDescent="0.3">
      <c r="A14" s="1" t="s">
        <v>574</v>
      </c>
      <c r="B14">
        <v>100</v>
      </c>
      <c r="D14" s="1" t="s">
        <v>92</v>
      </c>
    </row>
    <row r="15" spans="1:4" x14ac:dyDescent="0.3">
      <c r="A15" t="s">
        <v>567</v>
      </c>
      <c r="C15">
        <v>3</v>
      </c>
      <c r="D15" s="1" t="s">
        <v>347</v>
      </c>
    </row>
    <row r="16" spans="1:4" x14ac:dyDescent="0.3">
      <c r="A16" s="1" t="s">
        <v>575</v>
      </c>
      <c r="B16">
        <v>100</v>
      </c>
      <c r="D16" s="1" t="s">
        <v>102</v>
      </c>
    </row>
    <row r="17" spans="1:4" x14ac:dyDescent="0.3">
      <c r="A17" t="s">
        <v>567</v>
      </c>
      <c r="C17">
        <v>2</v>
      </c>
      <c r="D17" s="1" t="s">
        <v>361</v>
      </c>
    </row>
    <row r="18" spans="1:4" x14ac:dyDescent="0.3">
      <c r="A18" s="1" t="s">
        <v>576</v>
      </c>
      <c r="B18">
        <v>100</v>
      </c>
      <c r="D18" s="1" t="s">
        <v>107</v>
      </c>
    </row>
    <row r="19" spans="1:4" x14ac:dyDescent="0.3">
      <c r="A19" t="s">
        <v>567</v>
      </c>
      <c r="C19">
        <v>3</v>
      </c>
      <c r="D19" s="1" t="s">
        <v>368</v>
      </c>
    </row>
    <row r="20" spans="1:4" x14ac:dyDescent="0.3">
      <c r="A20" s="1" t="s">
        <v>577</v>
      </c>
      <c r="B20">
        <v>100</v>
      </c>
      <c r="D20" s="1" t="s">
        <v>122</v>
      </c>
    </row>
    <row r="21" spans="1:4" x14ac:dyDescent="0.3">
      <c r="A21" t="s">
        <v>567</v>
      </c>
      <c r="C21">
        <v>2</v>
      </c>
      <c r="D21" s="1" t="s">
        <v>377</v>
      </c>
    </row>
    <row r="22" spans="1:4" x14ac:dyDescent="0.3">
      <c r="A22" s="1" t="s">
        <v>578</v>
      </c>
      <c r="B22">
        <v>100</v>
      </c>
      <c r="D22" s="1" t="s">
        <v>126</v>
      </c>
    </row>
    <row r="23" spans="1:4" x14ac:dyDescent="0.3">
      <c r="A23" t="s">
        <v>567</v>
      </c>
      <c r="C23">
        <v>2</v>
      </c>
      <c r="D23" s="1" t="s">
        <v>384</v>
      </c>
    </row>
    <row r="24" spans="1:4" x14ac:dyDescent="0.3">
      <c r="A24" s="1" t="s">
        <v>579</v>
      </c>
      <c r="B24">
        <v>100</v>
      </c>
      <c r="D24" s="1" t="s">
        <v>131</v>
      </c>
    </row>
    <row r="25" spans="1:4" x14ac:dyDescent="0.3">
      <c r="A25" t="s">
        <v>567</v>
      </c>
      <c r="C25">
        <v>2</v>
      </c>
      <c r="D25" s="1" t="s">
        <v>391</v>
      </c>
    </row>
    <row r="26" spans="1:4" x14ac:dyDescent="0.3">
      <c r="A26" s="1" t="s">
        <v>580</v>
      </c>
      <c r="B26">
        <v>100</v>
      </c>
      <c r="D26" s="1" t="s">
        <v>135</v>
      </c>
    </row>
    <row r="27" spans="1:4" x14ac:dyDescent="0.3">
      <c r="A27" t="s">
        <v>567</v>
      </c>
      <c r="C27">
        <v>2</v>
      </c>
      <c r="D27" s="1" t="s">
        <v>397</v>
      </c>
    </row>
    <row r="28" spans="1:4" x14ac:dyDescent="0.3">
      <c r="A28" s="1" t="s">
        <v>581</v>
      </c>
      <c r="B28">
        <v>100</v>
      </c>
      <c r="D28" s="1" t="s">
        <v>140</v>
      </c>
    </row>
    <row r="29" spans="1:4" x14ac:dyDescent="0.3">
      <c r="A29" t="s">
        <v>567</v>
      </c>
      <c r="C29">
        <v>2</v>
      </c>
      <c r="D29" s="1" t="s">
        <v>404</v>
      </c>
    </row>
    <row r="30" spans="1:4" x14ac:dyDescent="0.3">
      <c r="A30" s="1" t="s">
        <v>582</v>
      </c>
      <c r="B30">
        <v>100</v>
      </c>
      <c r="D30" s="1" t="s">
        <v>155</v>
      </c>
    </row>
    <row r="31" spans="1:4" x14ac:dyDescent="0.3">
      <c r="A31" t="s">
        <v>567</v>
      </c>
      <c r="C31">
        <v>2</v>
      </c>
      <c r="D31" s="1" t="s">
        <v>411</v>
      </c>
    </row>
    <row r="32" spans="1:4" x14ac:dyDescent="0.3">
      <c r="A32" s="1" t="s">
        <v>583</v>
      </c>
      <c r="B32">
        <v>100</v>
      </c>
      <c r="D32" s="1" t="s">
        <v>159</v>
      </c>
    </row>
    <row r="33" spans="1:4" x14ac:dyDescent="0.3">
      <c r="A33" t="s">
        <v>567</v>
      </c>
      <c r="C33">
        <v>2</v>
      </c>
      <c r="D33" s="1" t="s">
        <v>417</v>
      </c>
    </row>
    <row r="34" spans="1:4" x14ac:dyDescent="0.3">
      <c r="A34" s="1" t="s">
        <v>584</v>
      </c>
      <c r="B34">
        <v>100</v>
      </c>
      <c r="D34" s="1" t="s">
        <v>163</v>
      </c>
    </row>
    <row r="35" spans="1:4" x14ac:dyDescent="0.3">
      <c r="A35" t="s">
        <v>567</v>
      </c>
      <c r="C35">
        <v>2</v>
      </c>
      <c r="D35" s="1" t="s">
        <v>422</v>
      </c>
    </row>
    <row r="36" spans="1:4" x14ac:dyDescent="0.3">
      <c r="A36" s="1" t="s">
        <v>585</v>
      </c>
      <c r="B36">
        <v>100</v>
      </c>
      <c r="D36" s="1" t="s">
        <v>167</v>
      </c>
    </row>
    <row r="37" spans="1:4" x14ac:dyDescent="0.3">
      <c r="A37" t="s">
        <v>567</v>
      </c>
      <c r="C37">
        <v>2</v>
      </c>
      <c r="D37" s="1" t="s">
        <v>439</v>
      </c>
    </row>
    <row r="38" spans="1:4" x14ac:dyDescent="0.3">
      <c r="A38" s="1" t="s">
        <v>586</v>
      </c>
      <c r="B38">
        <v>100</v>
      </c>
      <c r="D38" s="1" t="s">
        <v>172</v>
      </c>
    </row>
    <row r="39" spans="1:4" x14ac:dyDescent="0.3">
      <c r="A39" t="s">
        <v>567</v>
      </c>
      <c r="C39">
        <v>2</v>
      </c>
      <c r="D39" s="1" t="s">
        <v>445</v>
      </c>
    </row>
    <row r="40" spans="1:4" x14ac:dyDescent="0.3">
      <c r="A40" s="1" t="s">
        <v>587</v>
      </c>
      <c r="B40">
        <v>100</v>
      </c>
      <c r="D40" s="1" t="s">
        <v>176</v>
      </c>
    </row>
    <row r="41" spans="1:4" x14ac:dyDescent="0.3">
      <c r="A41" t="s">
        <v>567</v>
      </c>
      <c r="C41">
        <v>2</v>
      </c>
      <c r="D41" s="1" t="s">
        <v>449</v>
      </c>
    </row>
    <row r="42" spans="1:4" x14ac:dyDescent="0.3">
      <c r="A42" s="1" t="s">
        <v>588</v>
      </c>
      <c r="B42">
        <v>100</v>
      </c>
      <c r="D42" s="1" t="s">
        <v>182</v>
      </c>
    </row>
    <row r="43" spans="1:4" x14ac:dyDescent="0.3">
      <c r="A43" t="s">
        <v>567</v>
      </c>
      <c r="C43">
        <v>1</v>
      </c>
      <c r="D43" s="1" t="s">
        <v>456</v>
      </c>
    </row>
    <row r="44" spans="1:4" x14ac:dyDescent="0.3">
      <c r="A44" s="1" t="s">
        <v>589</v>
      </c>
      <c r="B44">
        <v>100</v>
      </c>
      <c r="D44" s="1" t="s">
        <v>188</v>
      </c>
    </row>
    <row r="45" spans="1:4" x14ac:dyDescent="0.3">
      <c r="A45" t="s">
        <v>567</v>
      </c>
      <c r="C45">
        <v>0</v>
      </c>
      <c r="D45" s="1" t="s">
        <v>459</v>
      </c>
    </row>
    <row r="46" spans="1:4" x14ac:dyDescent="0.3">
      <c r="A46" s="1" t="s">
        <v>590</v>
      </c>
      <c r="B46">
        <v>100</v>
      </c>
      <c r="D46" s="1" t="s">
        <v>208</v>
      </c>
    </row>
    <row r="47" spans="1:4" x14ac:dyDescent="0.3">
      <c r="A47" t="s">
        <v>567</v>
      </c>
      <c r="C47">
        <v>1</v>
      </c>
      <c r="D47" s="1" t="s">
        <v>465</v>
      </c>
    </row>
    <row r="48" spans="1:4" x14ac:dyDescent="0.3">
      <c r="A48" s="1" t="s">
        <v>591</v>
      </c>
      <c r="B48">
        <v>100</v>
      </c>
      <c r="D48" s="1" t="s">
        <v>212</v>
      </c>
    </row>
    <row r="49" spans="1:4" x14ac:dyDescent="0.3">
      <c r="A49" t="s">
        <v>567</v>
      </c>
      <c r="C49">
        <v>1</v>
      </c>
      <c r="D49" s="1" t="s">
        <v>471</v>
      </c>
    </row>
    <row r="50" spans="1:4" x14ac:dyDescent="0.3">
      <c r="A50" s="1" t="s">
        <v>592</v>
      </c>
      <c r="B50">
        <v>100</v>
      </c>
      <c r="D50" s="1" t="s">
        <v>217</v>
      </c>
    </row>
    <row r="51" spans="1:4" x14ac:dyDescent="0.3">
      <c r="A51" t="s">
        <v>567</v>
      </c>
      <c r="C51">
        <v>1</v>
      </c>
      <c r="D51" s="1" t="s">
        <v>476</v>
      </c>
    </row>
    <row r="52" spans="1:4" x14ac:dyDescent="0.3">
      <c r="A52" s="1" t="s">
        <v>593</v>
      </c>
      <c r="B52">
        <v>100</v>
      </c>
      <c r="D52" s="1" t="s">
        <v>221</v>
      </c>
    </row>
    <row r="53" spans="1:4" x14ac:dyDescent="0.3">
      <c r="A53" t="s">
        <v>567</v>
      </c>
      <c r="C53">
        <v>2</v>
      </c>
      <c r="D53" s="1" t="s">
        <v>480</v>
      </c>
    </row>
    <row r="54" spans="1:4" x14ac:dyDescent="0.3">
      <c r="A54" s="1" t="s">
        <v>594</v>
      </c>
      <c r="B54">
        <v>100</v>
      </c>
      <c r="D54" s="1" t="s">
        <v>238</v>
      </c>
    </row>
    <row r="55" spans="1:4" x14ac:dyDescent="0.3">
      <c r="A55" t="s">
        <v>570</v>
      </c>
      <c r="C55">
        <v>2</v>
      </c>
      <c r="D55" s="1" t="s">
        <v>485</v>
      </c>
    </row>
    <row r="56" spans="1:4" x14ac:dyDescent="0.3">
      <c r="A56" s="1" t="s">
        <v>595</v>
      </c>
      <c r="B56">
        <v>100</v>
      </c>
      <c r="D56" s="1" t="s">
        <v>251</v>
      </c>
    </row>
    <row r="57" spans="1:4" x14ac:dyDescent="0.3">
      <c r="A57" t="s">
        <v>567</v>
      </c>
      <c r="C57">
        <v>2</v>
      </c>
      <c r="D57" s="1" t="s">
        <v>491</v>
      </c>
    </row>
    <row r="58" spans="1:4" x14ac:dyDescent="0.3">
      <c r="A58" s="1" t="s">
        <v>596</v>
      </c>
      <c r="B58">
        <v>100</v>
      </c>
      <c r="D58" s="1" t="s">
        <v>255</v>
      </c>
    </row>
    <row r="59" spans="1:4" x14ac:dyDescent="0.3">
      <c r="A59" t="s">
        <v>567</v>
      </c>
      <c r="C59">
        <v>2</v>
      </c>
      <c r="D59" s="1" t="s">
        <v>495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17</vt:i4>
      </vt:variant>
    </vt:vector>
  </HeadingPairs>
  <TitlesOfParts>
    <vt:vector size="28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공량산출근거서_일위대가</vt:lpstr>
      <vt:lpstr>공량설정_일위대가</vt:lpstr>
      <vt:lpstr>Sheet1</vt:lpstr>
      <vt:lpstr>공량산출근거서_일위대가!Print_Area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공량산출근거서_일위대가!Print_Titles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재훈 김</dc:creator>
  <cp:lastModifiedBy>사용자</cp:lastModifiedBy>
  <dcterms:created xsi:type="dcterms:W3CDTF">2026-10-16T01:36:33Z</dcterms:created>
  <dcterms:modified xsi:type="dcterms:W3CDTF">2026-10-16T03:41:02Z</dcterms:modified>
</cp:coreProperties>
</file>