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072\OneDrive\바탕 화면\"/>
    </mc:Choice>
  </mc:AlternateContent>
  <xr:revisionPtr revIDLastSave="0" documentId="8_{1F01ADD5-126E-4BD9-9B45-20A644FDC790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산출내역서 6인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" hidden="1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Sort" hidden="1">#REF!</definedName>
    <definedName name="\d">[1]을!#REF!</definedName>
    <definedName name="\i">[1]을!#REF!</definedName>
    <definedName name="\p">#REF!</definedName>
    <definedName name="a">#REF!</definedName>
    <definedName name="cellinput">[2]!cellinput</definedName>
    <definedName name="che">[2]!che</definedName>
    <definedName name="check">[2]!check</definedName>
    <definedName name="CJD">#REF!</definedName>
    <definedName name="_xlnm.Criteria">[3]대전월평내역!$E$12:$G$131</definedName>
    <definedName name="DAN">[1]을!#REF!</definedName>
    <definedName name="data">[4]자료!$A$5:$E$34</definedName>
    <definedName name="_xlnm.Database">#REF!</definedName>
    <definedName name="datainput">[2]!datainput</definedName>
    <definedName name="ddddd" hidden="1">#REF!</definedName>
    <definedName name="drsg">#REF!</definedName>
    <definedName name="edgh">#REF!</definedName>
    <definedName name="edtgh">#REF!</definedName>
    <definedName name="eee">[1]을!#REF!</definedName>
    <definedName name="_xlnm.Extract">[3]대전월평내역!$E$12:$G$131</definedName>
    <definedName name="f">#REF!</definedName>
    <definedName name="GAB">[1]을!#REF!</definedName>
    <definedName name="item">[2]!item</definedName>
    <definedName name="K">#REF!</definedName>
    <definedName name="LYK">[5]전기설계변경!$A$2:$Q$32</definedName>
    <definedName name="M">#REF!</definedName>
    <definedName name="_xlnm.Print_Area" localSheetId="0">'산출내역서 6인'!$A$1:$I$36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QQQ">[6]전기설계변경!$A$2:$Q$32</definedName>
    <definedName name="qty">[2]!qty</definedName>
    <definedName name="rff">[1]을!#REF!</definedName>
    <definedName name="rlr">#REF!</definedName>
    <definedName name="SAN">[1]을!#REF!</definedName>
    <definedName name="SDD">[4]자료!$A$5:$E$34</definedName>
    <definedName name="total">[7]갑지!$H$26</definedName>
    <definedName name="UL">[1]을!#REF!</definedName>
    <definedName name="w">#REF!</definedName>
    <definedName name="wessdd">#REF!</definedName>
    <definedName name="WON">[1]을!#REF!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z">#REF!</definedName>
    <definedName name="갑지">#REF!</definedName>
    <definedName name="건CONT_2">#REF!</definedName>
    <definedName name="건CONT2_1">#REF!</definedName>
    <definedName name="건CONT2_2">#REF!</definedName>
    <definedName name="건CONT2_3">#REF!</definedName>
    <definedName name="건DCUT_3">#REF!</definedName>
    <definedName name="건DUCT3_1">#REF!</definedName>
    <definedName name="건DUCT3_2">#REF!</definedName>
    <definedName name="건EQIP_1">#REF!</definedName>
    <definedName name="건시운전">#REF!</definedName>
    <definedName name="공사">#REF!</definedName>
    <definedName name="공사계약">#REF!</definedName>
    <definedName name="공조경">[8]총괄표!#REF!</definedName>
    <definedName name="공조노">[8]총괄표!#REF!</definedName>
    <definedName name="공조재">[8]총괄표!#REF!</definedName>
    <definedName name="그래픽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그래픽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기설">#REF!</definedName>
    <definedName name="ㄴㅇㄴㅇ">#REF!</definedName>
    <definedName name="내역서">#REF!</definedName>
    <definedName name="내역서갑지">#REF!</definedName>
    <definedName name="닥트">#REF!</definedName>
    <definedName name="단위">OFFSET([9]일용노임단가!$D$2,0,0,COUNTA([9]일용노임단가!$D$2:$D$101),1)</definedName>
    <definedName name="대리점">[10]QandAJunior!$N$8:$N$16</definedName>
    <definedName name="도장">#REF!</definedName>
    <definedName name="디">#REF!</definedName>
    <definedName name="ㄹㄹㄹ">#REF!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[11]전기설계변경!$A$2:$Q$32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목공">#REF!</definedName>
    <definedName name="배관">#REF!</definedName>
    <definedName name="보온">#REF!</definedName>
    <definedName name="보인">#REF!</definedName>
    <definedName name="보일">#REF!</definedName>
    <definedName name="분류">[10]QandAJunior!$O$8:$O$12</definedName>
    <definedName name="비계">#REF!</definedName>
    <definedName name="ㅅㄴ">[12]Sheet1!$A:$A,[12]Sheet1!$1:$2</definedName>
    <definedName name="사인원가" localSheetId="0" hidden="1">'[13]#REF'!#REF!</definedName>
    <definedName name="사인원가" hidden="1">'[13]#REF'!#REF!</definedName>
    <definedName name="설CONT_2">#REF!</definedName>
    <definedName name="설CONT2_1">#REF!</definedName>
    <definedName name="설CONT2_2">#REF!</definedName>
    <definedName name="설CONT2_3">#REF!</definedName>
    <definedName name="설DCUT_3">#REF!</definedName>
    <definedName name="설DUCT3_1">#REF!</definedName>
    <definedName name="설DUCT3_2">#REF!</definedName>
    <definedName name="설EQIP_1">#REF!</definedName>
    <definedName name="설시운전">#REF!</definedName>
    <definedName name="소방">[14]학생내역!$A$3:$M$58</definedName>
    <definedName name="시중노임11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ㄴㄴㅇㅁ">#REF!</definedName>
    <definedName name="연도">[15]학생내역!$A$3:$M$41</definedName>
    <definedName name="용접">#REF!</definedName>
    <definedName name="원가1">[11]전기설계변경!$A$2:$Q$32</definedName>
    <definedName name="원가계산">[11]전기설계변경!$A$2:$Q$32</definedName>
    <definedName name="원가구성">[12]Sheet1!$A$1:$AF$342</definedName>
    <definedName name="위병면회소">[16]원가계산서!#REF!</definedName>
    <definedName name="위생">#REF!</definedName>
    <definedName name="이">OFFSET([17]일용노임단가!$A$2,0,0,COUNTA([17]일용노임단가!$A$2:$A$250),1)</definedName>
    <definedName name="일">[18]Sheet1!$A$1:$AF$342</definedName>
    <definedName name="자동제어">[19]학생내역!$A$3:$M$47</definedName>
    <definedName name="자재">#REF!</definedName>
    <definedName name="적용원가">[5]전기설계변경!$A$2:$Q$32</definedName>
    <definedName name="중경">#REF!</definedName>
    <definedName name="중기">#REF!</definedName>
    <definedName name="중재">#REF!</definedName>
    <definedName name="직종">OFFSET([9]일용노임단가!$A$2,0,0,COUNTA([9]일용노임단가!$A$2:$A$250),1)</definedName>
    <definedName name="집계">[11]전기설계변경!$A$2:$Q$32</definedName>
    <definedName name="철공">#REF!</definedName>
    <definedName name="청3">#REF!</definedName>
    <definedName name="총집계">[12]Sheet1!$A$1:$AF$342</definedName>
    <definedName name="총집계1">[12]Sheet1!$A$1:$AF$342</definedName>
    <definedName name="특인">#REF!</definedName>
    <definedName name="플기">#REF!</definedName>
    <definedName name="플배">#REF!</definedName>
    <definedName name="플용">#REF!</definedName>
    <definedName name="ㅎㅇ">[12]Sheet1!$A:$A,[12]Sheet1!$1:$2</definedName>
    <definedName name="한줄복사">[20]!한줄복사</definedName>
    <definedName name="함석">#REF!</definedName>
    <definedName name="합">#REF!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" l="1"/>
  <c r="F14" i="1"/>
  <c r="E14" i="1"/>
  <c r="D14" i="1"/>
  <c r="G6" i="1"/>
  <c r="G11" i="1" s="1"/>
  <c r="F6" i="1"/>
  <c r="F11" i="1" s="1"/>
  <c r="E6" i="1"/>
  <c r="E10" i="1" s="1"/>
  <c r="D6" i="1"/>
  <c r="D10" i="1" s="1"/>
  <c r="H12" i="1"/>
  <c r="H24" i="1"/>
  <c r="H25" i="1"/>
  <c r="H8" i="1"/>
  <c r="E24" i="1"/>
  <c r="E25" i="1" s="1"/>
  <c r="E12" i="1"/>
  <c r="F12" i="1"/>
  <c r="G12" i="1"/>
  <c r="D12" i="1"/>
  <c r="H11" i="1" l="1"/>
  <c r="F10" i="1"/>
  <c r="F13" i="1"/>
  <c r="E13" i="1"/>
  <c r="E7" i="1"/>
  <c r="G10" i="1"/>
  <c r="H10" i="1" s="1"/>
  <c r="G13" i="1"/>
  <c r="D13" i="1"/>
  <c r="F24" i="1"/>
  <c r="G24" i="1"/>
  <c r="D24" i="1"/>
  <c r="H13" i="1" l="1"/>
  <c r="E9" i="1"/>
  <c r="G25" i="1"/>
  <c r="F25" i="1"/>
  <c r="D25" i="1"/>
  <c r="G7" i="1"/>
  <c r="E21" i="1" l="1"/>
  <c r="E17" i="1"/>
  <c r="E20" i="1"/>
  <c r="E19" i="1"/>
  <c r="E15" i="1"/>
  <c r="E16" i="1" s="1"/>
  <c r="E22" i="1"/>
  <c r="D7" i="1"/>
  <c r="G9" i="1"/>
  <c r="F7" i="1"/>
  <c r="H14" i="1" l="1"/>
  <c r="E18" i="1"/>
  <c r="E23" i="1" s="1"/>
  <c r="E26" i="1" s="1"/>
  <c r="G19" i="1"/>
  <c r="G17" i="1"/>
  <c r="G18" i="1" s="1"/>
  <c r="G20" i="1"/>
  <c r="D9" i="1"/>
  <c r="F9" i="1"/>
  <c r="G22" i="1"/>
  <c r="G21" i="1"/>
  <c r="G15" i="1"/>
  <c r="H9" i="1" l="1"/>
  <c r="E27" i="1"/>
  <c r="D21" i="1"/>
  <c r="D17" i="1"/>
  <c r="D20" i="1"/>
  <c r="D19" i="1"/>
  <c r="D22" i="1"/>
  <c r="F19" i="1"/>
  <c r="F20" i="1"/>
  <c r="F17" i="1"/>
  <c r="F18" i="1" s="1"/>
  <c r="D15" i="1"/>
  <c r="F15" i="1"/>
  <c r="F16" i="1" s="1"/>
  <c r="F21" i="1"/>
  <c r="F22" i="1"/>
  <c r="G16" i="1"/>
  <c r="G23" i="1"/>
  <c r="G26" i="1" s="1"/>
  <c r="H15" i="1" l="1"/>
  <c r="H22" i="1"/>
  <c r="H21" i="1"/>
  <c r="H19" i="1"/>
  <c r="H20" i="1"/>
  <c r="D18" i="1"/>
  <c r="H18" i="1" s="1"/>
  <c r="H17" i="1"/>
  <c r="E28" i="1"/>
  <c r="E29" i="1" s="1"/>
  <c r="E30" i="1" s="1"/>
  <c r="E31" i="1" s="1"/>
  <c r="E32" i="1" s="1"/>
  <c r="E34" i="1" s="1"/>
  <c r="G27" i="1"/>
  <c r="G28" i="1" s="1"/>
  <c r="G29" i="1" s="1"/>
  <c r="G30" i="1" s="1"/>
  <c r="G31" i="1" s="1"/>
  <c r="D23" i="1"/>
  <c r="D16" i="1"/>
  <c r="H16" i="1" s="1"/>
  <c r="F23" i="1"/>
  <c r="F26" i="1" s="1"/>
  <c r="F27" i="1" s="1"/>
  <c r="F28" i="1" s="1"/>
  <c r="F29" i="1" s="1"/>
  <c r="F30" i="1" s="1"/>
  <c r="F31" i="1" s="1"/>
  <c r="D26" i="1" l="1"/>
  <c r="H26" i="1" s="1"/>
  <c r="H23" i="1"/>
  <c r="F32" i="1"/>
  <c r="F34" i="1" s="1"/>
  <c r="D27" i="1" l="1"/>
  <c r="H27" i="1" s="1"/>
  <c r="D28" i="1" l="1"/>
  <c r="H28" i="1" s="1"/>
  <c r="D29" i="1" l="1"/>
  <c r="H29" i="1" s="1"/>
  <c r="G32" i="1"/>
  <c r="D30" i="1" l="1"/>
  <c r="G34" i="1"/>
  <c r="H30" i="1" l="1"/>
  <c r="D31" i="1"/>
  <c r="H31" i="1" l="1"/>
  <c r="D32" i="1"/>
  <c r="H32" i="1" l="1"/>
  <c r="H34" i="1" s="1"/>
  <c r="D34" i="1"/>
</calcChain>
</file>

<file path=xl/sharedStrings.xml><?xml version="1.0" encoding="utf-8"?>
<sst xmlns="http://schemas.openxmlformats.org/spreadsheetml/2006/main" count="68" uniqueCount="67">
  <si>
    <t>복리비</t>
  </si>
  <si>
    <t>순원가</t>
  </si>
  <si>
    <t xml:space="preserve"> </t>
  </si>
  <si>
    <t>합 계</t>
  </si>
  <si>
    <t>(기본급+제수당+상여금)÷12월</t>
  </si>
  <si>
    <t xml:space="preserve">산 출 근 거                                                                                                         </t>
  </si>
  <si>
    <t>13. 산 재 보 험</t>
  </si>
  <si>
    <t>14. 임금채권보험</t>
  </si>
  <si>
    <t>12. 고 용 보 험</t>
  </si>
  <si>
    <t>2. 연장근로수당</t>
  </si>
  <si>
    <t>1인당 기본급*인원</t>
  </si>
  <si>
    <t>6. 상  여   금</t>
  </si>
  <si>
    <t>11. 국 민 연 금</t>
  </si>
  <si>
    <t>10. 노인장기요양보험료</t>
  </si>
  <si>
    <t>15. 소         계</t>
  </si>
  <si>
    <t>7. 퇴 직 충 당 금</t>
  </si>
  <si>
    <t>구         분</t>
  </si>
  <si>
    <t>경     비</t>
  </si>
  <si>
    <t>순원가*10%</t>
  </si>
  <si>
    <t>제 수 당</t>
  </si>
  <si>
    <t>순원가+부가세</t>
  </si>
  <si>
    <t>보험및연금</t>
  </si>
  <si>
    <t>인  건  비</t>
  </si>
  <si>
    <t>월 계약액</t>
  </si>
  <si>
    <t>1인당 기본급</t>
  </si>
  <si>
    <t>9. 건강보험</t>
  </si>
  <si>
    <t>(인원)</t>
  </si>
  <si>
    <t>1. 기본급</t>
  </si>
  <si>
    <t>해당기간 총액</t>
  </si>
  <si>
    <t>해당기간(월)</t>
  </si>
  <si>
    <t>50,000원/인</t>
    <phoneticPr fontId="5" type="noConversion"/>
  </si>
  <si>
    <t>17. 소         계</t>
    <phoneticPr fontId="5" type="noConversion"/>
  </si>
  <si>
    <t>2025년 엔지니어링노임단가</t>
    <phoneticPr fontId="5" type="noConversion"/>
  </si>
  <si>
    <t>(기본급+제수당+상여금)* 3.595%</t>
    <phoneticPr fontId="5" type="noConversion"/>
  </si>
  <si>
    <t>(건강보험료)*13.14%</t>
    <phoneticPr fontId="5" type="noConversion"/>
  </si>
  <si>
    <t>(기본급+제수당+상여금)*4.75%</t>
    <phoneticPr fontId="5" type="noConversion"/>
  </si>
  <si>
    <t>(기본급+제수당+상여금)*1.15%</t>
    <phoneticPr fontId="5" type="noConversion"/>
  </si>
  <si>
    <t>(기본급+제수당+상여금)*0.86%</t>
    <phoneticPr fontId="5" type="noConversion"/>
  </si>
  <si>
    <t>(기본급+제수당+상여금)*0.06%</t>
    <phoneticPr fontId="5" type="noConversion"/>
  </si>
  <si>
    <t>2025년 엔지니어링노임단가기준
8시간/일</t>
    <phoneticPr fontId="5" type="noConversion"/>
  </si>
  <si>
    <t>(인건비+경비)*10%</t>
    <phoneticPr fontId="5" type="noConversion"/>
  </si>
  <si>
    <t>(인건비+경비+일반관리비)*15%</t>
    <phoneticPr fontId="5" type="noConversion"/>
  </si>
  <si>
    <t>중급숙련기술자</t>
    <phoneticPr fontId="5" type="noConversion"/>
  </si>
  <si>
    <t>초급숙련기술자</t>
    <phoneticPr fontId="5" type="noConversion"/>
  </si>
  <si>
    <t>4. 위 험 수 당</t>
    <phoneticPr fontId="5" type="noConversion"/>
  </si>
  <si>
    <t>5. 출 장 비</t>
    <phoneticPr fontId="5" type="noConversion"/>
  </si>
  <si>
    <t>3. 야간(휴일)근로수당</t>
    <phoneticPr fontId="5" type="noConversion"/>
  </si>
  <si>
    <t>16. 직장보험료, 피복비</t>
    <phoneticPr fontId="5" type="noConversion"/>
  </si>
  <si>
    <r>
      <rPr>
        <b/>
        <sz val="12"/>
        <color rgb="FF000000"/>
        <rFont val="맑은 고딕"/>
        <family val="3"/>
        <charset val="129"/>
      </rPr>
      <t xml:space="preserve">직장보험료 </t>
    </r>
    <r>
      <rPr>
        <sz val="12"/>
        <color rgb="FF000000"/>
        <rFont val="맑은 고딕"/>
        <family val="3"/>
        <charset val="129"/>
      </rPr>
      <t>(30,000원/인), 피복비(30,000원/인)</t>
    </r>
    <phoneticPr fontId="5" type="noConversion"/>
  </si>
  <si>
    <t>합         계(A)</t>
    <phoneticPr fontId="5" type="noConversion"/>
  </si>
  <si>
    <t>부   가    세(B)</t>
    <phoneticPr fontId="5" type="noConversion"/>
  </si>
  <si>
    <t>총         계(C)</t>
    <phoneticPr fontId="5" type="noConversion"/>
  </si>
  <si>
    <t>19. 일반관리비</t>
    <phoneticPr fontId="5" type="noConversion"/>
  </si>
  <si>
    <t>20. 기  술  료</t>
    <phoneticPr fontId="5" type="noConversion"/>
  </si>
  <si>
    <t>일급*인/월</t>
    <phoneticPr fontId="5" type="noConversion"/>
  </si>
  <si>
    <t>시급*46시간/월*150%</t>
    <phoneticPr fontId="5" type="noConversion"/>
  </si>
  <si>
    <t>시급*60시간/월*50%</t>
    <phoneticPr fontId="5" type="noConversion"/>
  </si>
  <si>
    <t>1일 기본급(45% 적용)</t>
    <phoneticPr fontId="5" type="noConversion"/>
  </si>
  <si>
    <t>8. 인 건 비  계</t>
    <phoneticPr fontId="5" type="noConversion"/>
  </si>
  <si>
    <t>18. 경  비   계</t>
    <phoneticPr fontId="5" type="noConversion"/>
  </si>
  <si>
    <t>고급숙련기술자</t>
    <phoneticPr fontId="5" type="noConversion"/>
  </si>
  <si>
    <t>(고급1명 중급3명 초급 2명)</t>
    <phoneticPr fontId="5" type="noConversion"/>
  </si>
  <si>
    <t>주간 : 09:00~18:00 2명 *휴게시간 : 12:00~13:00(1시간)
야간 : 18:00~09:00 4명(2인 1조) *휴게시간 : 22:00~01:00 (1시간 30분씩 교대로 휴식)
                                                        02:00~05:00(1시간 30분씩 교대로 휴식)</t>
    <phoneticPr fontId="5" type="noConversion"/>
  </si>
  <si>
    <t>한국반도체교육원 시설 운영 6명 원가산출내역</t>
    <phoneticPr fontId="5" type="noConversion"/>
  </si>
  <si>
    <t>한국반도체교육원 시설 운영 6명 (14개월)</t>
    <phoneticPr fontId="5" type="noConversion"/>
  </si>
  <si>
    <t>십만단위절사</t>
    <phoneticPr fontId="5" type="noConversion"/>
  </si>
  <si>
    <t>(기본급×128%)÷12월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</si>
</sst>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b/>
      <sz val="20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30"/>
      <color rgb="FF000000"/>
      <name val="HY헤드라인M"/>
      <family val="1"/>
      <charset val="129"/>
    </font>
    <font>
      <b/>
      <sz val="30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20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" fillId="0" borderId="0"/>
    <xf numFmtId="41" fontId="1" fillId="0" borderId="0"/>
    <xf numFmtId="41" fontId="1" fillId="0" borderId="0"/>
    <xf numFmtId="0" fontId="2" fillId="0" borderId="0"/>
    <xf numFmtId="38" fontId="2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horizontal="center" vertical="center"/>
    </xf>
    <xf numFmtId="0" fontId="4" fillId="0" borderId="0" xfId="1" quotePrefix="1" applyFont="1" applyAlignment="1">
      <alignment horizontal="left" vertical="center"/>
    </xf>
    <xf numFmtId="43" fontId="1" fillId="0" borderId="0" xfId="1" applyNumberFormat="1"/>
    <xf numFmtId="0" fontId="9" fillId="2" borderId="5" xfId="1" applyFont="1" applyFill="1" applyBorder="1" applyAlignment="1">
      <alignment horizontal="center" vertical="center" wrapText="1"/>
    </xf>
    <xf numFmtId="41" fontId="10" fillId="2" borderId="1" xfId="2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41" fontId="10" fillId="2" borderId="2" xfId="2" applyFont="1" applyFill="1" applyBorder="1" applyAlignment="1">
      <alignment horizontal="center" vertical="center" wrapText="1"/>
    </xf>
    <xf numFmtId="176" fontId="10" fillId="3" borderId="3" xfId="2" applyNumberFormat="1" applyFont="1" applyFill="1" applyBorder="1" applyAlignment="1">
      <alignment horizontal="left" vertical="center" wrapText="1"/>
    </xf>
    <xf numFmtId="41" fontId="10" fillId="3" borderId="3" xfId="2" applyFont="1" applyFill="1" applyBorder="1" applyAlignment="1">
      <alignment horizontal="left" vertical="center" wrapText="1"/>
    </xf>
    <xf numFmtId="0" fontId="10" fillId="3" borderId="3" xfId="1" applyFont="1" applyFill="1" applyBorder="1" applyAlignment="1">
      <alignment horizontal="center" vertical="center" wrapText="1"/>
    </xf>
    <xf numFmtId="41" fontId="10" fillId="0" borderId="3" xfId="2" applyFont="1" applyBorder="1" applyAlignment="1">
      <alignment horizontal="left" vertical="center" wrapText="1"/>
    </xf>
    <xf numFmtId="41" fontId="10" fillId="4" borderId="3" xfId="2" applyFont="1" applyFill="1" applyBorder="1" applyAlignment="1">
      <alignment horizontal="left" vertical="center" wrapText="1"/>
    </xf>
    <xf numFmtId="0" fontId="10" fillId="0" borderId="3" xfId="2" applyNumberFormat="1" applyFont="1" applyBorder="1" applyAlignment="1">
      <alignment vertical="center" wrapText="1"/>
    </xf>
    <xf numFmtId="0" fontId="10" fillId="0" borderId="3" xfId="1" applyFont="1" applyBorder="1" applyAlignment="1">
      <alignment horizontal="left" vertical="center"/>
    </xf>
    <xf numFmtId="41" fontId="10" fillId="0" borderId="3" xfId="2" applyFont="1" applyBorder="1" applyAlignment="1">
      <alignment vertical="center" wrapText="1"/>
    </xf>
    <xf numFmtId="176" fontId="10" fillId="0" borderId="3" xfId="2" applyNumberFormat="1" applyFont="1" applyBorder="1" applyAlignment="1">
      <alignment vertical="center" wrapText="1"/>
    </xf>
    <xf numFmtId="176" fontId="10" fillId="0" borderId="3" xfId="3" applyNumberFormat="1" applyFont="1" applyBorder="1" applyAlignment="1">
      <alignment horizontal="left" vertical="center" wrapText="1"/>
    </xf>
    <xf numFmtId="176" fontId="10" fillId="0" borderId="3" xfId="2" applyNumberFormat="1" applyFont="1" applyBorder="1" applyAlignment="1">
      <alignment horizontal="left" vertical="center" wrapText="1"/>
    </xf>
    <xf numFmtId="41" fontId="9" fillId="0" borderId="3" xfId="2" applyFont="1" applyBorder="1" applyAlignment="1">
      <alignment horizontal="left" vertical="center" wrapText="1"/>
    </xf>
    <xf numFmtId="43" fontId="10" fillId="0" borderId="3" xfId="2" applyNumberFormat="1" applyFont="1" applyBorder="1" applyAlignment="1">
      <alignment vertical="center" wrapText="1"/>
    </xf>
    <xf numFmtId="0" fontId="10" fillId="0" borderId="3" xfId="2" applyNumberFormat="1" applyFont="1" applyBorder="1" applyAlignment="1">
      <alignment vertical="center"/>
    </xf>
    <xf numFmtId="0" fontId="10" fillId="0" borderId="3" xfId="2" applyNumberFormat="1" applyFont="1" applyBorder="1" applyAlignment="1">
      <alignment horizontal="left" vertical="center"/>
    </xf>
    <xf numFmtId="0" fontId="9" fillId="0" borderId="3" xfId="1" applyFont="1" applyBorder="1" applyAlignment="1">
      <alignment horizontal="center" vertical="center" wrapText="1"/>
    </xf>
    <xf numFmtId="41" fontId="9" fillId="0" borderId="3" xfId="2" applyFont="1" applyBorder="1" applyAlignment="1">
      <alignment horizontal="center" vertical="center" wrapText="1"/>
    </xf>
    <xf numFmtId="41" fontId="9" fillId="5" borderId="3" xfId="2" applyFont="1" applyFill="1" applyBorder="1" applyAlignment="1">
      <alignment horizontal="left" vertical="center" wrapText="1"/>
    </xf>
    <xf numFmtId="41" fontId="9" fillId="7" borderId="3" xfId="2" applyFont="1" applyFill="1" applyBorder="1" applyAlignment="1">
      <alignment horizontal="left" vertical="center" wrapText="1"/>
    </xf>
    <xf numFmtId="0" fontId="10" fillId="5" borderId="3" xfId="2" applyNumberFormat="1" applyFont="1" applyFill="1" applyBorder="1" applyAlignment="1">
      <alignment vertical="center"/>
    </xf>
    <xf numFmtId="41" fontId="11" fillId="0" borderId="3" xfId="2" applyFont="1" applyBorder="1" applyAlignment="1">
      <alignment horizontal="left" vertical="center" wrapText="1"/>
    </xf>
    <xf numFmtId="41" fontId="12" fillId="4" borderId="3" xfId="2" applyFont="1" applyFill="1" applyBorder="1" applyAlignment="1">
      <alignment horizontal="left" vertical="center" wrapText="1"/>
    </xf>
    <xf numFmtId="176" fontId="9" fillId="0" borderId="4" xfId="2" applyNumberFormat="1" applyFont="1" applyBorder="1" applyAlignment="1">
      <alignment horizontal="left" vertical="center" wrapText="1"/>
    </xf>
    <xf numFmtId="41" fontId="9" fillId="4" borderId="3" xfId="2" applyFont="1" applyFill="1" applyBorder="1" applyAlignment="1">
      <alignment horizontal="left" vertical="center" wrapText="1"/>
    </xf>
    <xf numFmtId="0" fontId="13" fillId="0" borderId="0" xfId="1" applyFont="1"/>
    <xf numFmtId="43" fontId="13" fillId="0" borderId="0" xfId="1" applyNumberFormat="1" applyFont="1"/>
    <xf numFmtId="0" fontId="10" fillId="8" borderId="3" xfId="1" applyFont="1" applyFill="1" applyBorder="1" applyAlignment="1">
      <alignment horizontal="left" vertical="center"/>
    </xf>
    <xf numFmtId="0" fontId="10" fillId="8" borderId="3" xfId="2" applyNumberFormat="1" applyFont="1" applyFill="1" applyBorder="1" applyAlignment="1">
      <alignment vertical="center" wrapText="1"/>
    </xf>
    <xf numFmtId="43" fontId="9" fillId="2" borderId="2" xfId="1" applyNumberFormat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41" fontId="1" fillId="0" borderId="0" xfId="1" applyNumberFormat="1"/>
    <xf numFmtId="3" fontId="15" fillId="0" borderId="3" xfId="2" applyNumberFormat="1" applyFont="1" applyBorder="1" applyAlignment="1">
      <alignment horizontal="left" vertical="center" wrapText="1"/>
    </xf>
    <xf numFmtId="0" fontId="9" fillId="0" borderId="3" xfId="1" applyFont="1" applyBorder="1" applyAlignment="1">
      <alignment horizontal="center" vertical="center" wrapText="1"/>
    </xf>
    <xf numFmtId="0" fontId="14" fillId="0" borderId="7" xfId="5" applyNumberFormat="1" applyFont="1" applyBorder="1" applyAlignment="1">
      <alignment horizontal="left" vertical="center"/>
    </xf>
    <xf numFmtId="0" fontId="14" fillId="0" borderId="0" xfId="5" applyNumberFormat="1" applyFont="1" applyAlignment="1">
      <alignment horizontal="left" vertical="center"/>
    </xf>
    <xf numFmtId="0" fontId="10" fillId="0" borderId="3" xfId="1" applyFont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left" wrapText="1"/>
    </xf>
    <xf numFmtId="0" fontId="13" fillId="0" borderId="0" xfId="1" applyFont="1" applyAlignment="1">
      <alignment horizontal="left" wrapText="1"/>
    </xf>
    <xf numFmtId="0" fontId="10" fillId="0" borderId="16" xfId="1" applyFont="1" applyBorder="1" applyAlignment="1">
      <alignment horizontal="center" vertical="center" textRotation="255" wrapText="1"/>
    </xf>
    <xf numFmtId="0" fontId="10" fillId="0" borderId="17" xfId="1" applyFont="1" applyBorder="1" applyAlignment="1">
      <alignment horizontal="center" vertical="center" textRotation="255" wrapText="1"/>
    </xf>
    <xf numFmtId="0" fontId="10" fillId="0" borderId="18" xfId="1" applyFont="1" applyBorder="1" applyAlignment="1">
      <alignment horizontal="center" vertical="center" textRotation="255" wrapText="1"/>
    </xf>
    <xf numFmtId="41" fontId="9" fillId="0" borderId="14" xfId="2" applyFont="1" applyBorder="1" applyAlignment="1">
      <alignment horizontal="center" vertical="center" wrapText="1"/>
    </xf>
    <xf numFmtId="41" fontId="9" fillId="0" borderId="4" xfId="2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textRotation="255" wrapText="1"/>
    </xf>
    <xf numFmtId="0" fontId="7" fillId="6" borderId="0" xfId="4" applyFont="1" applyFill="1" applyAlignment="1">
      <alignment horizontal="center" vertical="center"/>
    </xf>
    <xf numFmtId="0" fontId="8" fillId="6" borderId="0" xfId="4" applyFont="1" applyFill="1" applyAlignment="1">
      <alignment horizontal="center" vertical="center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9" fillId="2" borderId="14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3" borderId="14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41" fontId="10" fillId="0" borderId="14" xfId="2" applyFont="1" applyBorder="1" applyAlignment="1">
      <alignment horizontal="left" vertical="center" wrapText="1"/>
    </xf>
    <xf numFmtId="41" fontId="10" fillId="0" borderId="4" xfId="2" applyFont="1" applyBorder="1" applyAlignment="1">
      <alignment horizontal="left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</cellXfs>
  <cellStyles count="8">
    <cellStyle name="쉼표 [0] 2" xfId="2" xr:uid="{00000000-0005-0000-0000-000002000000}"/>
    <cellStyle name="쉼표 [0] 2 11" xfId="7" xr:uid="{FC1BAD91-AB73-4AC2-9A11-2A86385C04E3}"/>
    <cellStyle name="쉼표 [0] 2 2" xfId="5" xr:uid="{00000000-0005-0000-0000-000005000000}"/>
    <cellStyle name="쉼표 [0]_07년도용역비산출표총액비교" xfId="3" xr:uid="{00000000-0005-0000-0000-000003000000}"/>
    <cellStyle name="표준" xfId="0" builtinId="0"/>
    <cellStyle name="표준 12" xfId="6" xr:uid="{AE6BFAA0-366B-4FE1-9A03-C1F6B9CC1BBC}"/>
    <cellStyle name="표준 2" xfId="1" xr:uid="{00000000-0005-0000-0000-000001000000}"/>
    <cellStyle name="표준 2 2" xfId="4" xr:uid="{00000000-0005-0000-0000-000004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\EDATA\&#49352;%20&#54260;&#45908;\ExcelLesson\&#44368;&#50977;&#50857;La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1\&#52572;&#51116;&#50756;\&#51312;&#50857;&#49345;\&#48729;&#52629;&#50676;\&#45824;&#51204;&#51473;&#50521;&#44368;&#54924;\&#45824;&#51204;&#50900;&#54217;&#54532;&#46972;&#51088;&#49324;&#50864;&#452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1\&#52572;&#51116;&#50756;\&#51312;&#50857;&#49345;\&#48729;&#52629;&#50676;\&#45824;&#51204;&#51473;&#50521;&#44368;&#54924;\ESCALATION\&#50629;&#52404;\&#49345;&#44228;&#46041;\G_&#49888;&#54801;_&#55141;&#49328;_&#50672;&#49688;&#44221;&#52272;&#49436;_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1\&#52572;&#51116;&#50756;\&#51312;&#50857;&#49345;\&#48729;&#52629;&#50676;\&#45824;&#51204;&#51473;&#50521;&#44368;&#54924;\MSOFFICE\Excel\&#49345;&#54889;&#49892;\&#53685;&#49888;&#49444;&#483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1\&#52572;&#51116;&#50756;\&#51312;&#50857;&#49345;\&#48729;&#52629;&#50676;\&#45824;&#51204;&#51473;&#50521;&#44368;&#54924;\sym&#51088;&#47308;\&#53685;&#49888;&#49444;&#483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\&#44204;&#51201;&#49436;&#5069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\Documents%20and%20Settings\yssong\Local%20Settings\Temporary%20Internet%20Files\Content.IE5\6BQF6D6F\My%20Documents\CJ-HV-BM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JY\ZERO-project\&#51333;&#48372;&#44592;&#44732;\&#54788;&#51109;&#48324;&#47928;&#49436;\&#44397;&#44284;&#49688;\&#44148;&#49444;&#44277;&#47924;\&#49548;&#44508;&#47784;&#44277;&#49324;&#44288;&#4753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\EDATA\&#49352;%20&#54260;&#45908;\ExcelLesson\x003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1\&#52572;&#51116;&#50756;\&#51312;&#50857;&#49345;\&#48729;&#52629;&#50676;\&#45824;&#51204;&#51473;&#50521;&#44368;&#54924;\MSOFFICE\Excel\&#47932;&#44032;&#50672;&#46041;\&#53685;&#49888;&#49444;&#4832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49345;\D\My%20Documents\HWP\&#54665;&#51221;&#50629;&#47924;\&#44592;&#53440;&#54665;&#51221;\&#51649;&#50896;&#54788;&#54889;\Book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wtech\Documents\&#51109;&#54788;&#50864;\&#50896;&#44032;&#44228;&#49328;\My%20Documents\&#50896;&#44032;&#44228;&#49328;\&#50896;&#44032;&#44228;&#49328;\Book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120;&#49689;\D\&#51088;&#47308;&#44368;&#54872;&#51109;&#49548;\JONG\&#48376;&#44288;&#50808;2&#46041;\&#51456;&#44277;\My%20Documents\&#44592;&#44228;\&#50896;&#46020;&#44553;\&#49548;&#48169;&#485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120;&#49689;\D\&#51088;&#47308;&#44368;&#54872;&#51109;&#49548;\JONG\&#48376;&#44288;&#50808;2&#46041;\&#51456;&#44277;\My%20Documents\&#44592;&#44228;\&#50896;&#46020;&#44553;\&#50672;&#46020;&#485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61HODK1D\&#51333;&#48372;&#44592;&#44732;\&#54788;&#51109;&#48324;&#47928;&#49436;\&#44397;&#44284;&#49688;\&#44148;&#49444;&#44277;&#47924;\&#49548;&#44508;&#47784;&#44277;&#49324;&#44288;&#47532;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0868;\C\&#44608;&#51221;&#50868;\HWP\&#54665;&#51221;&#50629;&#47924;\&#44592;&#53440;&#54665;&#51221;\&#51649;&#50896;&#54788;&#54889;\Book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120;&#49689;\D\&#51088;&#47308;&#44368;&#54872;&#51109;&#49548;\JONG\&#48376;&#44288;&#50808;2&#46041;\&#51456;&#44277;\My%20Documents\&#44592;&#44228;\&#50896;&#46020;&#44553;\&#51088;&#46041;&#51228;&#50612;&#4851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285;\&#51089;&#50629;\&#50724;&#49849;&#48124;\&#50672;&#46041;\&#44032;&#49444;&#54616;&#46020;&#45824;&#48708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육용Lab"/>
    </sheetNames>
    <definedNames>
      <definedName name="cellinput"/>
      <definedName name="che"/>
      <definedName name="check"/>
      <definedName name="datainput"/>
      <definedName name="item"/>
      <definedName name="qty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월평갑지"/>
      <sheetName val="대전월평내역"/>
    </sheetNames>
    <sheetDataSet>
      <sheetData sheetId="0" refreshError="1"/>
      <sheetData sheetId="1">
        <row r="12">
          <cell r="E12">
            <v>2</v>
          </cell>
          <cell r="F12">
            <v>800000</v>
          </cell>
          <cell r="G12">
            <v>1600000</v>
          </cell>
        </row>
        <row r="14">
          <cell r="E14" t="str">
            <v xml:space="preserve"> </v>
          </cell>
        </row>
        <row r="15">
          <cell r="E15" t="str">
            <v xml:space="preserve"> </v>
          </cell>
        </row>
        <row r="17">
          <cell r="E17" t="str">
            <v xml:space="preserve"> </v>
          </cell>
        </row>
        <row r="18">
          <cell r="E18" t="str">
            <v xml:space="preserve"> </v>
          </cell>
        </row>
        <row r="21">
          <cell r="E21">
            <v>2</v>
          </cell>
          <cell r="F21">
            <v>1450000</v>
          </cell>
          <cell r="G21">
            <v>2900000</v>
          </cell>
        </row>
        <row r="27">
          <cell r="E27" t="str">
            <v xml:space="preserve"> </v>
          </cell>
        </row>
        <row r="30">
          <cell r="E30">
            <v>2</v>
          </cell>
          <cell r="F30">
            <v>220000</v>
          </cell>
          <cell r="G30">
            <v>440000</v>
          </cell>
        </row>
        <row r="32">
          <cell r="E32">
            <v>2</v>
          </cell>
          <cell r="F32">
            <v>600000</v>
          </cell>
          <cell r="G32">
            <v>1200000</v>
          </cell>
        </row>
        <row r="37">
          <cell r="E37" t="str">
            <v xml:space="preserve"> </v>
          </cell>
        </row>
        <row r="40">
          <cell r="E40">
            <v>4</v>
          </cell>
          <cell r="F40">
            <v>2200000</v>
          </cell>
          <cell r="G40">
            <v>8800000</v>
          </cell>
        </row>
        <row r="48">
          <cell r="E48" t="str">
            <v xml:space="preserve"> </v>
          </cell>
        </row>
        <row r="51">
          <cell r="E51" t="str">
            <v xml:space="preserve">     수  량      단     가      금      액</v>
          </cell>
        </row>
        <row r="53">
          <cell r="E53">
            <v>2</v>
          </cell>
          <cell r="F53">
            <v>350000</v>
          </cell>
          <cell r="G53">
            <v>700000</v>
          </cell>
        </row>
        <row r="55">
          <cell r="E55" t="str">
            <v xml:space="preserve"> </v>
          </cell>
        </row>
        <row r="56">
          <cell r="E56" t="str">
            <v xml:space="preserve"> </v>
          </cell>
        </row>
        <row r="59">
          <cell r="E59">
            <v>2</v>
          </cell>
          <cell r="F59">
            <v>950000</v>
          </cell>
          <cell r="G59">
            <v>1900000</v>
          </cell>
        </row>
        <row r="61">
          <cell r="E61" t="str">
            <v xml:space="preserve"> </v>
          </cell>
        </row>
        <row r="63">
          <cell r="E63" t="str">
            <v xml:space="preserve"> </v>
          </cell>
        </row>
        <row r="67">
          <cell r="E67">
            <v>4</v>
          </cell>
          <cell r="F67">
            <v>700000</v>
          </cell>
          <cell r="G67">
            <v>2800000</v>
          </cell>
        </row>
        <row r="70">
          <cell r="E70" t="str">
            <v xml:space="preserve"> </v>
          </cell>
        </row>
        <row r="72">
          <cell r="E72" t="str">
            <v xml:space="preserve"> </v>
          </cell>
        </row>
        <row r="76">
          <cell r="E76">
            <v>4</v>
          </cell>
          <cell r="F76">
            <v>750000</v>
          </cell>
          <cell r="G76">
            <v>3000000</v>
          </cell>
        </row>
        <row r="79">
          <cell r="E79" t="str">
            <v xml:space="preserve"> </v>
          </cell>
        </row>
        <row r="81">
          <cell r="E81" t="str">
            <v xml:space="preserve"> </v>
          </cell>
        </row>
        <row r="85">
          <cell r="E85">
            <v>2</v>
          </cell>
          <cell r="F85">
            <v>750000</v>
          </cell>
          <cell r="G85">
            <v>1500000</v>
          </cell>
        </row>
        <row r="94">
          <cell r="E94" t="str">
            <v xml:space="preserve">     수  량      단     가      금      액</v>
          </cell>
        </row>
        <row r="96">
          <cell r="E96">
            <v>4</v>
          </cell>
          <cell r="F96">
            <v>350000</v>
          </cell>
          <cell r="G96">
            <v>1400000</v>
          </cell>
        </row>
        <row r="106">
          <cell r="E106">
            <v>2</v>
          </cell>
          <cell r="F106">
            <v>300000</v>
          </cell>
          <cell r="G106">
            <v>600000</v>
          </cell>
        </row>
        <row r="108"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</row>
        <row r="110">
          <cell r="E110">
            <v>24</v>
          </cell>
          <cell r="F110">
            <v>15000</v>
          </cell>
          <cell r="G110">
            <v>360000</v>
          </cell>
        </row>
        <row r="111">
          <cell r="E111">
            <v>4</v>
          </cell>
          <cell r="F111">
            <v>20000</v>
          </cell>
          <cell r="G111">
            <v>80000</v>
          </cell>
        </row>
        <row r="112">
          <cell r="E112">
            <v>4</v>
          </cell>
          <cell r="F112">
            <v>25000</v>
          </cell>
          <cell r="G112">
            <v>100000</v>
          </cell>
        </row>
        <row r="114">
          <cell r="E114">
            <v>1</v>
          </cell>
          <cell r="F114">
            <v>6500000</v>
          </cell>
          <cell r="G114">
            <v>6500000</v>
          </cell>
        </row>
        <row r="130">
          <cell r="G130">
            <v>54780000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표지"/>
      <sheetName val="목차"/>
      <sheetName val="1.발,수신"/>
      <sheetName val="2_개요"/>
      <sheetName val="3_총괄표"/>
      <sheetName val="4_지수공식"/>
      <sheetName val="5_변동지수"/>
      <sheetName val="6.표지"/>
      <sheetName val="6.조정율"/>
      <sheetName val="6_선금급"/>
      <sheetName val="laroux"/>
      <sheetName val="원가(총괄)(2회)"/>
      <sheetName val="원가계산서(아파트) (2회)"/>
      <sheetName val="총괄"/>
      <sheetName val="집계표"/>
      <sheetName val="옥내전기"/>
      <sheetName val="부속동"/>
      <sheetName val="옥외전기"/>
      <sheetName val="승강기"/>
      <sheetName val="가설공"/>
      <sheetName val="상가동"/>
      <sheetName val="유치원"/>
    </sheetNames>
    <sheetDataSet>
      <sheetData sheetId="0">
        <row r="5">
          <cell r="A5">
            <v>9409</v>
          </cell>
          <cell r="B5">
            <v>107.4</v>
          </cell>
          <cell r="C5">
            <v>109.9</v>
          </cell>
          <cell r="D5">
            <v>110.4</v>
          </cell>
          <cell r="E5">
            <v>134.1</v>
          </cell>
        </row>
        <row r="6">
          <cell r="A6">
            <v>9410</v>
          </cell>
          <cell r="B6">
            <v>107.5</v>
          </cell>
          <cell r="C6">
            <v>110.5</v>
          </cell>
          <cell r="D6">
            <v>110.7</v>
          </cell>
          <cell r="E6">
            <v>132.69999999999999</v>
          </cell>
        </row>
        <row r="7">
          <cell r="A7">
            <v>9411</v>
          </cell>
          <cell r="B7">
            <v>107.5</v>
          </cell>
          <cell r="C7">
            <v>110.9</v>
          </cell>
          <cell r="D7">
            <v>110.9</v>
          </cell>
          <cell r="E7">
            <v>129.6</v>
          </cell>
        </row>
        <row r="8">
          <cell r="A8">
            <v>9412</v>
          </cell>
          <cell r="B8">
            <v>107.5</v>
          </cell>
          <cell r="C8">
            <v>111.3</v>
          </cell>
          <cell r="D8">
            <v>111</v>
          </cell>
          <cell r="E8">
            <v>132.6</v>
          </cell>
        </row>
        <row r="9">
          <cell r="A9">
            <v>9501</v>
          </cell>
          <cell r="B9">
            <v>107.6</v>
          </cell>
          <cell r="C9">
            <v>111.9</v>
          </cell>
          <cell r="D9">
            <v>111</v>
          </cell>
          <cell r="E9">
            <v>136.30000000000001</v>
          </cell>
        </row>
        <row r="10">
          <cell r="A10">
            <v>9502</v>
          </cell>
          <cell r="B10">
            <v>107.7</v>
          </cell>
          <cell r="C10">
            <v>112.5</v>
          </cell>
          <cell r="D10">
            <v>111</v>
          </cell>
          <cell r="E10">
            <v>136.80000000000001</v>
          </cell>
        </row>
        <row r="11">
          <cell r="A11">
            <v>9503</v>
          </cell>
          <cell r="B11">
            <v>107.4</v>
          </cell>
          <cell r="C11">
            <v>113.3</v>
          </cell>
          <cell r="D11">
            <v>111</v>
          </cell>
          <cell r="E11">
            <v>140.69999999999999</v>
          </cell>
        </row>
        <row r="12">
          <cell r="A12">
            <v>9504</v>
          </cell>
          <cell r="B12">
            <v>107.7</v>
          </cell>
          <cell r="C12">
            <v>113.9</v>
          </cell>
          <cell r="D12">
            <v>111</v>
          </cell>
          <cell r="E12">
            <v>144.19999999999999</v>
          </cell>
        </row>
        <row r="13">
          <cell r="A13">
            <v>9505</v>
          </cell>
          <cell r="B13">
            <v>107.8</v>
          </cell>
          <cell r="C13">
            <v>114.3</v>
          </cell>
          <cell r="D13">
            <v>115.4</v>
          </cell>
          <cell r="E13">
            <v>143.69999999999999</v>
          </cell>
        </row>
        <row r="14">
          <cell r="A14">
            <v>9506</v>
          </cell>
          <cell r="B14">
            <v>108</v>
          </cell>
          <cell r="C14">
            <v>114.9</v>
          </cell>
          <cell r="D14">
            <v>115.4</v>
          </cell>
          <cell r="E14">
            <v>139.9</v>
          </cell>
        </row>
        <row r="15">
          <cell r="A15">
            <v>9507</v>
          </cell>
          <cell r="B15">
            <v>107.9</v>
          </cell>
          <cell r="C15">
            <v>115.3</v>
          </cell>
          <cell r="D15">
            <v>115.6</v>
          </cell>
          <cell r="E15">
            <v>138.1</v>
          </cell>
        </row>
        <row r="16">
          <cell r="A16">
            <v>9508</v>
          </cell>
          <cell r="B16">
            <v>107.7</v>
          </cell>
          <cell r="C16">
            <v>115.5</v>
          </cell>
          <cell r="D16">
            <v>116.3</v>
          </cell>
          <cell r="E16">
            <v>136.80000000000001</v>
          </cell>
        </row>
        <row r="17">
          <cell r="A17">
            <v>9509</v>
          </cell>
          <cell r="B17">
            <v>107.7</v>
          </cell>
          <cell r="C17">
            <v>115.9</v>
          </cell>
          <cell r="D17">
            <v>116.3</v>
          </cell>
          <cell r="E17">
            <v>138.19999999999999</v>
          </cell>
        </row>
        <row r="18">
          <cell r="A18">
            <v>9510</v>
          </cell>
          <cell r="B18">
            <v>107.8</v>
          </cell>
          <cell r="C18">
            <v>115.9</v>
          </cell>
          <cell r="D18">
            <v>116.3</v>
          </cell>
          <cell r="E18">
            <v>129.69999999999999</v>
          </cell>
        </row>
        <row r="19">
          <cell r="A19">
            <v>9511</v>
          </cell>
          <cell r="B19">
            <v>107.9</v>
          </cell>
          <cell r="C19">
            <v>115.4</v>
          </cell>
          <cell r="D19">
            <v>116.3</v>
          </cell>
          <cell r="E19">
            <v>127.2</v>
          </cell>
        </row>
        <row r="20">
          <cell r="A20">
            <v>9512</v>
          </cell>
          <cell r="B20">
            <v>108</v>
          </cell>
          <cell r="C20">
            <v>115.7</v>
          </cell>
          <cell r="D20">
            <v>116.4</v>
          </cell>
          <cell r="E20">
            <v>133</v>
          </cell>
        </row>
        <row r="21">
          <cell r="A21">
            <v>9601</v>
          </cell>
          <cell r="B21">
            <v>108</v>
          </cell>
          <cell r="C21">
            <v>116.3</v>
          </cell>
          <cell r="D21">
            <v>116.6</v>
          </cell>
          <cell r="E21">
            <v>137.30000000000001</v>
          </cell>
        </row>
        <row r="22">
          <cell r="A22">
            <v>9602</v>
          </cell>
          <cell r="B22">
            <v>108.3</v>
          </cell>
          <cell r="C22">
            <v>116.7</v>
          </cell>
          <cell r="D22">
            <v>116.8</v>
          </cell>
          <cell r="E22">
            <v>140.80000000000001</v>
          </cell>
        </row>
        <row r="23">
          <cell r="A23">
            <v>9603</v>
          </cell>
          <cell r="B23">
            <v>108.4</v>
          </cell>
          <cell r="C23">
            <v>116.3</v>
          </cell>
          <cell r="D23">
            <v>116.8</v>
          </cell>
          <cell r="E23">
            <v>139.69999999999999</v>
          </cell>
        </row>
        <row r="24">
          <cell r="A24">
            <v>9604</v>
          </cell>
          <cell r="B24">
            <v>108.5</v>
          </cell>
          <cell r="C24">
            <v>116.7</v>
          </cell>
          <cell r="D24">
            <v>116.8</v>
          </cell>
          <cell r="E24">
            <v>141.6</v>
          </cell>
        </row>
        <row r="25">
          <cell r="A25">
            <v>9605</v>
          </cell>
          <cell r="B25">
            <v>108.3</v>
          </cell>
          <cell r="C25">
            <v>116.9</v>
          </cell>
          <cell r="D25">
            <v>116.8</v>
          </cell>
          <cell r="E25">
            <v>141.30000000000001</v>
          </cell>
        </row>
        <row r="26">
          <cell r="A26">
            <v>9606</v>
          </cell>
          <cell r="B26">
            <v>108.3</v>
          </cell>
          <cell r="C26">
            <v>116.8</v>
          </cell>
          <cell r="D26">
            <v>116.8</v>
          </cell>
          <cell r="E26">
            <v>141.69999999999999</v>
          </cell>
        </row>
        <row r="27">
          <cell r="A27">
            <v>9607</v>
          </cell>
          <cell r="B27">
            <v>108.4</v>
          </cell>
          <cell r="C27">
            <v>117.9</v>
          </cell>
          <cell r="D27">
            <v>116.8</v>
          </cell>
          <cell r="E27">
            <v>142.6</v>
          </cell>
        </row>
        <row r="28">
          <cell r="A28">
            <v>9608</v>
          </cell>
          <cell r="B28">
            <v>108.4</v>
          </cell>
          <cell r="C28">
            <v>118.3</v>
          </cell>
          <cell r="D28">
            <v>116.8</v>
          </cell>
          <cell r="E28">
            <v>140.6</v>
          </cell>
        </row>
        <row r="29">
          <cell r="A29">
            <v>9609</v>
          </cell>
          <cell r="B29">
            <v>108.3</v>
          </cell>
          <cell r="C29">
            <v>118.7</v>
          </cell>
          <cell r="D29">
            <v>116.8</v>
          </cell>
          <cell r="E29">
            <v>141.19999999999999</v>
          </cell>
        </row>
        <row r="30">
          <cell r="A30">
            <v>9610</v>
          </cell>
          <cell r="B30">
            <v>108.6</v>
          </cell>
          <cell r="C30">
            <v>119.1</v>
          </cell>
          <cell r="D30">
            <v>116.8</v>
          </cell>
          <cell r="E30">
            <v>139.9</v>
          </cell>
        </row>
        <row r="31">
          <cell r="A31">
            <v>9611</v>
          </cell>
          <cell r="B31">
            <v>109.2</v>
          </cell>
          <cell r="C31">
            <v>119.6</v>
          </cell>
          <cell r="D31">
            <v>116.8</v>
          </cell>
          <cell r="E31">
            <v>134.5</v>
          </cell>
        </row>
        <row r="32">
          <cell r="A32">
            <v>9612</v>
          </cell>
          <cell r="B32">
            <v>109.4</v>
          </cell>
          <cell r="C32">
            <v>119.8</v>
          </cell>
          <cell r="D32">
            <v>116.8</v>
          </cell>
          <cell r="E32">
            <v>138.5</v>
          </cell>
        </row>
        <row r="33">
          <cell r="A33">
            <v>9701</v>
          </cell>
          <cell r="B33">
            <v>109.5</v>
          </cell>
          <cell r="C33">
            <v>121</v>
          </cell>
          <cell r="D33">
            <v>116.8</v>
          </cell>
          <cell r="E33">
            <v>140.4</v>
          </cell>
        </row>
        <row r="34">
          <cell r="A34">
            <v>9702</v>
          </cell>
          <cell r="B34">
            <v>9702</v>
          </cell>
          <cell r="C34">
            <v>0</v>
          </cell>
          <cell r="D34">
            <v>0</v>
          </cell>
          <cell r="E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터폰"/>
      <sheetName val="전송설비"/>
      <sheetName val="전기설계변경"/>
      <sheetName val="ESC 제외원가(통신)"/>
      <sheetName val="95년도ESC제외원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>
        <row r="6">
          <cell r="A6" t="str">
            <v>옥내전기공사 - 단위세대 리모콘 스위치</v>
          </cell>
        </row>
        <row r="7">
          <cell r="A7" t="str">
            <v>품     명</v>
          </cell>
          <cell r="B7" t="str">
            <v>규    격</v>
          </cell>
          <cell r="C7" t="str">
            <v>단</v>
          </cell>
          <cell r="D7" t="str">
            <v>단  가</v>
          </cell>
          <cell r="F7" t="str">
            <v xml:space="preserve"> 변 경 전</v>
          </cell>
          <cell r="J7" t="str">
            <v xml:space="preserve"> 변 경 후</v>
          </cell>
          <cell r="N7" t="str">
            <v xml:space="preserve"> 차  액</v>
          </cell>
          <cell r="Q7" t="str">
            <v>비고</v>
          </cell>
        </row>
        <row r="8">
          <cell r="C8" t="str">
            <v>위</v>
          </cell>
          <cell r="E8" t="str">
            <v>수 량</v>
          </cell>
          <cell r="F8" t="str">
            <v>재 료 비</v>
          </cell>
          <cell r="G8" t="str">
            <v>노 무 비</v>
          </cell>
          <cell r="H8" t="str">
            <v>계</v>
          </cell>
          <cell r="I8" t="str">
            <v>수 량</v>
          </cell>
          <cell r="J8" t="str">
            <v>재 료 비</v>
          </cell>
          <cell r="K8" t="str">
            <v>노 무 비</v>
          </cell>
          <cell r="L8" t="str">
            <v>계</v>
          </cell>
          <cell r="M8" t="str">
            <v>수 량</v>
          </cell>
          <cell r="N8" t="str">
            <v>재 료 비</v>
          </cell>
          <cell r="O8" t="str">
            <v>노 무 비</v>
          </cell>
          <cell r="P8" t="str">
            <v>계</v>
          </cell>
        </row>
        <row r="9">
          <cell r="A9" t="str">
            <v>경질비닐전선관</v>
          </cell>
          <cell r="B9" t="str">
            <v>HI 14C</v>
          </cell>
          <cell r="C9" t="str">
            <v>M</v>
          </cell>
          <cell r="D9">
            <v>175</v>
          </cell>
          <cell r="E9">
            <v>383</v>
          </cell>
          <cell r="F9">
            <v>67025</v>
          </cell>
          <cell r="H9">
            <v>67025</v>
          </cell>
          <cell r="L9">
            <v>0</v>
          </cell>
          <cell r="M9">
            <v>-383</v>
          </cell>
          <cell r="N9">
            <v>-67025</v>
          </cell>
          <cell r="P9">
            <v>-67025</v>
          </cell>
        </row>
        <row r="10">
          <cell r="B10" t="str">
            <v>HI 16C</v>
          </cell>
          <cell r="C10" t="str">
            <v>M</v>
          </cell>
          <cell r="D10">
            <v>216</v>
          </cell>
          <cell r="H10">
            <v>0</v>
          </cell>
          <cell r="I10">
            <v>383</v>
          </cell>
          <cell r="J10">
            <v>82728</v>
          </cell>
          <cell r="L10">
            <v>82728</v>
          </cell>
          <cell r="M10">
            <v>383</v>
          </cell>
          <cell r="N10">
            <v>82728</v>
          </cell>
          <cell r="P10">
            <v>82728</v>
          </cell>
        </row>
        <row r="11">
          <cell r="A11" t="str">
            <v>PVC 박스</v>
          </cell>
          <cell r="B11" t="str">
            <v>S/W 용</v>
          </cell>
          <cell r="C11" t="str">
            <v>개</v>
          </cell>
          <cell r="D11">
            <v>283</v>
          </cell>
          <cell r="E11">
            <v>120</v>
          </cell>
          <cell r="F11">
            <v>33960</v>
          </cell>
          <cell r="H11">
            <v>33960</v>
          </cell>
          <cell r="I11">
            <v>240</v>
          </cell>
          <cell r="J11">
            <v>67920</v>
          </cell>
          <cell r="L11">
            <v>67920</v>
          </cell>
          <cell r="M11">
            <v>120</v>
          </cell>
          <cell r="N11">
            <v>33960</v>
          </cell>
          <cell r="P11">
            <v>33960</v>
          </cell>
        </row>
        <row r="12">
          <cell r="A12" t="str">
            <v>600V 비닐절연전선</v>
          </cell>
          <cell r="B12" t="str">
            <v>IV 1.6 ㎜</v>
          </cell>
          <cell r="C12" t="str">
            <v>M</v>
          </cell>
          <cell r="D12">
            <v>67</v>
          </cell>
          <cell r="E12">
            <v>1228</v>
          </cell>
          <cell r="F12">
            <v>82276</v>
          </cell>
          <cell r="H12">
            <v>82276</v>
          </cell>
          <cell r="I12">
            <v>1637</v>
          </cell>
          <cell r="J12">
            <v>109679</v>
          </cell>
          <cell r="L12">
            <v>109679</v>
          </cell>
          <cell r="M12">
            <v>409</v>
          </cell>
          <cell r="N12">
            <v>27403</v>
          </cell>
          <cell r="P12">
            <v>27403</v>
          </cell>
        </row>
        <row r="13">
          <cell r="A13" t="str">
            <v>BOX 보강철물</v>
          </cell>
          <cell r="B13" t="str">
            <v>S/W</v>
          </cell>
          <cell r="C13" t="str">
            <v>개</v>
          </cell>
          <cell r="D13">
            <v>483</v>
          </cell>
          <cell r="E13">
            <v>120</v>
          </cell>
          <cell r="F13">
            <v>57960</v>
          </cell>
          <cell r="H13">
            <v>57960</v>
          </cell>
          <cell r="I13">
            <v>240</v>
          </cell>
          <cell r="J13">
            <v>115920</v>
          </cell>
          <cell r="L13">
            <v>115920</v>
          </cell>
          <cell r="M13">
            <v>120</v>
          </cell>
          <cell r="N13">
            <v>57960</v>
          </cell>
          <cell r="P13">
            <v>57960</v>
          </cell>
        </row>
        <row r="14">
          <cell r="A14" t="str">
            <v>WIDE1로램프스위치</v>
          </cell>
          <cell r="B14" t="str">
            <v>15A 250V 1G</v>
          </cell>
          <cell r="C14" t="str">
            <v>개</v>
          </cell>
          <cell r="D14">
            <v>1166</v>
          </cell>
          <cell r="E14">
            <v>1271</v>
          </cell>
          <cell r="F14">
            <v>1481986</v>
          </cell>
          <cell r="H14">
            <v>1481986</v>
          </cell>
          <cell r="I14">
            <v>120</v>
          </cell>
          <cell r="J14">
            <v>139920</v>
          </cell>
          <cell r="L14">
            <v>139920</v>
          </cell>
          <cell r="M14">
            <v>-1151</v>
          </cell>
          <cell r="N14">
            <v>-1342066</v>
          </cell>
          <cell r="P14">
            <v>-1342066</v>
          </cell>
        </row>
        <row r="15">
          <cell r="A15" t="str">
            <v>WIDE1로램프스위치</v>
          </cell>
          <cell r="B15" t="str">
            <v>15A 250V 2G</v>
          </cell>
          <cell r="C15" t="str">
            <v>개</v>
          </cell>
          <cell r="D15">
            <v>1575</v>
          </cell>
          <cell r="E15">
            <v>120</v>
          </cell>
          <cell r="F15">
            <v>189000</v>
          </cell>
          <cell r="H15">
            <v>189000</v>
          </cell>
          <cell r="I15">
            <v>0</v>
          </cell>
          <cell r="L15">
            <v>0</v>
          </cell>
          <cell r="M15">
            <v>-120</v>
          </cell>
          <cell r="N15">
            <v>-189000</v>
          </cell>
          <cell r="P15">
            <v>-189000</v>
          </cell>
        </row>
        <row r="16">
          <cell r="A16" t="str">
            <v>리모콘 스위치</v>
          </cell>
          <cell r="B16" t="str">
            <v>0.5A 이하</v>
          </cell>
          <cell r="C16" t="str">
            <v>개</v>
          </cell>
          <cell r="D16">
            <v>25000</v>
          </cell>
          <cell r="H16">
            <v>0</v>
          </cell>
          <cell r="I16">
            <v>1391</v>
          </cell>
          <cell r="J16">
            <v>34775000</v>
          </cell>
          <cell r="L16">
            <v>34775000</v>
          </cell>
          <cell r="M16">
            <v>1391</v>
          </cell>
          <cell r="N16">
            <v>34775000</v>
          </cell>
          <cell r="P16">
            <v>34775000</v>
          </cell>
        </row>
        <row r="17">
          <cell r="A17" t="str">
            <v>전선관부속품비</v>
          </cell>
          <cell r="B17" t="str">
            <v>전선관의 15%</v>
          </cell>
          <cell r="C17" t="str">
            <v>식</v>
          </cell>
          <cell r="E17">
            <v>1</v>
          </cell>
          <cell r="F17">
            <v>10053</v>
          </cell>
          <cell r="H17">
            <v>10053</v>
          </cell>
          <cell r="I17">
            <v>1</v>
          </cell>
          <cell r="J17">
            <v>12409.199999999999</v>
          </cell>
          <cell r="L17">
            <v>12409.199999999999</v>
          </cell>
          <cell r="M17">
            <v>1</v>
          </cell>
          <cell r="N17">
            <v>2356.1999999999989</v>
          </cell>
          <cell r="P17">
            <v>2356.1999999999989</v>
          </cell>
        </row>
        <row r="18">
          <cell r="A18" t="str">
            <v>잡자재비</v>
          </cell>
          <cell r="B18" t="str">
            <v>배관배선의 2%</v>
          </cell>
          <cell r="C18" t="str">
            <v>식</v>
          </cell>
          <cell r="E18">
            <v>1</v>
          </cell>
          <cell r="F18">
            <v>2986.02</v>
          </cell>
          <cell r="H18">
            <v>2986.02</v>
          </cell>
          <cell r="I18">
            <v>1</v>
          </cell>
          <cell r="J18">
            <v>3848.14</v>
          </cell>
          <cell r="L18">
            <v>3848.14</v>
          </cell>
          <cell r="M18">
            <v>1</v>
          </cell>
          <cell r="N18">
            <v>862.11999999999989</v>
          </cell>
          <cell r="P18">
            <v>862.11999999999989</v>
          </cell>
        </row>
        <row r="19">
          <cell r="A19" t="str">
            <v>자재비 소계</v>
          </cell>
          <cell r="F19">
            <v>1925246.02</v>
          </cell>
          <cell r="H19">
            <v>1925246.02</v>
          </cell>
          <cell r="J19">
            <v>35307424.340000004</v>
          </cell>
          <cell r="L19">
            <v>35307424.340000004</v>
          </cell>
          <cell r="N19">
            <v>33382178.32</v>
          </cell>
          <cell r="P19">
            <v>33382178.32</v>
          </cell>
        </row>
        <row r="20">
          <cell r="H20" t="str">
            <v xml:space="preserve"> </v>
          </cell>
          <cell r="L20" t="str">
            <v xml:space="preserve"> </v>
          </cell>
          <cell r="P20" t="str">
            <v xml:space="preserve"> </v>
          </cell>
        </row>
        <row r="21">
          <cell r="A21" t="str">
            <v>노무비</v>
          </cell>
          <cell r="B21" t="str">
            <v>내선전공</v>
          </cell>
          <cell r="C21" t="str">
            <v>인</v>
          </cell>
          <cell r="D21">
            <v>36400</v>
          </cell>
          <cell r="E21">
            <v>134.69999999999999</v>
          </cell>
          <cell r="G21">
            <v>4903080</v>
          </cell>
          <cell r="H21">
            <v>4903080</v>
          </cell>
          <cell r="I21">
            <v>165.8</v>
          </cell>
          <cell r="K21">
            <v>6035120</v>
          </cell>
          <cell r="L21">
            <v>6035120</v>
          </cell>
          <cell r="M21">
            <v>31.100000000000023</v>
          </cell>
          <cell r="O21">
            <v>1132040</v>
          </cell>
          <cell r="P21">
            <v>1132040</v>
          </cell>
        </row>
        <row r="22">
          <cell r="A22" t="str">
            <v>고소할증</v>
          </cell>
          <cell r="B22" t="str">
            <v>노무비의 1.5%</v>
          </cell>
          <cell r="C22" t="str">
            <v>식</v>
          </cell>
          <cell r="E22">
            <v>1</v>
          </cell>
          <cell r="G22">
            <v>73546</v>
          </cell>
          <cell r="H22">
            <v>73546</v>
          </cell>
          <cell r="I22">
            <v>1</v>
          </cell>
          <cell r="K22">
            <v>90526</v>
          </cell>
          <cell r="L22">
            <v>90526</v>
          </cell>
          <cell r="M22">
            <v>1</v>
          </cell>
          <cell r="O22">
            <v>16980</v>
          </cell>
          <cell r="P22">
            <v>16980</v>
          </cell>
        </row>
        <row r="23">
          <cell r="A23" t="str">
            <v>노무비 소계</v>
          </cell>
          <cell r="G23">
            <v>4976626</v>
          </cell>
          <cell r="H23">
            <v>4976626</v>
          </cell>
          <cell r="K23">
            <v>6125646</v>
          </cell>
          <cell r="L23">
            <v>6125646</v>
          </cell>
          <cell r="O23">
            <v>1149020</v>
          </cell>
          <cell r="P23">
            <v>1149020</v>
          </cell>
        </row>
        <row r="24">
          <cell r="H24" t="str">
            <v xml:space="preserve"> </v>
          </cell>
          <cell r="L24" t="str">
            <v xml:space="preserve"> </v>
          </cell>
          <cell r="P24" t="str">
            <v xml:space="preserve"> </v>
          </cell>
        </row>
        <row r="25">
          <cell r="H25" t="str">
            <v xml:space="preserve"> </v>
          </cell>
          <cell r="L25" t="str">
            <v xml:space="preserve"> </v>
          </cell>
          <cell r="P25" t="str">
            <v xml:space="preserve"> </v>
          </cell>
        </row>
        <row r="26">
          <cell r="H26" t="str">
            <v xml:space="preserve"> </v>
          </cell>
          <cell r="L26" t="str">
            <v xml:space="preserve"> </v>
          </cell>
          <cell r="P26" t="str">
            <v xml:space="preserve"> </v>
          </cell>
        </row>
        <row r="27">
          <cell r="H27" t="str">
            <v xml:space="preserve"> </v>
          </cell>
          <cell r="L27" t="str">
            <v xml:space="preserve"> </v>
          </cell>
          <cell r="P27" t="str">
            <v xml:space="preserve"> </v>
          </cell>
        </row>
        <row r="28">
          <cell r="H28" t="str">
            <v xml:space="preserve"> </v>
          </cell>
          <cell r="L28" t="str">
            <v xml:space="preserve"> </v>
          </cell>
          <cell r="P28" t="str">
            <v xml:space="preserve"> </v>
          </cell>
        </row>
        <row r="29">
          <cell r="H29" t="str">
            <v xml:space="preserve"> </v>
          </cell>
          <cell r="L29" t="str">
            <v xml:space="preserve"> </v>
          </cell>
          <cell r="P29" t="str">
            <v xml:space="preserve"> </v>
          </cell>
        </row>
        <row r="30">
          <cell r="H30" t="str">
            <v xml:space="preserve"> </v>
          </cell>
          <cell r="L30" t="str">
            <v xml:space="preserve"> </v>
          </cell>
          <cell r="P30" t="str">
            <v xml:space="preserve"> </v>
          </cell>
        </row>
        <row r="31">
          <cell r="A31" t="str">
            <v>합     계</v>
          </cell>
          <cell r="F31">
            <v>1925246.02</v>
          </cell>
          <cell r="G31">
            <v>4976626</v>
          </cell>
          <cell r="H31">
            <v>6901872.0199999996</v>
          </cell>
          <cell r="J31">
            <v>35307424.340000004</v>
          </cell>
          <cell r="K31">
            <v>6125646</v>
          </cell>
          <cell r="L31">
            <v>41433070.340000004</v>
          </cell>
          <cell r="N31">
            <v>33382178.320000004</v>
          </cell>
          <cell r="O31">
            <v>1149020</v>
          </cell>
          <cell r="P31">
            <v>34531198.320000008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터폰"/>
      <sheetName val="전송설비"/>
      <sheetName val="전기설계변경"/>
      <sheetName val="ESC 제외원가(통신)"/>
      <sheetName val="95년도ESC제외원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>
        <row r="6">
          <cell r="A6" t="str">
            <v>옥내전기공사 - 단위세대 리모콘 스위치</v>
          </cell>
        </row>
        <row r="7">
          <cell r="A7" t="str">
            <v>품     명</v>
          </cell>
          <cell r="B7" t="str">
            <v>규    격</v>
          </cell>
          <cell r="C7" t="str">
            <v>단</v>
          </cell>
          <cell r="D7" t="str">
            <v>단  가</v>
          </cell>
          <cell r="F7" t="str">
            <v xml:space="preserve"> 변 경 전</v>
          </cell>
          <cell r="J7" t="str">
            <v xml:space="preserve"> 변 경 후</v>
          </cell>
          <cell r="N7" t="str">
            <v xml:space="preserve"> 차  액</v>
          </cell>
          <cell r="Q7" t="str">
            <v>비고</v>
          </cell>
        </row>
        <row r="8">
          <cell r="C8" t="str">
            <v>위</v>
          </cell>
          <cell r="E8" t="str">
            <v>수 량</v>
          </cell>
          <cell r="F8" t="str">
            <v>재 료 비</v>
          </cell>
          <cell r="G8" t="str">
            <v>노 무 비</v>
          </cell>
          <cell r="H8" t="str">
            <v>계</v>
          </cell>
          <cell r="I8" t="str">
            <v>수 량</v>
          </cell>
          <cell r="J8" t="str">
            <v>재 료 비</v>
          </cell>
          <cell r="K8" t="str">
            <v>노 무 비</v>
          </cell>
          <cell r="L8" t="str">
            <v>계</v>
          </cell>
          <cell r="M8" t="str">
            <v>수 량</v>
          </cell>
          <cell r="N8" t="str">
            <v>재 료 비</v>
          </cell>
          <cell r="O8" t="str">
            <v>노 무 비</v>
          </cell>
          <cell r="P8" t="str">
            <v>계</v>
          </cell>
        </row>
        <row r="9">
          <cell r="A9" t="str">
            <v>경질비닐전선관</v>
          </cell>
          <cell r="B9" t="str">
            <v>HI 14C</v>
          </cell>
          <cell r="C9" t="str">
            <v>M</v>
          </cell>
          <cell r="D9">
            <v>175</v>
          </cell>
          <cell r="E9">
            <v>383</v>
          </cell>
          <cell r="F9">
            <v>67025</v>
          </cell>
          <cell r="H9">
            <v>67025</v>
          </cell>
          <cell r="L9">
            <v>0</v>
          </cell>
          <cell r="M9">
            <v>-383</v>
          </cell>
          <cell r="N9">
            <v>-67025</v>
          </cell>
          <cell r="P9">
            <v>-67025</v>
          </cell>
        </row>
        <row r="10">
          <cell r="B10" t="str">
            <v>HI 16C</v>
          </cell>
          <cell r="C10" t="str">
            <v>M</v>
          </cell>
          <cell r="D10">
            <v>216</v>
          </cell>
          <cell r="H10">
            <v>0</v>
          </cell>
          <cell r="I10">
            <v>383</v>
          </cell>
          <cell r="J10">
            <v>82728</v>
          </cell>
          <cell r="L10">
            <v>82728</v>
          </cell>
          <cell r="M10">
            <v>383</v>
          </cell>
          <cell r="N10">
            <v>82728</v>
          </cell>
          <cell r="P10">
            <v>82728</v>
          </cell>
        </row>
        <row r="11">
          <cell r="A11" t="str">
            <v>PVC 박스</v>
          </cell>
          <cell r="B11" t="str">
            <v>S/W 용</v>
          </cell>
          <cell r="C11" t="str">
            <v>개</v>
          </cell>
          <cell r="D11">
            <v>283</v>
          </cell>
          <cell r="E11">
            <v>120</v>
          </cell>
          <cell r="F11">
            <v>33960</v>
          </cell>
          <cell r="H11">
            <v>33960</v>
          </cell>
          <cell r="I11">
            <v>240</v>
          </cell>
          <cell r="J11">
            <v>67920</v>
          </cell>
          <cell r="L11">
            <v>67920</v>
          </cell>
          <cell r="M11">
            <v>120</v>
          </cell>
          <cell r="N11">
            <v>33960</v>
          </cell>
          <cell r="P11">
            <v>33960</v>
          </cell>
        </row>
        <row r="12">
          <cell r="A12" t="str">
            <v>600V 비닐절연전선</v>
          </cell>
          <cell r="B12" t="str">
            <v>IV 1.6 ㎜</v>
          </cell>
          <cell r="C12" t="str">
            <v>M</v>
          </cell>
          <cell r="D12">
            <v>67</v>
          </cell>
          <cell r="E12">
            <v>1228</v>
          </cell>
          <cell r="F12">
            <v>82276</v>
          </cell>
          <cell r="H12">
            <v>82276</v>
          </cell>
          <cell r="I12">
            <v>1637</v>
          </cell>
          <cell r="J12">
            <v>109679</v>
          </cell>
          <cell r="L12">
            <v>109679</v>
          </cell>
          <cell r="M12">
            <v>409</v>
          </cell>
          <cell r="N12">
            <v>27403</v>
          </cell>
          <cell r="P12">
            <v>27403</v>
          </cell>
        </row>
        <row r="13">
          <cell r="A13" t="str">
            <v>BOX 보강철물</v>
          </cell>
          <cell r="B13" t="str">
            <v>S/W</v>
          </cell>
          <cell r="C13" t="str">
            <v>개</v>
          </cell>
          <cell r="D13">
            <v>483</v>
          </cell>
          <cell r="E13">
            <v>120</v>
          </cell>
          <cell r="F13">
            <v>57960</v>
          </cell>
          <cell r="H13">
            <v>57960</v>
          </cell>
          <cell r="I13">
            <v>240</v>
          </cell>
          <cell r="J13">
            <v>115920</v>
          </cell>
          <cell r="L13">
            <v>115920</v>
          </cell>
          <cell r="M13">
            <v>120</v>
          </cell>
          <cell r="N13">
            <v>57960</v>
          </cell>
          <cell r="P13">
            <v>57960</v>
          </cell>
        </row>
        <row r="14">
          <cell r="A14" t="str">
            <v>WIDE1로램프스위치</v>
          </cell>
          <cell r="B14" t="str">
            <v>15A 250V 1G</v>
          </cell>
          <cell r="C14" t="str">
            <v>개</v>
          </cell>
          <cell r="D14">
            <v>1166</v>
          </cell>
          <cell r="E14">
            <v>1271</v>
          </cell>
          <cell r="F14">
            <v>1481986</v>
          </cell>
          <cell r="H14">
            <v>1481986</v>
          </cell>
          <cell r="I14">
            <v>120</v>
          </cell>
          <cell r="J14">
            <v>139920</v>
          </cell>
          <cell r="L14">
            <v>139920</v>
          </cell>
          <cell r="M14">
            <v>-1151</v>
          </cell>
          <cell r="N14">
            <v>-1342066</v>
          </cell>
          <cell r="P14">
            <v>-1342066</v>
          </cell>
        </row>
        <row r="15">
          <cell r="A15" t="str">
            <v>WIDE1로램프스위치</v>
          </cell>
          <cell r="B15" t="str">
            <v>15A 250V 2G</v>
          </cell>
          <cell r="C15" t="str">
            <v>개</v>
          </cell>
          <cell r="D15">
            <v>1575</v>
          </cell>
          <cell r="E15">
            <v>120</v>
          </cell>
          <cell r="F15">
            <v>189000</v>
          </cell>
          <cell r="H15">
            <v>189000</v>
          </cell>
          <cell r="I15">
            <v>0</v>
          </cell>
          <cell r="L15">
            <v>0</v>
          </cell>
          <cell r="M15">
            <v>-120</v>
          </cell>
          <cell r="N15">
            <v>-189000</v>
          </cell>
          <cell r="P15">
            <v>-189000</v>
          </cell>
        </row>
        <row r="16">
          <cell r="A16" t="str">
            <v>리모콘 스위치</v>
          </cell>
          <cell r="B16" t="str">
            <v>0.5A 이하</v>
          </cell>
          <cell r="C16" t="str">
            <v>개</v>
          </cell>
          <cell r="D16">
            <v>25000</v>
          </cell>
          <cell r="H16">
            <v>0</v>
          </cell>
          <cell r="I16">
            <v>1391</v>
          </cell>
          <cell r="J16">
            <v>34775000</v>
          </cell>
          <cell r="L16">
            <v>34775000</v>
          </cell>
          <cell r="M16">
            <v>1391</v>
          </cell>
          <cell r="N16">
            <v>34775000</v>
          </cell>
          <cell r="P16">
            <v>34775000</v>
          </cell>
        </row>
        <row r="17">
          <cell r="A17" t="str">
            <v>전선관부속품비</v>
          </cell>
          <cell r="B17" t="str">
            <v>전선관의 15%</v>
          </cell>
          <cell r="C17" t="str">
            <v>식</v>
          </cell>
          <cell r="E17">
            <v>1</v>
          </cell>
          <cell r="F17">
            <v>10053</v>
          </cell>
          <cell r="H17">
            <v>10053</v>
          </cell>
          <cell r="I17">
            <v>1</v>
          </cell>
          <cell r="J17">
            <v>12409.199999999999</v>
          </cell>
          <cell r="L17">
            <v>12409.199999999999</v>
          </cell>
          <cell r="M17">
            <v>1</v>
          </cell>
          <cell r="N17">
            <v>2356.1999999999989</v>
          </cell>
          <cell r="P17">
            <v>2356.1999999999989</v>
          </cell>
        </row>
        <row r="18">
          <cell r="A18" t="str">
            <v>잡자재비</v>
          </cell>
          <cell r="B18" t="str">
            <v>배관배선의 2%</v>
          </cell>
          <cell r="C18" t="str">
            <v>식</v>
          </cell>
          <cell r="E18">
            <v>1</v>
          </cell>
          <cell r="F18">
            <v>2986.02</v>
          </cell>
          <cell r="H18">
            <v>2986.02</v>
          </cell>
          <cell r="I18">
            <v>1</v>
          </cell>
          <cell r="J18">
            <v>3848.14</v>
          </cell>
          <cell r="L18">
            <v>3848.14</v>
          </cell>
          <cell r="M18">
            <v>1</v>
          </cell>
          <cell r="N18">
            <v>862.11999999999989</v>
          </cell>
          <cell r="P18">
            <v>862.11999999999989</v>
          </cell>
        </row>
        <row r="19">
          <cell r="A19" t="str">
            <v>자재비 소계</v>
          </cell>
          <cell r="F19">
            <v>1925246.02</v>
          </cell>
          <cell r="H19">
            <v>1925246.02</v>
          </cell>
          <cell r="J19">
            <v>35307424.340000004</v>
          </cell>
          <cell r="L19">
            <v>35307424.340000004</v>
          </cell>
          <cell r="N19">
            <v>33382178.32</v>
          </cell>
          <cell r="P19">
            <v>33382178.32</v>
          </cell>
        </row>
        <row r="20">
          <cell r="H20" t="str">
            <v xml:space="preserve"> </v>
          </cell>
          <cell r="L20" t="str">
            <v xml:space="preserve"> </v>
          </cell>
          <cell r="P20" t="str">
            <v xml:space="preserve"> </v>
          </cell>
        </row>
        <row r="21">
          <cell r="A21" t="str">
            <v>노무비</v>
          </cell>
          <cell r="B21" t="str">
            <v>내선전공</v>
          </cell>
          <cell r="C21" t="str">
            <v>인</v>
          </cell>
          <cell r="D21">
            <v>36400</v>
          </cell>
          <cell r="E21">
            <v>134.69999999999999</v>
          </cell>
          <cell r="G21">
            <v>4903080</v>
          </cell>
          <cell r="H21">
            <v>4903080</v>
          </cell>
          <cell r="I21">
            <v>165.8</v>
          </cell>
          <cell r="K21">
            <v>6035120</v>
          </cell>
          <cell r="L21">
            <v>6035120</v>
          </cell>
          <cell r="M21">
            <v>31.100000000000023</v>
          </cell>
          <cell r="O21">
            <v>1132040</v>
          </cell>
          <cell r="P21">
            <v>1132040</v>
          </cell>
        </row>
        <row r="22">
          <cell r="A22" t="str">
            <v>고소할증</v>
          </cell>
          <cell r="B22" t="str">
            <v>노무비의 1.5%</v>
          </cell>
          <cell r="C22" t="str">
            <v>식</v>
          </cell>
          <cell r="E22">
            <v>1</v>
          </cell>
          <cell r="G22">
            <v>73546</v>
          </cell>
          <cell r="H22">
            <v>73546</v>
          </cell>
          <cell r="I22">
            <v>1</v>
          </cell>
          <cell r="K22">
            <v>90526</v>
          </cell>
          <cell r="L22">
            <v>90526</v>
          </cell>
          <cell r="M22">
            <v>1</v>
          </cell>
          <cell r="O22">
            <v>16980</v>
          </cell>
          <cell r="P22">
            <v>16980</v>
          </cell>
        </row>
        <row r="23">
          <cell r="A23" t="str">
            <v>노무비 소계</v>
          </cell>
          <cell r="G23">
            <v>4976626</v>
          </cell>
          <cell r="H23">
            <v>4976626</v>
          </cell>
          <cell r="K23">
            <v>6125646</v>
          </cell>
          <cell r="L23">
            <v>6125646</v>
          </cell>
          <cell r="O23">
            <v>1149020</v>
          </cell>
          <cell r="P23">
            <v>1149020</v>
          </cell>
        </row>
        <row r="24">
          <cell r="H24" t="str">
            <v xml:space="preserve"> </v>
          </cell>
          <cell r="L24" t="str">
            <v xml:space="preserve"> </v>
          </cell>
          <cell r="P24" t="str">
            <v xml:space="preserve"> </v>
          </cell>
        </row>
        <row r="25">
          <cell r="H25" t="str">
            <v xml:space="preserve"> </v>
          </cell>
          <cell r="L25" t="str">
            <v xml:space="preserve"> </v>
          </cell>
          <cell r="P25" t="str">
            <v xml:space="preserve"> </v>
          </cell>
        </row>
        <row r="26">
          <cell r="H26" t="str">
            <v xml:space="preserve"> </v>
          </cell>
          <cell r="L26" t="str">
            <v xml:space="preserve"> </v>
          </cell>
          <cell r="P26" t="str">
            <v xml:space="preserve"> </v>
          </cell>
        </row>
        <row r="27">
          <cell r="H27" t="str">
            <v xml:space="preserve"> </v>
          </cell>
          <cell r="L27" t="str">
            <v xml:space="preserve"> </v>
          </cell>
          <cell r="P27" t="str">
            <v xml:space="preserve"> </v>
          </cell>
        </row>
        <row r="28">
          <cell r="H28" t="str">
            <v xml:space="preserve"> </v>
          </cell>
          <cell r="L28" t="str">
            <v xml:space="preserve"> </v>
          </cell>
          <cell r="P28" t="str">
            <v xml:space="preserve"> </v>
          </cell>
        </row>
        <row r="29">
          <cell r="H29" t="str">
            <v xml:space="preserve"> </v>
          </cell>
          <cell r="L29" t="str">
            <v xml:space="preserve"> </v>
          </cell>
          <cell r="P29" t="str">
            <v xml:space="preserve"> </v>
          </cell>
        </row>
        <row r="30">
          <cell r="H30" t="str">
            <v xml:space="preserve"> </v>
          </cell>
          <cell r="L30" t="str">
            <v xml:space="preserve"> </v>
          </cell>
          <cell r="P30" t="str">
            <v xml:space="preserve"> </v>
          </cell>
        </row>
        <row r="31">
          <cell r="A31" t="str">
            <v>합     계</v>
          </cell>
          <cell r="F31">
            <v>1925246.02</v>
          </cell>
          <cell r="G31">
            <v>4976626</v>
          </cell>
          <cell r="H31">
            <v>6901872.0199999996</v>
          </cell>
          <cell r="J31">
            <v>35307424.340000004</v>
          </cell>
          <cell r="K31">
            <v>6125646</v>
          </cell>
          <cell r="L31">
            <v>41433070.340000004</v>
          </cell>
          <cell r="N31">
            <v>33382178.320000004</v>
          </cell>
          <cell r="O31">
            <v>1149020</v>
          </cell>
          <cell r="P31">
            <v>34531198.320000008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갑지"/>
    </sheetNames>
    <sheetDataSet>
      <sheetData sheetId="0" refreshError="1"/>
      <sheetData sheetId="1">
        <row r="26">
          <cell r="H26">
            <v>2033680000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열원설비동"/>
      <sheetName val="관리동"/>
      <sheetName val="수처리동"/>
      <sheetName val="창고및정비동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서류준비"/>
      <sheetName val="기본자료입력"/>
      <sheetName val="견적서작성"/>
      <sheetName val="견적서봉투"/>
      <sheetName val="견적서표지"/>
      <sheetName val="견적일위대가표"/>
      <sheetName val="견적내역서"/>
      <sheetName val="견적내역서표지"/>
      <sheetName val="설계예산서"/>
      <sheetName val="도급내역서"/>
      <sheetName val="내역일위대가표"/>
      <sheetName val="도급내역서표지"/>
      <sheetName val="원가계산서"/>
      <sheetName val="공사예정공정표"/>
      <sheetName val="공사원가계산서"/>
      <sheetName val="표준계약서"/>
      <sheetName val="사용인감신고서"/>
      <sheetName val="착공신고서"/>
      <sheetName val="준공신고서"/>
      <sheetName val="사진대지"/>
      <sheetName val="일용노임단가"/>
      <sheetName val="참조자료"/>
      <sheetName val="갑지"/>
      <sheetName val="QandAJunior"/>
      <sheetName val="학생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>갱부</v>
          </cell>
          <cell r="D2" t="str">
            <v>개</v>
          </cell>
        </row>
        <row r="3">
          <cell r="A3" t="str">
            <v>건설기계운전기사</v>
          </cell>
          <cell r="D3" t="str">
            <v>대</v>
          </cell>
        </row>
        <row r="4">
          <cell r="A4" t="str">
            <v>건설기계운전조수</v>
          </cell>
          <cell r="D4" t="str">
            <v>식</v>
          </cell>
        </row>
        <row r="5">
          <cell r="A5" t="str">
            <v>건설기계조장</v>
          </cell>
          <cell r="D5" t="str">
            <v>인</v>
          </cell>
        </row>
        <row r="6">
          <cell r="A6" t="str">
            <v>건축목공</v>
          </cell>
          <cell r="D6" t="str">
            <v>㏆</v>
          </cell>
        </row>
        <row r="7">
          <cell r="A7" t="str">
            <v>검조부</v>
          </cell>
          <cell r="D7" t="str">
            <v>㎈</v>
          </cell>
        </row>
        <row r="8">
          <cell r="A8" t="str">
            <v>견출공</v>
          </cell>
          <cell r="D8" t="str">
            <v>㎝</v>
          </cell>
        </row>
        <row r="9">
          <cell r="A9" t="str">
            <v>계령공</v>
          </cell>
          <cell r="D9" t="str">
            <v>㎤</v>
          </cell>
        </row>
        <row r="10">
          <cell r="A10" t="str">
            <v>계장공</v>
          </cell>
          <cell r="D10" t="str">
            <v>㎠</v>
          </cell>
        </row>
        <row r="11">
          <cell r="A11" t="str">
            <v>고급선원</v>
          </cell>
          <cell r="D11" t="str">
            <v>㎗</v>
          </cell>
        </row>
        <row r="12">
          <cell r="A12" t="str">
            <v>고급원자력비파괴시험공</v>
          </cell>
          <cell r="D12" t="str">
            <v>EA</v>
          </cell>
        </row>
        <row r="13">
          <cell r="A13" t="str">
            <v>고압케이블전공</v>
          </cell>
          <cell r="D13" t="str">
            <v>㎓</v>
          </cell>
        </row>
        <row r="14">
          <cell r="A14" t="str">
            <v>광케이블기사</v>
          </cell>
          <cell r="D14" t="str">
            <v>㏊</v>
          </cell>
        </row>
        <row r="15">
          <cell r="A15" t="str">
            <v>광통신기사</v>
          </cell>
          <cell r="D15" t="str">
            <v>㎐</v>
          </cell>
        </row>
        <row r="16">
          <cell r="A16" t="str">
            <v>궤도공</v>
          </cell>
          <cell r="D16" t="str">
            <v>㎉</v>
          </cell>
        </row>
        <row r="17">
          <cell r="A17" t="str">
            <v>기계공</v>
          </cell>
          <cell r="D17" t="str">
            <v>㎏</v>
          </cell>
        </row>
        <row r="18">
          <cell r="A18" t="str">
            <v>기계설치공</v>
          </cell>
          <cell r="D18" t="str">
            <v>㎑</v>
          </cell>
        </row>
        <row r="19">
          <cell r="A19" t="str">
            <v>기와공</v>
          </cell>
          <cell r="D19" t="str">
            <v>㎘</v>
          </cell>
        </row>
        <row r="20">
          <cell r="A20" t="str">
            <v>내선전공</v>
          </cell>
          <cell r="D20" t="str">
            <v>㎞</v>
          </cell>
        </row>
        <row r="21">
          <cell r="A21" t="str">
            <v>내장공</v>
          </cell>
          <cell r="D21" t="str">
            <v>㎦</v>
          </cell>
        </row>
        <row r="22">
          <cell r="A22" t="str">
            <v>노즐공</v>
          </cell>
          <cell r="D22" t="str">
            <v>㎢</v>
          </cell>
        </row>
        <row r="23">
          <cell r="A23" t="str">
            <v>닥트공</v>
          </cell>
          <cell r="D23" t="str">
            <v>㏏</v>
          </cell>
        </row>
        <row r="24">
          <cell r="A24" t="str">
            <v>대장공</v>
          </cell>
          <cell r="D24" t="str">
            <v>㎸</v>
          </cell>
        </row>
        <row r="25">
          <cell r="A25" t="str">
            <v>도목수</v>
          </cell>
          <cell r="D25" t="str">
            <v>㎾</v>
          </cell>
        </row>
        <row r="26">
          <cell r="A26" t="str">
            <v>도배공</v>
          </cell>
          <cell r="D26" t="str">
            <v>ℓ</v>
          </cell>
        </row>
        <row r="27">
          <cell r="A27" t="str">
            <v>도장공</v>
          </cell>
          <cell r="D27" t="str">
            <v>㎥</v>
          </cell>
        </row>
        <row r="28">
          <cell r="A28" t="str">
            <v>도편수</v>
          </cell>
          <cell r="D28" t="str">
            <v>㎡</v>
          </cell>
        </row>
        <row r="29">
          <cell r="A29" t="str">
            <v>도화고급기능사</v>
          </cell>
          <cell r="D29" t="str">
            <v>㎎</v>
          </cell>
        </row>
        <row r="30">
          <cell r="A30" t="str">
            <v>도화중급기능사</v>
          </cell>
          <cell r="D30" t="str">
            <v>㎒</v>
          </cell>
        </row>
        <row r="31">
          <cell r="A31" t="str">
            <v>도화초급기능사</v>
          </cell>
          <cell r="D31" t="str">
            <v>㎖</v>
          </cell>
        </row>
        <row r="32">
          <cell r="A32" t="str">
            <v>동발공(터널)</v>
          </cell>
          <cell r="D32" t="str">
            <v>㎜</v>
          </cell>
        </row>
        <row r="33">
          <cell r="A33" t="str">
            <v>드잡이공</v>
          </cell>
          <cell r="D33" t="str">
            <v>㎟</v>
          </cell>
        </row>
        <row r="34">
          <cell r="A34" t="str">
            <v>루핑공</v>
          </cell>
          <cell r="D34" t="str">
            <v>㎂</v>
          </cell>
        </row>
        <row r="35">
          <cell r="A35" t="str">
            <v xml:space="preserve">리벳공 </v>
          </cell>
          <cell r="D35" t="str">
            <v>㎿</v>
          </cell>
        </row>
        <row r="36">
          <cell r="A36" t="str">
            <v>모래분사공</v>
          </cell>
          <cell r="D36" t="str">
            <v>set</v>
          </cell>
        </row>
        <row r="37">
          <cell r="A37" t="str">
            <v>목도</v>
          </cell>
          <cell r="D37" t="str">
            <v>ton</v>
          </cell>
        </row>
        <row r="38">
          <cell r="A38" t="str">
            <v>목조각공</v>
          </cell>
          <cell r="D38" t="str">
            <v>Ω</v>
          </cell>
        </row>
        <row r="39">
          <cell r="A39" t="str">
            <v>무선안테나공</v>
          </cell>
        </row>
        <row r="40">
          <cell r="A40" t="str">
            <v>미장공</v>
          </cell>
        </row>
        <row r="41">
          <cell r="A41" t="str">
            <v>바이브레타공</v>
          </cell>
        </row>
        <row r="42">
          <cell r="A42" t="str">
            <v>방수공</v>
          </cell>
        </row>
        <row r="43">
          <cell r="A43" t="str">
            <v>배관공</v>
          </cell>
        </row>
        <row r="44">
          <cell r="A44" t="str">
            <v>배전전공</v>
          </cell>
        </row>
        <row r="45">
          <cell r="A45" t="str">
            <v>배전활선전공</v>
          </cell>
        </row>
        <row r="46">
          <cell r="A46" t="str">
            <v>벌목부</v>
          </cell>
        </row>
        <row r="47">
          <cell r="A47" t="str">
            <v>벨트콘베이어작업공</v>
          </cell>
        </row>
        <row r="48">
          <cell r="A48" t="str">
            <v>벽돌(블럭)제작공</v>
          </cell>
        </row>
        <row r="49">
          <cell r="A49" t="str">
            <v>변전전공</v>
          </cell>
        </row>
        <row r="50">
          <cell r="A50" t="str">
            <v>보링공(지질조사)</v>
          </cell>
        </row>
        <row r="51">
          <cell r="A51" t="str">
            <v>보안공</v>
          </cell>
        </row>
        <row r="52">
          <cell r="A52" t="str">
            <v>보온공</v>
          </cell>
        </row>
        <row r="53">
          <cell r="A53" t="str">
            <v>보일러공</v>
          </cell>
        </row>
        <row r="54">
          <cell r="A54" t="str">
            <v>보통선원</v>
          </cell>
        </row>
        <row r="55">
          <cell r="A55" t="str">
            <v>보통인부</v>
          </cell>
        </row>
        <row r="56">
          <cell r="A56" t="str">
            <v>비계공</v>
          </cell>
        </row>
        <row r="57">
          <cell r="A57" t="str">
            <v>사업용조종사</v>
          </cell>
        </row>
        <row r="58">
          <cell r="A58" t="str">
            <v>상급원자력기술자</v>
          </cell>
        </row>
        <row r="59">
          <cell r="A59" t="str">
            <v>샷시공</v>
          </cell>
        </row>
        <row r="60">
          <cell r="A60" t="str">
            <v>석공</v>
          </cell>
        </row>
        <row r="61">
          <cell r="A61" t="str">
            <v>석조각공</v>
          </cell>
        </row>
        <row r="62">
          <cell r="A62" t="str">
            <v>선반공</v>
          </cell>
        </row>
        <row r="63">
          <cell r="A63" t="str">
            <v>선부</v>
          </cell>
        </row>
        <row r="64">
          <cell r="A64" t="str">
            <v>셧터공</v>
          </cell>
        </row>
        <row r="65">
          <cell r="A65" t="str">
            <v>송전전공</v>
          </cell>
        </row>
        <row r="66">
          <cell r="A66" t="str">
            <v>송전활선전공</v>
          </cell>
        </row>
        <row r="67">
          <cell r="A67" t="str">
            <v>수작업반장</v>
          </cell>
        </row>
        <row r="68">
          <cell r="A68" t="str">
            <v>슬레이트공</v>
          </cell>
        </row>
        <row r="69">
          <cell r="A69" t="str">
            <v>시공측량사</v>
          </cell>
        </row>
        <row r="70">
          <cell r="A70" t="str">
            <v>시공측량사조수</v>
          </cell>
        </row>
        <row r="71">
          <cell r="A71" t="str">
            <v>시험보조수</v>
          </cell>
        </row>
        <row r="72">
          <cell r="A72" t="str">
            <v>시험사1급</v>
          </cell>
        </row>
        <row r="73">
          <cell r="A73" t="str">
            <v>시험사2급</v>
          </cell>
        </row>
        <row r="74">
          <cell r="A74" t="str">
            <v>시험사3급</v>
          </cell>
        </row>
        <row r="75">
          <cell r="A75" t="str">
            <v>시험사4급</v>
          </cell>
        </row>
        <row r="76">
          <cell r="A76" t="str">
            <v>아스타일공</v>
          </cell>
        </row>
        <row r="77">
          <cell r="A77" t="str">
            <v>안전관리기사1급</v>
          </cell>
        </row>
        <row r="78">
          <cell r="A78" t="str">
            <v>안전관리기사2급</v>
          </cell>
        </row>
        <row r="79">
          <cell r="A79" t="str">
            <v>양생공</v>
          </cell>
        </row>
        <row r="80">
          <cell r="A80" t="str">
            <v>엔지니어링고급기능사</v>
          </cell>
        </row>
        <row r="81">
          <cell r="A81" t="str">
            <v>엔지니어링고급기술자</v>
          </cell>
        </row>
        <row r="82">
          <cell r="A82" t="str">
            <v>엔지니어링기술사</v>
          </cell>
        </row>
        <row r="83">
          <cell r="A83" t="str">
            <v>엔지니어링중급기능사</v>
          </cell>
        </row>
        <row r="84">
          <cell r="A84" t="str">
            <v>엔지니어링중급기술자</v>
          </cell>
        </row>
        <row r="85">
          <cell r="A85" t="str">
            <v>엔지니어링초급기능사</v>
          </cell>
        </row>
        <row r="86">
          <cell r="A86" t="str">
            <v>엔지니어링초급기술자</v>
          </cell>
        </row>
        <row r="87">
          <cell r="A87" t="str">
            <v>엔지니어링특급기술자</v>
          </cell>
        </row>
        <row r="88">
          <cell r="A88" t="str">
            <v>연돌공</v>
          </cell>
        </row>
        <row r="89">
          <cell r="A89" t="str">
            <v>연마공</v>
          </cell>
        </row>
        <row r="90">
          <cell r="A90" t="str">
            <v>영림기사</v>
          </cell>
        </row>
        <row r="91">
          <cell r="A91" t="str">
            <v>온돌공</v>
          </cell>
        </row>
        <row r="92">
          <cell r="A92" t="str">
            <v>용접공(일반)</v>
          </cell>
        </row>
        <row r="93">
          <cell r="A93" t="str">
            <v>용접공(철도)</v>
          </cell>
        </row>
        <row r="94">
          <cell r="A94" t="str">
            <v>우물공</v>
          </cell>
        </row>
        <row r="95">
          <cell r="A95" t="str">
            <v>운전사(기계)</v>
          </cell>
        </row>
        <row r="96">
          <cell r="A96" t="str">
            <v>운전사(운반차)</v>
          </cell>
        </row>
        <row r="97">
          <cell r="A97" t="str">
            <v>원자력계장공</v>
          </cell>
        </row>
        <row r="98">
          <cell r="A98" t="str">
            <v>원자력기계설치공</v>
          </cell>
        </row>
        <row r="99">
          <cell r="A99" t="str">
            <v>원자력기술자</v>
          </cell>
        </row>
        <row r="100">
          <cell r="A100" t="str">
            <v>원자력덕트공</v>
          </cell>
        </row>
        <row r="101">
          <cell r="A101" t="str">
            <v>원자력배관공</v>
          </cell>
        </row>
        <row r="102">
          <cell r="A102" t="str">
            <v>원자력보온공</v>
          </cell>
        </row>
        <row r="103">
          <cell r="A103" t="str">
            <v>원자력용접공</v>
          </cell>
        </row>
        <row r="104">
          <cell r="A104" t="str">
            <v>원자력제관공</v>
          </cell>
        </row>
        <row r="105">
          <cell r="A105" t="str">
            <v>원자력케이블전공</v>
          </cell>
        </row>
        <row r="106">
          <cell r="A106" t="str">
            <v>원자력특별인부</v>
          </cell>
        </row>
        <row r="107">
          <cell r="A107" t="str">
            <v>원자력품질관리사</v>
          </cell>
        </row>
        <row r="108">
          <cell r="A108" t="str">
            <v>원자력플랜트전공</v>
          </cell>
        </row>
        <row r="109">
          <cell r="A109" t="str">
            <v>위생공</v>
          </cell>
        </row>
        <row r="110">
          <cell r="A110" t="str">
            <v>유리공</v>
          </cell>
        </row>
        <row r="111">
          <cell r="A111" t="str">
            <v>작업반장</v>
          </cell>
        </row>
        <row r="112">
          <cell r="A112" t="str">
            <v>잠수부</v>
          </cell>
        </row>
        <row r="113">
          <cell r="A113" t="str">
            <v>잠함공</v>
          </cell>
        </row>
        <row r="114">
          <cell r="A114" t="str">
            <v>저압케이블전공</v>
          </cell>
        </row>
        <row r="115">
          <cell r="A115" t="str">
            <v>전기공사기사1급</v>
          </cell>
        </row>
        <row r="116">
          <cell r="A116" t="str">
            <v>전기공사기사2급</v>
          </cell>
        </row>
        <row r="117">
          <cell r="A117" t="str">
            <v>절단공</v>
          </cell>
        </row>
        <row r="118">
          <cell r="A118" t="str">
            <v>정비공</v>
          </cell>
        </row>
        <row r="119">
          <cell r="A119" t="str">
            <v>제도사</v>
          </cell>
        </row>
        <row r="120">
          <cell r="A120" t="str">
            <v>제철축로공</v>
          </cell>
        </row>
        <row r="121">
          <cell r="A121" t="str">
            <v>조경공</v>
          </cell>
        </row>
        <row r="122">
          <cell r="A122" t="str">
            <v>조력공</v>
          </cell>
        </row>
        <row r="123">
          <cell r="A123" t="str">
            <v>조림인부</v>
          </cell>
        </row>
        <row r="124">
          <cell r="A124" t="str">
            <v>조적공</v>
          </cell>
        </row>
        <row r="125">
          <cell r="A125" t="str">
            <v>준설선기관사</v>
          </cell>
        </row>
        <row r="126">
          <cell r="A126" t="str">
            <v>준설선기관장</v>
          </cell>
        </row>
        <row r="127">
          <cell r="A127" t="str">
            <v>준설선선장</v>
          </cell>
        </row>
        <row r="128">
          <cell r="A128" t="str">
            <v>준설선운전사</v>
          </cell>
        </row>
        <row r="129">
          <cell r="A129" t="str">
            <v>준설선전기사</v>
          </cell>
        </row>
        <row r="130">
          <cell r="A130" t="str">
            <v>줄눈공</v>
          </cell>
        </row>
        <row r="131">
          <cell r="A131" t="str">
            <v>중급원자력기술자</v>
          </cell>
        </row>
        <row r="132">
          <cell r="A132" t="str">
            <v>지붕잇기공</v>
          </cell>
        </row>
        <row r="133">
          <cell r="A133" t="str">
            <v>지적기능사</v>
          </cell>
        </row>
        <row r="134">
          <cell r="A134" t="str">
            <v>지적기능산업기사</v>
          </cell>
        </row>
        <row r="135">
          <cell r="A135" t="str">
            <v>지적기사</v>
          </cell>
        </row>
        <row r="136">
          <cell r="A136" t="str">
            <v>지적산업기사</v>
          </cell>
        </row>
        <row r="137">
          <cell r="A137" t="str">
            <v>착암공</v>
          </cell>
        </row>
        <row r="138">
          <cell r="A138" t="str">
            <v>창호목공</v>
          </cell>
        </row>
        <row r="139">
          <cell r="A139" t="str">
            <v>철골공</v>
          </cell>
        </row>
        <row r="140">
          <cell r="A140" t="str">
            <v>철공</v>
          </cell>
        </row>
        <row r="141">
          <cell r="A141" t="str">
            <v>철근공</v>
          </cell>
        </row>
        <row r="142">
          <cell r="A142" t="str">
            <v>철도궤도공</v>
          </cell>
        </row>
        <row r="143">
          <cell r="A143" t="str">
            <v>철도신호공</v>
          </cell>
        </row>
        <row r="144">
          <cell r="A144" t="str">
            <v>철판공</v>
          </cell>
        </row>
        <row r="145">
          <cell r="A145" t="str">
            <v>측량고급기능사</v>
          </cell>
        </row>
        <row r="146">
          <cell r="A146" t="str">
            <v>측량고급기술자</v>
          </cell>
        </row>
        <row r="147">
          <cell r="A147" t="str">
            <v>측량중급기능사</v>
          </cell>
        </row>
        <row r="148">
          <cell r="A148" t="str">
            <v>측량중급기술자</v>
          </cell>
        </row>
        <row r="149">
          <cell r="A149" t="str">
            <v>측량초급기능사</v>
          </cell>
        </row>
        <row r="150">
          <cell r="A150" t="str">
            <v>측량초급기술자</v>
          </cell>
        </row>
        <row r="151">
          <cell r="A151" t="str">
            <v>측량특급기술자</v>
          </cell>
        </row>
        <row r="152">
          <cell r="A152" t="str">
            <v>측부</v>
          </cell>
        </row>
        <row r="153">
          <cell r="A153" t="str">
            <v>치장벽돌공</v>
          </cell>
        </row>
        <row r="154">
          <cell r="A154" t="str">
            <v>코킹공</v>
          </cell>
        </row>
        <row r="155">
          <cell r="A155" t="str">
            <v>콘크리트공</v>
          </cell>
        </row>
        <row r="156">
          <cell r="A156" t="str">
            <v>타일공</v>
          </cell>
        </row>
        <row r="157">
          <cell r="A157" t="str">
            <v>통신관련기능사</v>
          </cell>
        </row>
        <row r="158">
          <cell r="A158" t="str">
            <v>통신관련기사</v>
          </cell>
        </row>
        <row r="159">
          <cell r="A159" t="str">
            <v>통신관련산업기사</v>
          </cell>
        </row>
        <row r="160">
          <cell r="A160" t="str">
            <v>통신내선공</v>
          </cell>
        </row>
        <row r="161">
          <cell r="A161" t="str">
            <v>통신설비공</v>
          </cell>
        </row>
        <row r="162">
          <cell r="A162" t="str">
            <v>통신외선공</v>
          </cell>
        </row>
        <row r="163">
          <cell r="A163" t="str">
            <v>통신케이블공</v>
          </cell>
        </row>
        <row r="164">
          <cell r="A164" t="str">
            <v>특고압케이블전공</v>
          </cell>
        </row>
        <row r="165">
          <cell r="A165" t="str">
            <v>특급원자력비파괴시험공</v>
          </cell>
        </row>
        <row r="166">
          <cell r="A166" t="str">
            <v>특별인부</v>
          </cell>
        </row>
        <row r="167">
          <cell r="A167" t="str">
            <v>특수비계공</v>
          </cell>
        </row>
        <row r="168">
          <cell r="A168" t="str">
            <v>특수화공</v>
          </cell>
        </row>
        <row r="169">
          <cell r="A169" t="str">
            <v>판넬조립공</v>
          </cell>
        </row>
        <row r="170">
          <cell r="A170" t="str">
            <v>포설공</v>
          </cell>
        </row>
        <row r="171">
          <cell r="A171" t="str">
            <v>포장공</v>
          </cell>
        </row>
        <row r="172">
          <cell r="A172" t="str">
            <v>플랜트기계설치공</v>
          </cell>
        </row>
        <row r="173">
          <cell r="A173" t="str">
            <v>플랜트배관공</v>
          </cell>
        </row>
        <row r="174">
          <cell r="A174" t="str">
            <v>플랜트용접공</v>
          </cell>
        </row>
        <row r="175">
          <cell r="A175" t="str">
            <v>플랜트전공</v>
          </cell>
        </row>
        <row r="176">
          <cell r="A176" t="str">
            <v>플랜트제관공</v>
          </cell>
        </row>
        <row r="177">
          <cell r="A177" t="str">
            <v>플랜트특수용접공</v>
          </cell>
        </row>
        <row r="178">
          <cell r="A178" t="str">
            <v>한식목공</v>
          </cell>
        </row>
        <row r="179">
          <cell r="A179" t="str">
            <v>한식목공조공</v>
          </cell>
        </row>
        <row r="180">
          <cell r="A180" t="str">
            <v>한식미장공</v>
          </cell>
        </row>
        <row r="181">
          <cell r="A181" t="str">
            <v>한식와공</v>
          </cell>
        </row>
        <row r="182">
          <cell r="A182" t="str">
            <v>한식와공조공</v>
          </cell>
        </row>
        <row r="183">
          <cell r="A183" t="str">
            <v>할석공</v>
          </cell>
        </row>
        <row r="184">
          <cell r="A184" t="str">
            <v>함석공</v>
          </cell>
        </row>
        <row r="185">
          <cell r="A185" t="str">
            <v>항공사진고급기능사</v>
          </cell>
        </row>
        <row r="186">
          <cell r="A186" t="str">
            <v>항공사진중급기능사</v>
          </cell>
        </row>
        <row r="187">
          <cell r="A187" t="str">
            <v>항공사진초급기능사</v>
          </cell>
        </row>
        <row r="188">
          <cell r="A188" t="str">
            <v>항공사진촬영사</v>
          </cell>
        </row>
        <row r="189">
          <cell r="A189" t="str">
            <v>항공정비사</v>
          </cell>
        </row>
        <row r="190">
          <cell r="A190" t="str">
            <v>항법사</v>
          </cell>
        </row>
        <row r="191">
          <cell r="A191" t="str">
            <v>현도사</v>
          </cell>
        </row>
        <row r="192">
          <cell r="A192" t="str">
            <v>형틀목공</v>
          </cell>
        </row>
        <row r="193">
          <cell r="A193" t="str">
            <v>화공</v>
          </cell>
        </row>
        <row r="194">
          <cell r="A194" t="str">
            <v>화약취급공</v>
          </cell>
        </row>
        <row r="195">
          <cell r="A195" t="str">
            <v>CPU시험사</v>
          </cell>
        </row>
        <row r="196">
          <cell r="A196" t="str">
            <v>H/W설치사</v>
          </cell>
        </row>
        <row r="197">
          <cell r="A197" t="str">
            <v>H/W시험사</v>
          </cell>
        </row>
        <row r="198">
          <cell r="A198" t="str">
            <v>S/W시험사</v>
          </cell>
        </row>
      </sheetData>
      <sheetData sheetId="21"/>
      <sheetData sheetId="22"/>
      <sheetData sheetId="23"/>
      <sheetData sheetId="2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STUDIO"/>
      <sheetName val="QandASenior"/>
      <sheetName val="QandAJunior"/>
    </sheetNames>
    <sheetDataSet>
      <sheetData sheetId="0"/>
      <sheetData sheetId="1"/>
      <sheetData sheetId="2"/>
      <sheetData sheetId="3">
        <row r="8">
          <cell r="N8">
            <v>3</v>
          </cell>
          <cell r="O8">
            <v>3</v>
          </cell>
        </row>
        <row r="9">
          <cell r="N9" t="str">
            <v>강남  점</v>
          </cell>
          <cell r="O9" t="str">
            <v>분류  2</v>
          </cell>
        </row>
        <row r="10">
          <cell r="N10" t="str">
            <v>강북  점</v>
          </cell>
          <cell r="O10" t="str">
            <v>분류  3</v>
          </cell>
        </row>
        <row r="11">
          <cell r="N11" t="str">
            <v>강서  점</v>
          </cell>
          <cell r="O11" t="str">
            <v>분류  4</v>
          </cell>
        </row>
        <row r="12">
          <cell r="N12" t="str">
            <v>강동  점</v>
          </cell>
          <cell r="O12" t="str">
            <v>분류  5</v>
          </cell>
        </row>
        <row r="13">
          <cell r="N13" t="str">
            <v>동대문점</v>
          </cell>
        </row>
        <row r="14">
          <cell r="N14" t="str">
            <v>가락  점</v>
          </cell>
        </row>
        <row r="15">
          <cell r="N15" t="str">
            <v>용산  점</v>
          </cell>
        </row>
        <row r="16">
          <cell r="N16" t="str">
            <v>송파  점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터폰"/>
      <sheetName val="전송설비"/>
      <sheetName val="전기설계변경"/>
      <sheetName val="ESC 제외원가(통신)"/>
      <sheetName val="95년도ESC제외원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>
        <row r="6">
          <cell r="A6" t="str">
            <v>옥내전기공사 - 단위세대 리모콘 스위치</v>
          </cell>
        </row>
        <row r="7">
          <cell r="A7" t="str">
            <v>품     명</v>
          </cell>
          <cell r="B7" t="str">
            <v>규    격</v>
          </cell>
          <cell r="C7" t="str">
            <v>단</v>
          </cell>
          <cell r="D7" t="str">
            <v>단  가</v>
          </cell>
          <cell r="F7" t="str">
            <v xml:space="preserve"> 변 경 전</v>
          </cell>
          <cell r="J7" t="str">
            <v xml:space="preserve"> 변 경 후</v>
          </cell>
          <cell r="N7" t="str">
            <v xml:space="preserve"> 차  액</v>
          </cell>
          <cell r="Q7" t="str">
            <v>비고</v>
          </cell>
        </row>
        <row r="8">
          <cell r="C8" t="str">
            <v>위</v>
          </cell>
          <cell r="E8" t="str">
            <v>수 량</v>
          </cell>
          <cell r="F8" t="str">
            <v>재 료 비</v>
          </cell>
          <cell r="G8" t="str">
            <v>노 무 비</v>
          </cell>
          <cell r="H8" t="str">
            <v>계</v>
          </cell>
          <cell r="I8" t="str">
            <v>수 량</v>
          </cell>
          <cell r="J8" t="str">
            <v>재 료 비</v>
          </cell>
          <cell r="K8" t="str">
            <v>노 무 비</v>
          </cell>
          <cell r="L8" t="str">
            <v>계</v>
          </cell>
          <cell r="M8" t="str">
            <v>수 량</v>
          </cell>
          <cell r="N8" t="str">
            <v>재 료 비</v>
          </cell>
          <cell r="O8" t="str">
            <v>노 무 비</v>
          </cell>
          <cell r="P8" t="str">
            <v>계</v>
          </cell>
        </row>
        <row r="9">
          <cell r="A9" t="str">
            <v>경질비닐전선관</v>
          </cell>
          <cell r="B9" t="str">
            <v>HI 14C</v>
          </cell>
          <cell r="C9" t="str">
            <v>M</v>
          </cell>
          <cell r="D9">
            <v>175</v>
          </cell>
          <cell r="E9">
            <v>383</v>
          </cell>
          <cell r="F9">
            <v>67025</v>
          </cell>
          <cell r="H9">
            <v>67025</v>
          </cell>
          <cell r="L9">
            <v>0</v>
          </cell>
          <cell r="M9">
            <v>-383</v>
          </cell>
          <cell r="N9">
            <v>-67025</v>
          </cell>
          <cell r="P9">
            <v>-67025</v>
          </cell>
        </row>
        <row r="10">
          <cell r="B10" t="str">
            <v>HI 16C</v>
          </cell>
          <cell r="C10" t="str">
            <v>M</v>
          </cell>
          <cell r="D10">
            <v>216</v>
          </cell>
          <cell r="H10">
            <v>0</v>
          </cell>
          <cell r="I10">
            <v>383</v>
          </cell>
          <cell r="J10">
            <v>82728</v>
          </cell>
          <cell r="L10">
            <v>82728</v>
          </cell>
          <cell r="M10">
            <v>383</v>
          </cell>
          <cell r="N10">
            <v>82728</v>
          </cell>
          <cell r="P10">
            <v>82728</v>
          </cell>
        </row>
        <row r="11">
          <cell r="A11" t="str">
            <v>PVC 박스</v>
          </cell>
          <cell r="B11" t="str">
            <v>S/W 용</v>
          </cell>
          <cell r="C11" t="str">
            <v>개</v>
          </cell>
          <cell r="D11">
            <v>283</v>
          </cell>
          <cell r="E11">
            <v>120</v>
          </cell>
          <cell r="F11">
            <v>33960</v>
          </cell>
          <cell r="H11">
            <v>33960</v>
          </cell>
          <cell r="I11">
            <v>240</v>
          </cell>
          <cell r="J11">
            <v>67920</v>
          </cell>
          <cell r="L11">
            <v>67920</v>
          </cell>
          <cell r="M11">
            <v>120</v>
          </cell>
          <cell r="N11">
            <v>33960</v>
          </cell>
          <cell r="P11">
            <v>33960</v>
          </cell>
        </row>
        <row r="12">
          <cell r="A12" t="str">
            <v>600V 비닐절연전선</v>
          </cell>
          <cell r="B12" t="str">
            <v>IV 1.6 ㎜</v>
          </cell>
          <cell r="C12" t="str">
            <v>M</v>
          </cell>
          <cell r="D12">
            <v>67</v>
          </cell>
          <cell r="E12">
            <v>1228</v>
          </cell>
          <cell r="F12">
            <v>82276</v>
          </cell>
          <cell r="H12">
            <v>82276</v>
          </cell>
          <cell r="I12">
            <v>1637</v>
          </cell>
          <cell r="J12">
            <v>109679</v>
          </cell>
          <cell r="L12">
            <v>109679</v>
          </cell>
          <cell r="M12">
            <v>409</v>
          </cell>
          <cell r="N12">
            <v>27403</v>
          </cell>
          <cell r="P12">
            <v>27403</v>
          </cell>
        </row>
        <row r="13">
          <cell r="A13" t="str">
            <v>BOX 보강철물</v>
          </cell>
          <cell r="B13" t="str">
            <v>S/W</v>
          </cell>
          <cell r="C13" t="str">
            <v>개</v>
          </cell>
          <cell r="D13">
            <v>483</v>
          </cell>
          <cell r="E13">
            <v>120</v>
          </cell>
          <cell r="F13">
            <v>57960</v>
          </cell>
          <cell r="H13">
            <v>57960</v>
          </cell>
          <cell r="I13">
            <v>240</v>
          </cell>
          <cell r="J13">
            <v>115920</v>
          </cell>
          <cell r="L13">
            <v>115920</v>
          </cell>
          <cell r="M13">
            <v>120</v>
          </cell>
          <cell r="N13">
            <v>57960</v>
          </cell>
          <cell r="P13">
            <v>57960</v>
          </cell>
        </row>
        <row r="14">
          <cell r="A14" t="str">
            <v>WIDE1로램프스위치</v>
          </cell>
          <cell r="B14" t="str">
            <v>15A 250V 1G</v>
          </cell>
          <cell r="C14" t="str">
            <v>개</v>
          </cell>
          <cell r="D14">
            <v>1166</v>
          </cell>
          <cell r="E14">
            <v>1271</v>
          </cell>
          <cell r="F14">
            <v>1481986</v>
          </cell>
          <cell r="H14">
            <v>1481986</v>
          </cell>
          <cell r="I14">
            <v>120</v>
          </cell>
          <cell r="J14">
            <v>139920</v>
          </cell>
          <cell r="L14">
            <v>139920</v>
          </cell>
          <cell r="M14">
            <v>-1151</v>
          </cell>
          <cell r="N14">
            <v>-1342066</v>
          </cell>
          <cell r="P14">
            <v>-1342066</v>
          </cell>
        </row>
        <row r="15">
          <cell r="A15" t="str">
            <v>WIDE1로램프스위치</v>
          </cell>
          <cell r="B15" t="str">
            <v>15A 250V 2G</v>
          </cell>
          <cell r="C15" t="str">
            <v>개</v>
          </cell>
          <cell r="D15">
            <v>1575</v>
          </cell>
          <cell r="E15">
            <v>120</v>
          </cell>
          <cell r="F15">
            <v>189000</v>
          </cell>
          <cell r="H15">
            <v>189000</v>
          </cell>
          <cell r="I15">
            <v>0</v>
          </cell>
          <cell r="L15">
            <v>0</v>
          </cell>
          <cell r="M15">
            <v>-120</v>
          </cell>
          <cell r="N15">
            <v>-189000</v>
          </cell>
          <cell r="P15">
            <v>-189000</v>
          </cell>
        </row>
        <row r="16">
          <cell r="A16" t="str">
            <v>리모콘 스위치</v>
          </cell>
          <cell r="B16" t="str">
            <v>0.5A 이하</v>
          </cell>
          <cell r="C16" t="str">
            <v>개</v>
          </cell>
          <cell r="D16">
            <v>25000</v>
          </cell>
          <cell r="H16">
            <v>0</v>
          </cell>
          <cell r="I16">
            <v>1391</v>
          </cell>
          <cell r="J16">
            <v>34775000</v>
          </cell>
          <cell r="L16">
            <v>34775000</v>
          </cell>
          <cell r="M16">
            <v>1391</v>
          </cell>
          <cell r="N16">
            <v>34775000</v>
          </cell>
          <cell r="P16">
            <v>34775000</v>
          </cell>
        </row>
        <row r="17">
          <cell r="A17" t="str">
            <v>전선관부속품비</v>
          </cell>
          <cell r="B17" t="str">
            <v>전선관의 15%</v>
          </cell>
          <cell r="C17" t="str">
            <v>식</v>
          </cell>
          <cell r="E17">
            <v>1</v>
          </cell>
          <cell r="F17">
            <v>10053</v>
          </cell>
          <cell r="H17">
            <v>10053</v>
          </cell>
          <cell r="I17">
            <v>1</v>
          </cell>
          <cell r="J17">
            <v>12409.199999999999</v>
          </cell>
          <cell r="L17">
            <v>12409.199999999999</v>
          </cell>
          <cell r="M17">
            <v>1</v>
          </cell>
          <cell r="N17">
            <v>2356.1999999999989</v>
          </cell>
          <cell r="P17">
            <v>2356.1999999999989</v>
          </cell>
        </row>
        <row r="18">
          <cell r="A18" t="str">
            <v>잡자재비</v>
          </cell>
          <cell r="B18" t="str">
            <v>배관배선의 2%</v>
          </cell>
          <cell r="C18" t="str">
            <v>식</v>
          </cell>
          <cell r="E18">
            <v>1</v>
          </cell>
          <cell r="F18">
            <v>2986.02</v>
          </cell>
          <cell r="H18">
            <v>2986.02</v>
          </cell>
          <cell r="I18">
            <v>1</v>
          </cell>
          <cell r="J18">
            <v>3848.14</v>
          </cell>
          <cell r="L18">
            <v>3848.14</v>
          </cell>
          <cell r="M18">
            <v>1</v>
          </cell>
          <cell r="N18">
            <v>862.11999999999989</v>
          </cell>
          <cell r="P18">
            <v>862.11999999999989</v>
          </cell>
        </row>
        <row r="19">
          <cell r="A19" t="str">
            <v>자재비 소계</v>
          </cell>
          <cell r="F19">
            <v>1925246.02</v>
          </cell>
          <cell r="H19">
            <v>1925246.02</v>
          </cell>
          <cell r="J19">
            <v>35307424.340000004</v>
          </cell>
          <cell r="L19">
            <v>35307424.340000004</v>
          </cell>
          <cell r="N19">
            <v>33382178.32</v>
          </cell>
          <cell r="P19">
            <v>33382178.32</v>
          </cell>
        </row>
        <row r="20">
          <cell r="H20" t="str">
            <v xml:space="preserve"> </v>
          </cell>
          <cell r="L20" t="str">
            <v xml:space="preserve"> </v>
          </cell>
          <cell r="P20" t="str">
            <v xml:space="preserve"> </v>
          </cell>
        </row>
        <row r="21">
          <cell r="A21" t="str">
            <v>노무비</v>
          </cell>
          <cell r="B21" t="str">
            <v>내선전공</v>
          </cell>
          <cell r="C21" t="str">
            <v>인</v>
          </cell>
          <cell r="D21">
            <v>36400</v>
          </cell>
          <cell r="E21">
            <v>134.69999999999999</v>
          </cell>
          <cell r="G21">
            <v>4903080</v>
          </cell>
          <cell r="H21">
            <v>4903080</v>
          </cell>
          <cell r="I21">
            <v>165.8</v>
          </cell>
          <cell r="K21">
            <v>6035120</v>
          </cell>
          <cell r="L21">
            <v>6035120</v>
          </cell>
          <cell r="M21">
            <v>31.100000000000023</v>
          </cell>
          <cell r="O21">
            <v>1132040</v>
          </cell>
          <cell r="P21">
            <v>1132040</v>
          </cell>
        </row>
        <row r="22">
          <cell r="A22" t="str">
            <v>고소할증</v>
          </cell>
          <cell r="B22" t="str">
            <v>노무비의 1.5%</v>
          </cell>
          <cell r="C22" t="str">
            <v>식</v>
          </cell>
          <cell r="E22">
            <v>1</v>
          </cell>
          <cell r="G22">
            <v>73546</v>
          </cell>
          <cell r="H22">
            <v>73546</v>
          </cell>
          <cell r="I22">
            <v>1</v>
          </cell>
          <cell r="K22">
            <v>90526</v>
          </cell>
          <cell r="L22">
            <v>90526</v>
          </cell>
          <cell r="M22">
            <v>1</v>
          </cell>
          <cell r="O22">
            <v>16980</v>
          </cell>
          <cell r="P22">
            <v>16980</v>
          </cell>
        </row>
        <row r="23">
          <cell r="A23" t="str">
            <v>노무비 소계</v>
          </cell>
          <cell r="G23">
            <v>4976626</v>
          </cell>
          <cell r="H23">
            <v>4976626</v>
          </cell>
          <cell r="K23">
            <v>6125646</v>
          </cell>
          <cell r="L23">
            <v>6125646</v>
          </cell>
          <cell r="O23">
            <v>1149020</v>
          </cell>
          <cell r="P23">
            <v>1149020</v>
          </cell>
        </row>
        <row r="24">
          <cell r="H24" t="str">
            <v xml:space="preserve"> </v>
          </cell>
          <cell r="L24" t="str">
            <v xml:space="preserve"> </v>
          </cell>
          <cell r="P24" t="str">
            <v xml:space="preserve"> </v>
          </cell>
        </row>
        <row r="25">
          <cell r="H25" t="str">
            <v xml:space="preserve"> </v>
          </cell>
          <cell r="L25" t="str">
            <v xml:space="preserve"> </v>
          </cell>
          <cell r="P25" t="str">
            <v xml:space="preserve"> </v>
          </cell>
        </row>
        <row r="26">
          <cell r="H26" t="str">
            <v xml:space="preserve"> </v>
          </cell>
          <cell r="L26" t="str">
            <v xml:space="preserve"> </v>
          </cell>
          <cell r="P26" t="str">
            <v xml:space="preserve"> </v>
          </cell>
        </row>
        <row r="27">
          <cell r="H27" t="str">
            <v xml:space="preserve"> </v>
          </cell>
          <cell r="L27" t="str">
            <v xml:space="preserve"> </v>
          </cell>
          <cell r="P27" t="str">
            <v xml:space="preserve"> </v>
          </cell>
        </row>
        <row r="28">
          <cell r="H28" t="str">
            <v xml:space="preserve"> </v>
          </cell>
          <cell r="L28" t="str">
            <v xml:space="preserve"> </v>
          </cell>
          <cell r="P28" t="str">
            <v xml:space="preserve"> </v>
          </cell>
        </row>
        <row r="29">
          <cell r="H29" t="str">
            <v xml:space="preserve"> </v>
          </cell>
          <cell r="L29" t="str">
            <v xml:space="preserve"> </v>
          </cell>
          <cell r="P29" t="str">
            <v xml:space="preserve"> </v>
          </cell>
        </row>
        <row r="30">
          <cell r="H30" t="str">
            <v xml:space="preserve"> </v>
          </cell>
          <cell r="L30" t="str">
            <v xml:space="preserve"> </v>
          </cell>
          <cell r="P30" t="str">
            <v xml:space="preserve"> </v>
          </cell>
        </row>
        <row r="31">
          <cell r="A31" t="str">
            <v>합     계</v>
          </cell>
          <cell r="F31">
            <v>1925246.02</v>
          </cell>
          <cell r="G31">
            <v>4976626</v>
          </cell>
          <cell r="H31">
            <v>6901872.0199999996</v>
          </cell>
          <cell r="J31">
            <v>35307424.340000004</v>
          </cell>
          <cell r="K31">
            <v>6125646</v>
          </cell>
          <cell r="L31">
            <v>41433070.340000004</v>
          </cell>
          <cell r="N31">
            <v>33382178.320000004</v>
          </cell>
          <cell r="O31">
            <v>1149020</v>
          </cell>
          <cell r="P31">
            <v>34531198.320000008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학생내역"/>
      <sheetName val="본부동"/>
      <sheetName val="생명내역"/>
      <sheetName val="산업내역"/>
      <sheetName val="집계"/>
      <sheetName val="원가계산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">
          <cell r="E3" t="str">
            <v>단  가</v>
          </cell>
          <cell r="F3" t="str">
            <v>금  액</v>
          </cell>
          <cell r="G3" t="str">
            <v>단 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</row>
        <row r="4">
          <cell r="A4" t="str">
            <v>학생회관 기계설비공사</v>
          </cell>
        </row>
        <row r="5">
          <cell r="A5" t="str">
            <v>14. 소화설비공사</v>
          </cell>
          <cell r="F5">
            <v>7303056</v>
          </cell>
          <cell r="H5">
            <v>4837305</v>
          </cell>
          <cell r="L5">
            <v>12140361</v>
          </cell>
        </row>
        <row r="7">
          <cell r="A7" t="str">
            <v>계</v>
          </cell>
          <cell r="F7">
            <v>7303056</v>
          </cell>
          <cell r="H7">
            <v>4837305</v>
          </cell>
          <cell r="L7">
            <v>12140361</v>
          </cell>
        </row>
        <row r="9">
          <cell r="A9" t="str">
            <v>14. 소화설비공사</v>
          </cell>
        </row>
        <row r="10">
          <cell r="A10" t="str">
            <v>백관 (SPP)</v>
          </cell>
          <cell r="B10" t="str">
            <v>D40</v>
          </cell>
          <cell r="C10" t="str">
            <v>m</v>
          </cell>
          <cell r="D10" t="str">
            <v>4</v>
          </cell>
          <cell r="E10">
            <v>2246</v>
          </cell>
          <cell r="F10">
            <v>8984</v>
          </cell>
          <cell r="K10">
            <v>2246</v>
          </cell>
          <cell r="L10">
            <v>8984</v>
          </cell>
        </row>
        <row r="11">
          <cell r="A11" t="str">
            <v>백관 (SPP)</v>
          </cell>
          <cell r="B11" t="str">
            <v>D50</v>
          </cell>
          <cell r="C11" t="str">
            <v>m</v>
          </cell>
          <cell r="D11" t="str">
            <v>108</v>
          </cell>
          <cell r="E11">
            <v>3078</v>
          </cell>
          <cell r="F11">
            <v>332424</v>
          </cell>
          <cell r="K11">
            <v>3078</v>
          </cell>
          <cell r="L11">
            <v>332424</v>
          </cell>
        </row>
        <row r="12">
          <cell r="A12" t="str">
            <v>백관 (SPP)</v>
          </cell>
          <cell r="B12" t="str">
            <v>D65</v>
          </cell>
          <cell r="C12" t="str">
            <v>m</v>
          </cell>
          <cell r="D12" t="str">
            <v>47</v>
          </cell>
          <cell r="E12">
            <v>3927</v>
          </cell>
          <cell r="F12">
            <v>184569</v>
          </cell>
          <cell r="K12">
            <v>3927</v>
          </cell>
          <cell r="L12">
            <v>184569</v>
          </cell>
        </row>
        <row r="13">
          <cell r="A13" t="str">
            <v>백관 (SPP)</v>
          </cell>
          <cell r="B13" t="str">
            <v>D80</v>
          </cell>
          <cell r="C13" t="str">
            <v>m</v>
          </cell>
          <cell r="D13" t="str">
            <v>8</v>
          </cell>
          <cell r="E13">
            <v>4965</v>
          </cell>
          <cell r="F13">
            <v>39720</v>
          </cell>
          <cell r="K13">
            <v>4965</v>
          </cell>
          <cell r="L13">
            <v>39720</v>
          </cell>
        </row>
        <row r="14">
          <cell r="A14" t="str">
            <v>백관 (SPP)</v>
          </cell>
          <cell r="B14" t="str">
            <v>D100</v>
          </cell>
          <cell r="C14" t="str">
            <v>m</v>
          </cell>
          <cell r="D14" t="str">
            <v>102</v>
          </cell>
          <cell r="E14">
            <v>7073</v>
          </cell>
          <cell r="F14">
            <v>721446</v>
          </cell>
          <cell r="K14">
            <v>7073</v>
          </cell>
          <cell r="L14">
            <v>721446</v>
          </cell>
        </row>
        <row r="15">
          <cell r="A15" t="str">
            <v>백관 (SPP)</v>
          </cell>
          <cell r="B15" t="str">
            <v>D200</v>
          </cell>
          <cell r="C15" t="str">
            <v>m</v>
          </cell>
          <cell r="D15" t="str">
            <v>53</v>
          </cell>
          <cell r="E15">
            <v>18329</v>
          </cell>
          <cell r="F15">
            <v>971437</v>
          </cell>
          <cell r="K15">
            <v>18329</v>
          </cell>
          <cell r="L15">
            <v>971437</v>
          </cell>
        </row>
        <row r="16">
          <cell r="A16" t="str">
            <v>백엘보 (나사)</v>
          </cell>
          <cell r="B16" t="str">
            <v>D50</v>
          </cell>
          <cell r="C16" t="str">
            <v>EA</v>
          </cell>
          <cell r="D16" t="str">
            <v>23</v>
          </cell>
          <cell r="E16">
            <v>1587</v>
          </cell>
          <cell r="F16">
            <v>36501</v>
          </cell>
          <cell r="K16">
            <v>1587</v>
          </cell>
          <cell r="L16">
            <v>36501</v>
          </cell>
        </row>
        <row r="17">
          <cell r="A17" t="str">
            <v>백엘보 (용접)</v>
          </cell>
          <cell r="B17" t="str">
            <v>D65</v>
          </cell>
          <cell r="C17" t="str">
            <v>EA</v>
          </cell>
          <cell r="D17" t="str">
            <v>5</v>
          </cell>
          <cell r="E17">
            <v>1470</v>
          </cell>
          <cell r="F17">
            <v>7350</v>
          </cell>
          <cell r="K17">
            <v>1470</v>
          </cell>
          <cell r="L17">
            <v>7350</v>
          </cell>
        </row>
        <row r="18">
          <cell r="A18" t="str">
            <v>백엘보 (용접)</v>
          </cell>
          <cell r="B18" t="str">
            <v>D80</v>
          </cell>
          <cell r="C18" t="str">
            <v>EA</v>
          </cell>
          <cell r="D18" t="str">
            <v>1</v>
          </cell>
          <cell r="E18">
            <v>2035</v>
          </cell>
          <cell r="F18">
            <v>2035</v>
          </cell>
          <cell r="K18">
            <v>2035</v>
          </cell>
          <cell r="L18">
            <v>2035</v>
          </cell>
        </row>
        <row r="19">
          <cell r="A19" t="str">
            <v>백엘보 (용접)</v>
          </cell>
          <cell r="B19" t="str">
            <v>D100</v>
          </cell>
          <cell r="C19" t="str">
            <v>EA</v>
          </cell>
          <cell r="D19" t="str">
            <v>7</v>
          </cell>
          <cell r="E19">
            <v>3562</v>
          </cell>
          <cell r="F19">
            <v>24934</v>
          </cell>
          <cell r="K19">
            <v>3562</v>
          </cell>
          <cell r="L19">
            <v>24934</v>
          </cell>
        </row>
        <row r="20">
          <cell r="A20" t="str">
            <v>흑티이 (용접)</v>
          </cell>
          <cell r="B20" t="str">
            <v>D65</v>
          </cell>
          <cell r="C20" t="str">
            <v>EA</v>
          </cell>
          <cell r="D20" t="str">
            <v>3</v>
          </cell>
          <cell r="E20">
            <v>1967</v>
          </cell>
          <cell r="F20">
            <v>5901</v>
          </cell>
          <cell r="K20">
            <v>1967</v>
          </cell>
          <cell r="L20">
            <v>5901</v>
          </cell>
        </row>
        <row r="21">
          <cell r="A21" t="str">
            <v>흑티이 (용접)</v>
          </cell>
          <cell r="B21" t="str">
            <v>D80</v>
          </cell>
          <cell r="C21" t="str">
            <v>EA</v>
          </cell>
          <cell r="D21" t="str">
            <v>1</v>
          </cell>
          <cell r="E21">
            <v>2442</v>
          </cell>
          <cell r="F21">
            <v>2442</v>
          </cell>
          <cell r="K21">
            <v>2442</v>
          </cell>
          <cell r="L21">
            <v>2442</v>
          </cell>
        </row>
        <row r="22">
          <cell r="A22" t="str">
            <v>흑티이 (용접)</v>
          </cell>
          <cell r="B22" t="str">
            <v>D100</v>
          </cell>
          <cell r="C22" t="str">
            <v>EA</v>
          </cell>
          <cell r="D22" t="str">
            <v>4</v>
          </cell>
          <cell r="E22">
            <v>4015</v>
          </cell>
          <cell r="F22">
            <v>16060</v>
          </cell>
          <cell r="K22">
            <v>4015</v>
          </cell>
          <cell r="L22">
            <v>16060</v>
          </cell>
        </row>
        <row r="23">
          <cell r="A23" t="str">
            <v>흑티이 (용접)</v>
          </cell>
          <cell r="B23" t="str">
            <v>D200</v>
          </cell>
          <cell r="C23" t="str">
            <v>EA</v>
          </cell>
          <cell r="D23" t="str">
            <v>1</v>
          </cell>
          <cell r="E23">
            <v>16569</v>
          </cell>
          <cell r="F23">
            <v>16569</v>
          </cell>
          <cell r="K23">
            <v>16569</v>
          </cell>
          <cell r="L23">
            <v>16569</v>
          </cell>
        </row>
        <row r="24">
          <cell r="A24" t="str">
            <v>백레듀샤 (나사)</v>
          </cell>
          <cell r="B24" t="str">
            <v>D50</v>
          </cell>
          <cell r="C24" t="str">
            <v>EA</v>
          </cell>
          <cell r="D24" t="str">
            <v>8</v>
          </cell>
          <cell r="E24">
            <v>914</v>
          </cell>
          <cell r="F24">
            <v>7312</v>
          </cell>
          <cell r="K24">
            <v>914</v>
          </cell>
          <cell r="L24">
            <v>7312</v>
          </cell>
        </row>
        <row r="25">
          <cell r="A25" t="str">
            <v>백레듀샤 (용접)</v>
          </cell>
          <cell r="B25" t="str">
            <v>D65</v>
          </cell>
          <cell r="C25" t="str">
            <v>EA</v>
          </cell>
          <cell r="D25" t="str">
            <v>3</v>
          </cell>
          <cell r="E25">
            <v>916</v>
          </cell>
          <cell r="F25">
            <v>2748</v>
          </cell>
          <cell r="K25">
            <v>916</v>
          </cell>
          <cell r="L25">
            <v>2748</v>
          </cell>
        </row>
        <row r="26">
          <cell r="A26" t="str">
            <v>백레듀샤 (용접)</v>
          </cell>
          <cell r="B26" t="str">
            <v>D80</v>
          </cell>
          <cell r="C26" t="str">
            <v>EA</v>
          </cell>
          <cell r="D26" t="str">
            <v>1</v>
          </cell>
          <cell r="E26">
            <v>1131</v>
          </cell>
          <cell r="F26">
            <v>1131</v>
          </cell>
          <cell r="K26">
            <v>1131</v>
          </cell>
          <cell r="L26">
            <v>1131</v>
          </cell>
        </row>
        <row r="27">
          <cell r="A27" t="str">
            <v>맹후렌지 (10KG)</v>
          </cell>
          <cell r="B27" t="str">
            <v>D100</v>
          </cell>
          <cell r="C27" t="str">
            <v>EA</v>
          </cell>
          <cell r="D27" t="str">
            <v>1</v>
          </cell>
          <cell r="E27">
            <v>5698</v>
          </cell>
          <cell r="F27">
            <v>5698</v>
          </cell>
          <cell r="K27">
            <v>5698</v>
          </cell>
          <cell r="L27">
            <v>5698</v>
          </cell>
        </row>
        <row r="28">
          <cell r="A28" t="str">
            <v>게이트OS&amp;Y밸브FC용접</v>
          </cell>
          <cell r="B28" t="str">
            <v>D100</v>
          </cell>
          <cell r="C28" t="str">
            <v>EA</v>
          </cell>
          <cell r="D28" t="str">
            <v>1</v>
          </cell>
          <cell r="E28">
            <v>86652</v>
          </cell>
          <cell r="F28">
            <v>86652</v>
          </cell>
          <cell r="K28">
            <v>86652</v>
          </cell>
          <cell r="L28">
            <v>86652</v>
          </cell>
        </row>
        <row r="29">
          <cell r="A29" t="str">
            <v>스모렌스키체크밸브</v>
          </cell>
          <cell r="B29" t="str">
            <v>D100</v>
          </cell>
          <cell r="C29" t="str">
            <v>EA</v>
          </cell>
          <cell r="D29" t="str">
            <v>2</v>
          </cell>
          <cell r="E29">
            <v>80040</v>
          </cell>
          <cell r="F29">
            <v>160080</v>
          </cell>
          <cell r="K29">
            <v>80040</v>
          </cell>
          <cell r="L29">
            <v>160080</v>
          </cell>
        </row>
        <row r="30">
          <cell r="A30" t="str">
            <v>자동배수밸브</v>
          </cell>
          <cell r="B30" t="str">
            <v>D20</v>
          </cell>
          <cell r="C30" t="str">
            <v>EA</v>
          </cell>
          <cell r="D30" t="str">
            <v>1</v>
          </cell>
          <cell r="E30">
            <v>6090</v>
          </cell>
          <cell r="F30">
            <v>6090</v>
          </cell>
          <cell r="K30">
            <v>6090</v>
          </cell>
          <cell r="L30">
            <v>6090</v>
          </cell>
        </row>
        <row r="31">
          <cell r="A31" t="str">
            <v>분말소화기(ABC)</v>
          </cell>
          <cell r="B31" t="str">
            <v>4단위 ABC 3.3KG</v>
          </cell>
          <cell r="C31" t="str">
            <v>EA</v>
          </cell>
          <cell r="D31" t="str">
            <v>17</v>
          </cell>
          <cell r="E31">
            <v>20010</v>
          </cell>
          <cell r="F31">
            <v>340170</v>
          </cell>
          <cell r="K31">
            <v>20010</v>
          </cell>
          <cell r="L31">
            <v>340170</v>
          </cell>
        </row>
        <row r="32">
          <cell r="A32" t="str">
            <v>물 감압변</v>
          </cell>
          <cell r="B32" t="str">
            <v>D40</v>
          </cell>
          <cell r="C32" t="str">
            <v>EA</v>
          </cell>
          <cell r="D32" t="str">
            <v>6</v>
          </cell>
          <cell r="E32">
            <v>30450</v>
          </cell>
          <cell r="F32">
            <v>182700</v>
          </cell>
          <cell r="K32">
            <v>30450</v>
          </cell>
          <cell r="L32">
            <v>182700</v>
          </cell>
        </row>
        <row r="33">
          <cell r="A33" t="str">
            <v>송수구 (쌍구노출형)</v>
          </cell>
          <cell r="B33" t="str">
            <v>100x65x65</v>
          </cell>
          <cell r="C33" t="str">
            <v>EA</v>
          </cell>
          <cell r="D33" t="str">
            <v>1</v>
          </cell>
          <cell r="E33">
            <v>113100</v>
          </cell>
          <cell r="F33">
            <v>113100</v>
          </cell>
          <cell r="K33">
            <v>113100</v>
          </cell>
          <cell r="L33">
            <v>113100</v>
          </cell>
        </row>
        <row r="34">
          <cell r="A34" t="str">
            <v>강관용접</v>
          </cell>
          <cell r="B34" t="str">
            <v>D65</v>
          </cell>
          <cell r="C34" t="str">
            <v>개소</v>
          </cell>
          <cell r="D34" t="str">
            <v>33</v>
          </cell>
          <cell r="E34">
            <v>80</v>
          </cell>
          <cell r="F34">
            <v>2640</v>
          </cell>
          <cell r="K34">
            <v>80</v>
          </cell>
          <cell r="L34">
            <v>2640</v>
          </cell>
        </row>
        <row r="35">
          <cell r="A35" t="str">
            <v>강관용접</v>
          </cell>
          <cell r="B35" t="str">
            <v>D80</v>
          </cell>
          <cell r="C35" t="str">
            <v>개소</v>
          </cell>
          <cell r="D35" t="str">
            <v>8</v>
          </cell>
          <cell r="E35">
            <v>106</v>
          </cell>
          <cell r="F35">
            <v>848</v>
          </cell>
          <cell r="K35">
            <v>106</v>
          </cell>
          <cell r="L35">
            <v>848</v>
          </cell>
        </row>
        <row r="36">
          <cell r="A36" t="str">
            <v>강관용접</v>
          </cell>
          <cell r="B36" t="str">
            <v>D100</v>
          </cell>
          <cell r="C36" t="str">
            <v>개소</v>
          </cell>
          <cell r="D36" t="str">
            <v>53</v>
          </cell>
          <cell r="E36">
            <v>154</v>
          </cell>
          <cell r="F36">
            <v>8162</v>
          </cell>
          <cell r="K36">
            <v>154</v>
          </cell>
          <cell r="L36">
            <v>8162</v>
          </cell>
        </row>
        <row r="37">
          <cell r="A37" t="str">
            <v>강관용접</v>
          </cell>
          <cell r="B37" t="str">
            <v>D200</v>
          </cell>
          <cell r="C37" t="str">
            <v>개소</v>
          </cell>
          <cell r="D37" t="str">
            <v>12</v>
          </cell>
          <cell r="E37">
            <v>341</v>
          </cell>
          <cell r="F37">
            <v>4092</v>
          </cell>
          <cell r="K37">
            <v>341</v>
          </cell>
          <cell r="L37">
            <v>4092</v>
          </cell>
        </row>
        <row r="38">
          <cell r="A38" t="str">
            <v>용접합후렌지</v>
          </cell>
          <cell r="B38" t="str">
            <v>D100</v>
          </cell>
          <cell r="C38" t="str">
            <v>개소</v>
          </cell>
          <cell r="D38" t="str">
            <v>6</v>
          </cell>
          <cell r="E38">
            <v>3537</v>
          </cell>
          <cell r="F38">
            <v>21222</v>
          </cell>
          <cell r="K38">
            <v>3537</v>
          </cell>
          <cell r="L38">
            <v>21222</v>
          </cell>
        </row>
        <row r="39">
          <cell r="A39" t="str">
            <v>용접조후렌지</v>
          </cell>
          <cell r="B39" t="str">
            <v>D100</v>
          </cell>
          <cell r="C39" t="str">
            <v>개소</v>
          </cell>
          <cell r="D39" t="str">
            <v>1</v>
          </cell>
          <cell r="E39">
            <v>5962</v>
          </cell>
          <cell r="F39">
            <v>5962</v>
          </cell>
          <cell r="K39">
            <v>5962</v>
          </cell>
          <cell r="L39">
            <v>5962</v>
          </cell>
        </row>
        <row r="40">
          <cell r="A40" t="str">
            <v>용접조후렌지</v>
          </cell>
          <cell r="B40" t="str">
            <v>D200</v>
          </cell>
          <cell r="C40" t="str">
            <v>개소</v>
          </cell>
          <cell r="D40" t="str">
            <v>1</v>
          </cell>
          <cell r="E40">
            <v>15225</v>
          </cell>
          <cell r="F40">
            <v>15225</v>
          </cell>
          <cell r="K40">
            <v>15225</v>
          </cell>
          <cell r="L40">
            <v>15225</v>
          </cell>
        </row>
        <row r="41">
          <cell r="A41" t="str">
            <v>일반행거(달대볼트)</v>
          </cell>
          <cell r="B41" t="str">
            <v>D50</v>
          </cell>
          <cell r="C41" t="str">
            <v>개소</v>
          </cell>
          <cell r="D41" t="str">
            <v>41</v>
          </cell>
          <cell r="E41">
            <v>706</v>
          </cell>
          <cell r="F41">
            <v>28946</v>
          </cell>
          <cell r="G41">
            <v>21</v>
          </cell>
          <cell r="H41">
            <v>861</v>
          </cell>
          <cell r="K41">
            <v>727</v>
          </cell>
          <cell r="L41">
            <v>29807</v>
          </cell>
        </row>
        <row r="42">
          <cell r="A42" t="str">
            <v>일반행거(달대볼트)</v>
          </cell>
          <cell r="B42" t="str">
            <v>D65</v>
          </cell>
          <cell r="C42" t="str">
            <v>개소</v>
          </cell>
          <cell r="D42" t="str">
            <v>15</v>
          </cell>
          <cell r="E42">
            <v>842</v>
          </cell>
          <cell r="F42">
            <v>12630</v>
          </cell>
          <cell r="G42">
            <v>21</v>
          </cell>
          <cell r="H42">
            <v>315</v>
          </cell>
          <cell r="K42">
            <v>863</v>
          </cell>
          <cell r="L42">
            <v>12945</v>
          </cell>
        </row>
        <row r="43">
          <cell r="A43" t="str">
            <v>일반행거(달대볼트)</v>
          </cell>
          <cell r="B43" t="str">
            <v>D80</v>
          </cell>
          <cell r="C43" t="str">
            <v>개소</v>
          </cell>
          <cell r="D43" t="str">
            <v>3</v>
          </cell>
          <cell r="E43">
            <v>1113</v>
          </cell>
          <cell r="F43">
            <v>3339</v>
          </cell>
          <cell r="G43">
            <v>21</v>
          </cell>
          <cell r="H43">
            <v>63</v>
          </cell>
          <cell r="K43">
            <v>1134</v>
          </cell>
          <cell r="L43">
            <v>3402</v>
          </cell>
        </row>
        <row r="44">
          <cell r="A44" t="str">
            <v>일반행거(달대볼트)</v>
          </cell>
          <cell r="B44" t="str">
            <v>D100</v>
          </cell>
          <cell r="C44" t="str">
            <v>개소</v>
          </cell>
          <cell r="D44" t="str">
            <v>32</v>
          </cell>
          <cell r="E44">
            <v>1376</v>
          </cell>
          <cell r="F44">
            <v>44032</v>
          </cell>
          <cell r="G44">
            <v>29</v>
          </cell>
          <cell r="H44">
            <v>928</v>
          </cell>
          <cell r="K44">
            <v>1405</v>
          </cell>
          <cell r="L44">
            <v>44960</v>
          </cell>
        </row>
        <row r="45">
          <cell r="A45" t="str">
            <v>일반행거(달대볼트)</v>
          </cell>
          <cell r="B45" t="str">
            <v>D200</v>
          </cell>
          <cell r="C45" t="str">
            <v>개소</v>
          </cell>
          <cell r="D45" t="str">
            <v>17</v>
          </cell>
          <cell r="E45">
            <v>2891</v>
          </cell>
          <cell r="F45">
            <v>49147</v>
          </cell>
          <cell r="G45">
            <v>29</v>
          </cell>
          <cell r="H45">
            <v>493</v>
          </cell>
          <cell r="K45">
            <v>2920</v>
          </cell>
          <cell r="L45">
            <v>49640</v>
          </cell>
        </row>
        <row r="46">
          <cell r="A46" t="str">
            <v>관보온(아티론+포리마테프)</v>
          </cell>
          <cell r="B46" t="str">
            <v>25TxD40</v>
          </cell>
          <cell r="C46" t="str">
            <v>M</v>
          </cell>
          <cell r="D46" t="str">
            <v>4</v>
          </cell>
          <cell r="E46">
            <v>1883</v>
          </cell>
          <cell r="F46">
            <v>7532</v>
          </cell>
          <cell r="G46">
            <v>1017</v>
          </cell>
          <cell r="H46">
            <v>4068</v>
          </cell>
          <cell r="K46">
            <v>2900</v>
          </cell>
          <cell r="L46">
            <v>11600</v>
          </cell>
        </row>
        <row r="47">
          <cell r="A47" t="str">
            <v>관보온(아티론+포리마테프)</v>
          </cell>
          <cell r="B47" t="str">
            <v>25TxD50</v>
          </cell>
          <cell r="C47" t="str">
            <v>M</v>
          </cell>
          <cell r="D47" t="str">
            <v>103</v>
          </cell>
          <cell r="E47">
            <v>2058</v>
          </cell>
          <cell r="F47">
            <v>211974</v>
          </cell>
          <cell r="G47">
            <v>1017</v>
          </cell>
          <cell r="H47">
            <v>104751</v>
          </cell>
          <cell r="K47">
            <v>3075</v>
          </cell>
          <cell r="L47">
            <v>316725</v>
          </cell>
        </row>
        <row r="48">
          <cell r="A48" t="str">
            <v>관보온(아티론+포리마테프)</v>
          </cell>
          <cell r="B48" t="str">
            <v>25TxD65</v>
          </cell>
          <cell r="C48" t="str">
            <v>M</v>
          </cell>
          <cell r="D48" t="str">
            <v>45</v>
          </cell>
          <cell r="E48">
            <v>2366</v>
          </cell>
          <cell r="F48">
            <v>106470</v>
          </cell>
          <cell r="G48">
            <v>1271</v>
          </cell>
          <cell r="H48">
            <v>57195</v>
          </cell>
          <cell r="K48">
            <v>3637</v>
          </cell>
          <cell r="L48">
            <v>163665</v>
          </cell>
        </row>
        <row r="49">
          <cell r="A49" t="str">
            <v>관보온(아티론+포리마테프)</v>
          </cell>
          <cell r="B49" t="str">
            <v>25TxD80</v>
          </cell>
          <cell r="C49" t="str">
            <v>M</v>
          </cell>
          <cell r="D49" t="str">
            <v>8</v>
          </cell>
          <cell r="E49">
            <v>2632</v>
          </cell>
          <cell r="F49">
            <v>21056</v>
          </cell>
          <cell r="G49">
            <v>1399</v>
          </cell>
          <cell r="H49">
            <v>11192</v>
          </cell>
          <cell r="K49">
            <v>4031</v>
          </cell>
          <cell r="L49">
            <v>32248</v>
          </cell>
        </row>
        <row r="50">
          <cell r="A50" t="str">
            <v>관보온(아티론+포리마테프)</v>
          </cell>
          <cell r="B50" t="str">
            <v>25TxD100</v>
          </cell>
          <cell r="C50" t="str">
            <v>M</v>
          </cell>
          <cell r="D50" t="str">
            <v>97</v>
          </cell>
          <cell r="E50">
            <v>3073</v>
          </cell>
          <cell r="F50">
            <v>298081</v>
          </cell>
          <cell r="G50">
            <v>1780</v>
          </cell>
          <cell r="H50">
            <v>172660</v>
          </cell>
          <cell r="K50">
            <v>4853</v>
          </cell>
          <cell r="L50">
            <v>470741</v>
          </cell>
        </row>
        <row r="51">
          <cell r="A51" t="str">
            <v>관보온(아티론+포리마테프)</v>
          </cell>
          <cell r="B51" t="str">
            <v>40TxD200</v>
          </cell>
          <cell r="C51" t="str">
            <v>M</v>
          </cell>
          <cell r="D51" t="str">
            <v>50</v>
          </cell>
          <cell r="E51">
            <v>13328</v>
          </cell>
          <cell r="F51">
            <v>666400</v>
          </cell>
          <cell r="G51">
            <v>3688</v>
          </cell>
          <cell r="H51">
            <v>184400</v>
          </cell>
          <cell r="K51">
            <v>17016</v>
          </cell>
          <cell r="L51">
            <v>850800</v>
          </cell>
        </row>
        <row r="52">
          <cell r="A52" t="str">
            <v>옥내소화전설치(매입형)SUS304</v>
          </cell>
          <cell r="B52" t="str">
            <v>(일반형)</v>
          </cell>
          <cell r="C52" t="str">
            <v>개소</v>
          </cell>
          <cell r="D52" t="str">
            <v>8</v>
          </cell>
          <cell r="E52">
            <v>285763</v>
          </cell>
          <cell r="F52">
            <v>2286104</v>
          </cell>
          <cell r="G52">
            <v>36661</v>
          </cell>
          <cell r="H52">
            <v>293288</v>
          </cell>
          <cell r="K52">
            <v>322424</v>
          </cell>
          <cell r="L52">
            <v>2579392</v>
          </cell>
        </row>
        <row r="53">
          <cell r="A53" t="str">
            <v>소모품비</v>
          </cell>
          <cell r="B53" t="str">
            <v>관의 5%</v>
          </cell>
          <cell r="C53" t="str">
            <v>식</v>
          </cell>
          <cell r="D53" t="str">
            <v>1</v>
          </cell>
          <cell r="E53">
            <v>112929</v>
          </cell>
          <cell r="F53">
            <v>112929</v>
          </cell>
          <cell r="K53">
            <v>112929</v>
          </cell>
          <cell r="L53">
            <v>112929</v>
          </cell>
        </row>
        <row r="54">
          <cell r="A54" t="str">
            <v>노무비</v>
          </cell>
          <cell r="B54" t="str">
            <v>배관공</v>
          </cell>
          <cell r="C54" t="str">
            <v>인</v>
          </cell>
          <cell r="D54" t="str">
            <v>141</v>
          </cell>
          <cell r="G54">
            <v>24441</v>
          </cell>
          <cell r="H54">
            <v>3446181</v>
          </cell>
          <cell r="K54">
            <v>24441</v>
          </cell>
          <cell r="L54">
            <v>3446181</v>
          </cell>
        </row>
        <row r="55">
          <cell r="A55" t="str">
            <v>노무비</v>
          </cell>
          <cell r="B55" t="str">
            <v>보통인부</v>
          </cell>
          <cell r="C55" t="str">
            <v>인</v>
          </cell>
          <cell r="D55" t="str">
            <v>35</v>
          </cell>
          <cell r="G55">
            <v>16026</v>
          </cell>
          <cell r="H55">
            <v>560910</v>
          </cell>
          <cell r="K55">
            <v>16026</v>
          </cell>
          <cell r="L55">
            <v>560910</v>
          </cell>
        </row>
        <row r="56">
          <cell r="A56" t="str">
            <v>공구손료</v>
          </cell>
          <cell r="B56" t="str">
            <v>인건비의3%</v>
          </cell>
          <cell r="C56" t="str">
            <v>식</v>
          </cell>
          <cell r="D56" t="str">
            <v>1</v>
          </cell>
          <cell r="E56">
            <v>120212</v>
          </cell>
          <cell r="F56">
            <v>120212</v>
          </cell>
          <cell r="K56">
            <v>120212</v>
          </cell>
          <cell r="L56">
            <v>120212</v>
          </cell>
        </row>
        <row r="58">
          <cell r="A58" t="str">
            <v>소     계</v>
          </cell>
          <cell r="F58">
            <v>7303056</v>
          </cell>
          <cell r="H58">
            <v>4837305</v>
          </cell>
          <cell r="L58">
            <v>12140361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학생내역"/>
      <sheetName val="본부동"/>
      <sheetName val="집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">
          <cell r="E3" t="str">
            <v>단  가</v>
          </cell>
          <cell r="F3" t="str">
            <v>금  액</v>
          </cell>
          <cell r="G3" t="str">
            <v>단 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</row>
        <row r="4">
          <cell r="A4" t="str">
            <v>학생회관 기계설비공사</v>
          </cell>
        </row>
        <row r="5">
          <cell r="A5" t="str">
            <v>15. 연도공사</v>
          </cell>
          <cell r="F5">
            <v>2758669</v>
          </cell>
          <cell r="H5">
            <v>323627</v>
          </cell>
          <cell r="L5">
            <v>3082296</v>
          </cell>
        </row>
        <row r="7">
          <cell r="A7" t="str">
            <v>계</v>
          </cell>
          <cell r="F7">
            <v>2758669</v>
          </cell>
          <cell r="H7">
            <v>323627</v>
          </cell>
          <cell r="L7">
            <v>3082296</v>
          </cell>
        </row>
        <row r="9">
          <cell r="A9" t="str">
            <v>15. 연도공사</v>
          </cell>
        </row>
        <row r="10">
          <cell r="A10" t="str">
            <v>1) BOILER STACK</v>
          </cell>
        </row>
        <row r="11">
          <cell r="A11" t="str">
            <v>SUS316/AL</v>
          </cell>
        </row>
        <row r="12">
          <cell r="A12" t="str">
            <v>연돌캡</v>
          </cell>
          <cell r="B12" t="str">
            <v>300S-SK</v>
          </cell>
          <cell r="C12" t="str">
            <v>EA</v>
          </cell>
          <cell r="D12" t="str">
            <v>1</v>
          </cell>
          <cell r="E12">
            <v>63500</v>
          </cell>
          <cell r="F12">
            <v>63500</v>
          </cell>
          <cell r="K12">
            <v>63500</v>
          </cell>
          <cell r="L12">
            <v>63500</v>
          </cell>
        </row>
        <row r="13">
          <cell r="A13" t="str">
            <v>비막이</v>
          </cell>
          <cell r="B13" t="str">
            <v>300S-SC</v>
          </cell>
          <cell r="C13" t="str">
            <v>EA</v>
          </cell>
          <cell r="D13" t="str">
            <v>1</v>
          </cell>
          <cell r="E13">
            <v>67500</v>
          </cell>
          <cell r="F13">
            <v>67500</v>
          </cell>
          <cell r="K13">
            <v>67500</v>
          </cell>
          <cell r="L13">
            <v>67500</v>
          </cell>
        </row>
        <row r="14">
          <cell r="A14" t="str">
            <v>연돌마감캡</v>
          </cell>
          <cell r="B14" t="str">
            <v>300S-VT</v>
          </cell>
          <cell r="C14" t="str">
            <v>EA</v>
          </cell>
          <cell r="D14" t="str">
            <v>1</v>
          </cell>
          <cell r="E14">
            <v>56200</v>
          </cell>
          <cell r="F14">
            <v>56200</v>
          </cell>
          <cell r="K14">
            <v>56200</v>
          </cell>
          <cell r="L14">
            <v>56200</v>
          </cell>
        </row>
        <row r="15">
          <cell r="A15" t="str">
            <v>유동방지대</v>
          </cell>
          <cell r="B15" t="str">
            <v>300S-FR</v>
          </cell>
          <cell r="C15" t="str">
            <v>EA</v>
          </cell>
          <cell r="D15" t="str">
            <v>1</v>
          </cell>
          <cell r="E15">
            <v>12600</v>
          </cell>
          <cell r="F15">
            <v>12600</v>
          </cell>
          <cell r="K15">
            <v>12600</v>
          </cell>
          <cell r="L15">
            <v>12600</v>
          </cell>
        </row>
        <row r="16">
          <cell r="A16" t="str">
            <v>연돌하중 지지대</v>
          </cell>
          <cell r="B16" t="str">
            <v>300S-PA</v>
          </cell>
          <cell r="C16" t="str">
            <v>EA</v>
          </cell>
          <cell r="D16" t="str">
            <v>2</v>
          </cell>
          <cell r="E16">
            <v>23800</v>
          </cell>
          <cell r="F16">
            <v>47600</v>
          </cell>
          <cell r="K16">
            <v>23800</v>
          </cell>
          <cell r="L16">
            <v>47600</v>
          </cell>
        </row>
        <row r="17">
          <cell r="A17" t="str">
            <v>단열하중 지지관</v>
          </cell>
          <cell r="B17" t="str">
            <v>300S-IV</v>
          </cell>
          <cell r="C17" t="str">
            <v>EA</v>
          </cell>
          <cell r="D17" t="str">
            <v>2</v>
          </cell>
          <cell r="E17">
            <v>38400</v>
          </cell>
          <cell r="F17">
            <v>76800</v>
          </cell>
          <cell r="K17">
            <v>38400</v>
          </cell>
          <cell r="L17">
            <v>76800</v>
          </cell>
        </row>
        <row r="18">
          <cell r="A18" t="str">
            <v>488mm 슬립관</v>
          </cell>
          <cell r="B18" t="str">
            <v>300S-AG/488</v>
          </cell>
          <cell r="C18" t="str">
            <v>EA</v>
          </cell>
          <cell r="D18" t="str">
            <v>1</v>
          </cell>
          <cell r="E18">
            <v>52000</v>
          </cell>
          <cell r="F18">
            <v>52000</v>
          </cell>
          <cell r="K18">
            <v>52000</v>
          </cell>
          <cell r="L18">
            <v>52000</v>
          </cell>
        </row>
        <row r="19">
          <cell r="A19" t="str">
            <v>977mm 배연점검관</v>
          </cell>
          <cell r="B19" t="str">
            <v>300S-CH/977</v>
          </cell>
          <cell r="C19" t="str">
            <v>EA</v>
          </cell>
          <cell r="D19" t="str">
            <v>1</v>
          </cell>
          <cell r="E19">
            <v>51300</v>
          </cell>
          <cell r="F19">
            <v>51300</v>
          </cell>
          <cell r="K19">
            <v>51300</v>
          </cell>
          <cell r="L19">
            <v>51300</v>
          </cell>
        </row>
        <row r="20">
          <cell r="A20" t="str">
            <v>977mm 직관</v>
          </cell>
          <cell r="B20" t="str">
            <v>300S-977</v>
          </cell>
          <cell r="C20" t="str">
            <v>EA</v>
          </cell>
          <cell r="D20" t="str">
            <v>16</v>
          </cell>
          <cell r="E20">
            <v>58400</v>
          </cell>
          <cell r="F20">
            <v>934400</v>
          </cell>
          <cell r="K20">
            <v>58400</v>
          </cell>
          <cell r="L20">
            <v>934400</v>
          </cell>
        </row>
        <row r="21">
          <cell r="A21" t="str">
            <v>477mm 직관</v>
          </cell>
          <cell r="B21" t="str">
            <v>300S-477</v>
          </cell>
          <cell r="C21" t="str">
            <v>EA</v>
          </cell>
          <cell r="D21" t="str">
            <v>2</v>
          </cell>
          <cell r="E21">
            <v>44950</v>
          </cell>
          <cell r="F21">
            <v>89900</v>
          </cell>
          <cell r="K21">
            <v>44950</v>
          </cell>
          <cell r="L21">
            <v>89900</v>
          </cell>
        </row>
        <row r="22">
          <cell r="A22" t="str">
            <v>90' 연결관</v>
          </cell>
          <cell r="B22" t="str">
            <v>300S-300/MT</v>
          </cell>
          <cell r="C22" t="str">
            <v>EA</v>
          </cell>
          <cell r="D22" t="str">
            <v>1</v>
          </cell>
          <cell r="E22">
            <v>52600</v>
          </cell>
          <cell r="F22">
            <v>52600</v>
          </cell>
          <cell r="K22">
            <v>52600</v>
          </cell>
          <cell r="L22">
            <v>52600</v>
          </cell>
        </row>
        <row r="23">
          <cell r="A23" t="str">
            <v>DRAIN 청소구</v>
          </cell>
          <cell r="B23" t="str">
            <v>300S-DC</v>
          </cell>
          <cell r="C23" t="str">
            <v>EA</v>
          </cell>
          <cell r="D23" t="str">
            <v>1</v>
          </cell>
          <cell r="E23">
            <v>10300</v>
          </cell>
          <cell r="F23">
            <v>10300</v>
          </cell>
          <cell r="K23">
            <v>10300</v>
          </cell>
          <cell r="L23">
            <v>10300</v>
          </cell>
        </row>
        <row r="24">
          <cell r="A24" t="str">
            <v>실란트</v>
          </cell>
          <cell r="B24" t="str">
            <v>OS-SEALANT</v>
          </cell>
          <cell r="C24" t="str">
            <v>EA</v>
          </cell>
          <cell r="D24" t="str">
            <v>7</v>
          </cell>
          <cell r="E24">
            <v>8000</v>
          </cell>
          <cell r="F24">
            <v>56000</v>
          </cell>
          <cell r="K24">
            <v>8000</v>
          </cell>
          <cell r="L24">
            <v>56000</v>
          </cell>
        </row>
        <row r="25">
          <cell r="A25" t="str">
            <v>2) BOILER BREECHING</v>
          </cell>
        </row>
        <row r="26">
          <cell r="A26" t="str">
            <v>SUS316/AL</v>
          </cell>
        </row>
        <row r="27">
          <cell r="A27" t="str">
            <v>연돌하중 지지대</v>
          </cell>
          <cell r="B27" t="str">
            <v>300S-PA</v>
          </cell>
          <cell r="C27" t="str">
            <v>EA</v>
          </cell>
          <cell r="D27" t="str">
            <v>3</v>
          </cell>
          <cell r="E27">
            <v>23800</v>
          </cell>
          <cell r="F27">
            <v>71400</v>
          </cell>
          <cell r="K27">
            <v>23800</v>
          </cell>
          <cell r="L27">
            <v>71400</v>
          </cell>
        </row>
        <row r="28">
          <cell r="A28" t="str">
            <v>977mm 직관</v>
          </cell>
          <cell r="B28" t="str">
            <v>300S-977</v>
          </cell>
          <cell r="C28" t="str">
            <v>EA</v>
          </cell>
          <cell r="D28" t="str">
            <v>8</v>
          </cell>
          <cell r="E28">
            <v>58400</v>
          </cell>
          <cell r="F28">
            <v>467200</v>
          </cell>
          <cell r="K28">
            <v>58400</v>
          </cell>
          <cell r="L28">
            <v>467200</v>
          </cell>
        </row>
        <row r="29">
          <cell r="A29" t="str">
            <v>477mm 직관</v>
          </cell>
          <cell r="B29" t="str">
            <v>300S-477</v>
          </cell>
          <cell r="C29" t="str">
            <v>EA</v>
          </cell>
          <cell r="D29" t="str">
            <v>2</v>
          </cell>
          <cell r="E29">
            <v>44950</v>
          </cell>
          <cell r="F29">
            <v>89900</v>
          </cell>
          <cell r="K29">
            <v>44950</v>
          </cell>
          <cell r="L29">
            <v>89900</v>
          </cell>
        </row>
        <row r="30">
          <cell r="A30" t="str">
            <v>488mm 슬립관</v>
          </cell>
          <cell r="B30" t="str">
            <v>300S-AG/488</v>
          </cell>
          <cell r="C30" t="str">
            <v>EA</v>
          </cell>
          <cell r="D30" t="str">
            <v>2</v>
          </cell>
          <cell r="E30">
            <v>52000</v>
          </cell>
          <cell r="F30">
            <v>104000</v>
          </cell>
          <cell r="K30">
            <v>52000</v>
          </cell>
          <cell r="L30">
            <v>104000</v>
          </cell>
        </row>
        <row r="31">
          <cell r="A31" t="str">
            <v>Y자형 분기관</v>
          </cell>
          <cell r="B31" t="str">
            <v>300S-300/JL</v>
          </cell>
          <cell r="C31" t="str">
            <v>EA</v>
          </cell>
          <cell r="D31" t="str">
            <v>1</v>
          </cell>
          <cell r="E31">
            <v>94000</v>
          </cell>
          <cell r="F31">
            <v>94000</v>
          </cell>
          <cell r="K31">
            <v>94000</v>
          </cell>
          <cell r="L31">
            <v>94000</v>
          </cell>
        </row>
        <row r="32">
          <cell r="A32" t="str">
            <v>45'엘보</v>
          </cell>
          <cell r="B32" t="str">
            <v>300S-EL/45</v>
          </cell>
          <cell r="C32" t="str">
            <v>EA</v>
          </cell>
          <cell r="D32" t="str">
            <v>3</v>
          </cell>
          <cell r="E32">
            <v>42000</v>
          </cell>
          <cell r="F32">
            <v>126000</v>
          </cell>
          <cell r="K32">
            <v>42000</v>
          </cell>
          <cell r="L32">
            <v>126000</v>
          </cell>
        </row>
        <row r="33">
          <cell r="A33" t="str">
            <v>온도측정관</v>
          </cell>
          <cell r="B33" t="str">
            <v>300S-TM/477</v>
          </cell>
          <cell r="C33" t="str">
            <v>EA</v>
          </cell>
          <cell r="D33" t="str">
            <v>1</v>
          </cell>
          <cell r="E33">
            <v>39500</v>
          </cell>
          <cell r="F33">
            <v>39500</v>
          </cell>
          <cell r="K33">
            <v>39500</v>
          </cell>
          <cell r="L33">
            <v>39500</v>
          </cell>
        </row>
        <row r="34">
          <cell r="A34" t="str">
            <v>유속조절기</v>
          </cell>
          <cell r="B34" t="str">
            <v>300S-DV</v>
          </cell>
          <cell r="C34" t="str">
            <v>EA</v>
          </cell>
          <cell r="D34" t="str">
            <v>1</v>
          </cell>
          <cell r="E34">
            <v>75300</v>
          </cell>
          <cell r="F34">
            <v>75300</v>
          </cell>
          <cell r="K34">
            <v>75300</v>
          </cell>
          <cell r="L34">
            <v>75300</v>
          </cell>
        </row>
        <row r="35">
          <cell r="A35" t="str">
            <v>플렌지</v>
          </cell>
          <cell r="B35" t="str">
            <v>300S-CF</v>
          </cell>
          <cell r="C35" t="str">
            <v>EA</v>
          </cell>
          <cell r="D35" t="str">
            <v>2</v>
          </cell>
          <cell r="E35">
            <v>16200</v>
          </cell>
          <cell r="F35">
            <v>32400</v>
          </cell>
          <cell r="K35">
            <v>16200</v>
          </cell>
          <cell r="L35">
            <v>32400</v>
          </cell>
        </row>
        <row r="36">
          <cell r="A36" t="str">
            <v>보일러이음 연결관</v>
          </cell>
          <cell r="B36" t="str">
            <v>300S-FD</v>
          </cell>
          <cell r="C36" t="str">
            <v>EA</v>
          </cell>
          <cell r="D36" t="str">
            <v>1</v>
          </cell>
          <cell r="E36">
            <v>30561</v>
          </cell>
          <cell r="F36">
            <v>30561</v>
          </cell>
          <cell r="K36">
            <v>30561</v>
          </cell>
          <cell r="L36">
            <v>30561</v>
          </cell>
        </row>
        <row r="37">
          <cell r="A37" t="str">
            <v>실란트</v>
          </cell>
          <cell r="B37" t="str">
            <v>OS-SEALANT</v>
          </cell>
          <cell r="C37" t="str">
            <v>EA</v>
          </cell>
          <cell r="D37" t="str">
            <v>6</v>
          </cell>
          <cell r="E37">
            <v>8000</v>
          </cell>
          <cell r="F37">
            <v>48000</v>
          </cell>
          <cell r="K37">
            <v>8000</v>
          </cell>
          <cell r="L37">
            <v>48000</v>
          </cell>
        </row>
        <row r="38">
          <cell r="A38" t="str">
            <v>노무비</v>
          </cell>
          <cell r="B38" t="str">
            <v>보통인부</v>
          </cell>
          <cell r="C38" t="str">
            <v>인</v>
          </cell>
          <cell r="D38" t="str">
            <v>9</v>
          </cell>
          <cell r="G38">
            <v>16026</v>
          </cell>
          <cell r="H38">
            <v>144234</v>
          </cell>
          <cell r="K38">
            <v>16026</v>
          </cell>
          <cell r="L38">
            <v>144234</v>
          </cell>
        </row>
        <row r="39">
          <cell r="A39" t="str">
            <v>노무비</v>
          </cell>
          <cell r="B39" t="str">
            <v>용접공(일반)</v>
          </cell>
          <cell r="C39" t="str">
            <v>인</v>
          </cell>
          <cell r="D39" t="str">
            <v>3</v>
          </cell>
          <cell r="G39">
            <v>28679</v>
          </cell>
          <cell r="H39">
            <v>86037</v>
          </cell>
          <cell r="K39">
            <v>28679</v>
          </cell>
          <cell r="L39">
            <v>86037</v>
          </cell>
        </row>
        <row r="40">
          <cell r="A40" t="str">
            <v>노무비</v>
          </cell>
          <cell r="B40" t="str">
            <v>특별인부</v>
          </cell>
          <cell r="C40" t="str">
            <v>인</v>
          </cell>
          <cell r="D40" t="str">
            <v>4</v>
          </cell>
          <cell r="G40">
            <v>23339</v>
          </cell>
          <cell r="H40">
            <v>93356</v>
          </cell>
          <cell r="K40">
            <v>23339</v>
          </cell>
          <cell r="L40">
            <v>93356</v>
          </cell>
        </row>
        <row r="41">
          <cell r="A41" t="str">
            <v>공구손료</v>
          </cell>
          <cell r="B41" t="str">
            <v>인건비의3%</v>
          </cell>
          <cell r="C41" t="str">
            <v>식</v>
          </cell>
          <cell r="D41" t="str">
            <v>1</v>
          </cell>
          <cell r="E41">
            <v>9708</v>
          </cell>
          <cell r="F41">
            <v>9708</v>
          </cell>
          <cell r="K41">
            <v>9708</v>
          </cell>
          <cell r="L41">
            <v>9708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서류준비"/>
      <sheetName val="기본자료입력"/>
      <sheetName val="견적서작성"/>
      <sheetName val="견적서봉투"/>
      <sheetName val="견적서표지"/>
      <sheetName val="견적일위대가표"/>
      <sheetName val="견적내역서"/>
      <sheetName val="견적내역서표지"/>
      <sheetName val="설계예산서"/>
      <sheetName val="도급내역서"/>
      <sheetName val="내역일위대가표"/>
      <sheetName val="도급내역서표지"/>
      <sheetName val="원가계산서"/>
      <sheetName val="공사예정공정표"/>
      <sheetName val="공사원가계산서"/>
      <sheetName val="표준계약서"/>
      <sheetName val="사용인감신고서"/>
      <sheetName val="착공신고서"/>
      <sheetName val="준공신고서"/>
      <sheetName val="사진대지"/>
      <sheetName val="일용노임단가"/>
      <sheetName val="참조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>갱부</v>
          </cell>
        </row>
        <row r="3">
          <cell r="A3" t="str">
            <v>건설기계운전기사</v>
          </cell>
        </row>
        <row r="4">
          <cell r="A4" t="str">
            <v>건설기계운전조수</v>
          </cell>
        </row>
        <row r="5">
          <cell r="A5" t="str">
            <v>건설기계조장</v>
          </cell>
        </row>
        <row r="6">
          <cell r="A6" t="str">
            <v>건축목공</v>
          </cell>
        </row>
        <row r="7">
          <cell r="A7" t="str">
            <v>검조부</v>
          </cell>
        </row>
        <row r="8">
          <cell r="A8" t="str">
            <v>견출공</v>
          </cell>
        </row>
        <row r="9">
          <cell r="A9" t="str">
            <v>계령공</v>
          </cell>
        </row>
        <row r="10">
          <cell r="A10" t="str">
            <v>계장공</v>
          </cell>
        </row>
        <row r="11">
          <cell r="A11" t="str">
            <v>고급선원</v>
          </cell>
        </row>
        <row r="12">
          <cell r="A12" t="str">
            <v>고급원자력비파괴시험공</v>
          </cell>
        </row>
        <row r="13">
          <cell r="A13" t="str">
            <v>고압케이블전공</v>
          </cell>
        </row>
        <row r="14">
          <cell r="A14" t="str">
            <v>광케이블기사</v>
          </cell>
        </row>
        <row r="15">
          <cell r="A15" t="str">
            <v>광통신기사</v>
          </cell>
        </row>
        <row r="16">
          <cell r="A16" t="str">
            <v>궤도공</v>
          </cell>
        </row>
        <row r="17">
          <cell r="A17" t="str">
            <v>기계공</v>
          </cell>
        </row>
        <row r="18">
          <cell r="A18" t="str">
            <v>기계설치공</v>
          </cell>
        </row>
        <row r="19">
          <cell r="A19" t="str">
            <v>기와공</v>
          </cell>
        </row>
        <row r="20">
          <cell r="A20" t="str">
            <v>내선전공</v>
          </cell>
        </row>
        <row r="21">
          <cell r="A21" t="str">
            <v>내장공</v>
          </cell>
        </row>
        <row r="22">
          <cell r="A22" t="str">
            <v>노즐공</v>
          </cell>
        </row>
        <row r="23">
          <cell r="A23" t="str">
            <v>닥트공</v>
          </cell>
        </row>
        <row r="24">
          <cell r="A24" t="str">
            <v>대장공</v>
          </cell>
        </row>
        <row r="25">
          <cell r="A25" t="str">
            <v>도목수</v>
          </cell>
        </row>
        <row r="26">
          <cell r="A26" t="str">
            <v>도배공</v>
          </cell>
        </row>
        <row r="27">
          <cell r="A27" t="str">
            <v>도장공</v>
          </cell>
        </row>
        <row r="28">
          <cell r="A28" t="str">
            <v>도편수</v>
          </cell>
        </row>
        <row r="29">
          <cell r="A29" t="str">
            <v>도화고급기능사</v>
          </cell>
        </row>
        <row r="30">
          <cell r="A30" t="str">
            <v>도화중급기능사</v>
          </cell>
        </row>
        <row r="31">
          <cell r="A31" t="str">
            <v>도화초급기능사</v>
          </cell>
        </row>
        <row r="32">
          <cell r="A32" t="str">
            <v>동발공(터널)</v>
          </cell>
        </row>
        <row r="33">
          <cell r="A33" t="str">
            <v>드잡이공</v>
          </cell>
        </row>
        <row r="34">
          <cell r="A34" t="str">
            <v>루핑공</v>
          </cell>
        </row>
        <row r="35">
          <cell r="A35" t="str">
            <v xml:space="preserve">리벳공 </v>
          </cell>
        </row>
        <row r="36">
          <cell r="A36" t="str">
            <v>모래분사공</v>
          </cell>
        </row>
        <row r="37">
          <cell r="A37" t="str">
            <v>목도</v>
          </cell>
        </row>
        <row r="38">
          <cell r="A38" t="str">
            <v>목조각공</v>
          </cell>
        </row>
        <row r="39">
          <cell r="A39" t="str">
            <v>무선안테나공</v>
          </cell>
        </row>
        <row r="40">
          <cell r="A40" t="str">
            <v>미장공</v>
          </cell>
        </row>
        <row r="41">
          <cell r="A41" t="str">
            <v>바이브레타공</v>
          </cell>
        </row>
        <row r="42">
          <cell r="A42" t="str">
            <v>방수공</v>
          </cell>
        </row>
        <row r="43">
          <cell r="A43" t="str">
            <v>배관공</v>
          </cell>
        </row>
        <row r="44">
          <cell r="A44" t="str">
            <v>배전전공</v>
          </cell>
        </row>
        <row r="45">
          <cell r="A45" t="str">
            <v>배전활선전공</v>
          </cell>
        </row>
        <row r="46">
          <cell r="A46" t="str">
            <v>벌목부</v>
          </cell>
        </row>
        <row r="47">
          <cell r="A47" t="str">
            <v>벨트콘베이어작업공</v>
          </cell>
        </row>
        <row r="48">
          <cell r="A48" t="str">
            <v>벽돌(블럭)제작공</v>
          </cell>
        </row>
        <row r="49">
          <cell r="A49" t="str">
            <v>변전전공</v>
          </cell>
        </row>
        <row r="50">
          <cell r="A50" t="str">
            <v>보링공(지질조사)</v>
          </cell>
        </row>
        <row r="51">
          <cell r="A51" t="str">
            <v>보안공</v>
          </cell>
        </row>
        <row r="52">
          <cell r="A52" t="str">
            <v>보온공</v>
          </cell>
        </row>
        <row r="53">
          <cell r="A53" t="str">
            <v>보일러공</v>
          </cell>
        </row>
        <row r="54">
          <cell r="A54" t="str">
            <v>보통선원</v>
          </cell>
        </row>
        <row r="55">
          <cell r="A55" t="str">
            <v>보통인부</v>
          </cell>
        </row>
        <row r="56">
          <cell r="A56" t="str">
            <v>비계공</v>
          </cell>
        </row>
        <row r="57">
          <cell r="A57" t="str">
            <v>사업용조종사</v>
          </cell>
        </row>
        <row r="58">
          <cell r="A58" t="str">
            <v>상급원자력기술자</v>
          </cell>
        </row>
        <row r="59">
          <cell r="A59" t="str">
            <v>샷시공</v>
          </cell>
        </row>
        <row r="60">
          <cell r="A60" t="str">
            <v>석공</v>
          </cell>
        </row>
        <row r="61">
          <cell r="A61" t="str">
            <v>석조각공</v>
          </cell>
        </row>
        <row r="62">
          <cell r="A62" t="str">
            <v>선반공</v>
          </cell>
        </row>
        <row r="63">
          <cell r="A63" t="str">
            <v>선부</v>
          </cell>
        </row>
        <row r="64">
          <cell r="A64" t="str">
            <v>셧터공</v>
          </cell>
        </row>
        <row r="65">
          <cell r="A65" t="str">
            <v>송전전공</v>
          </cell>
        </row>
        <row r="66">
          <cell r="A66" t="str">
            <v>송전활선전공</v>
          </cell>
        </row>
        <row r="67">
          <cell r="A67" t="str">
            <v>수작업반장</v>
          </cell>
        </row>
        <row r="68">
          <cell r="A68" t="str">
            <v>슬레이트공</v>
          </cell>
        </row>
        <row r="69">
          <cell r="A69" t="str">
            <v>시공측량사</v>
          </cell>
        </row>
        <row r="70">
          <cell r="A70" t="str">
            <v>시공측량사조수</v>
          </cell>
        </row>
        <row r="71">
          <cell r="A71" t="str">
            <v>시험보조수</v>
          </cell>
        </row>
        <row r="72">
          <cell r="A72" t="str">
            <v>시험사1급</v>
          </cell>
        </row>
        <row r="73">
          <cell r="A73" t="str">
            <v>시험사2급</v>
          </cell>
        </row>
        <row r="74">
          <cell r="A74" t="str">
            <v>시험사3급</v>
          </cell>
        </row>
        <row r="75">
          <cell r="A75" t="str">
            <v>시험사4급</v>
          </cell>
        </row>
        <row r="76">
          <cell r="A76" t="str">
            <v>아스타일공</v>
          </cell>
        </row>
        <row r="77">
          <cell r="A77" t="str">
            <v>안전관리기사1급</v>
          </cell>
        </row>
        <row r="78">
          <cell r="A78" t="str">
            <v>안전관리기사2급</v>
          </cell>
        </row>
        <row r="79">
          <cell r="A79" t="str">
            <v>양생공</v>
          </cell>
        </row>
        <row r="80">
          <cell r="A80" t="str">
            <v>엔지니어링고급기능사</v>
          </cell>
        </row>
        <row r="81">
          <cell r="A81" t="str">
            <v>엔지니어링고급기술자</v>
          </cell>
        </row>
        <row r="82">
          <cell r="A82" t="str">
            <v>엔지니어링기술사</v>
          </cell>
        </row>
        <row r="83">
          <cell r="A83" t="str">
            <v>엔지니어링중급기능사</v>
          </cell>
        </row>
        <row r="84">
          <cell r="A84" t="str">
            <v>엔지니어링중급기술자</v>
          </cell>
        </row>
        <row r="85">
          <cell r="A85" t="str">
            <v>엔지니어링초급기능사</v>
          </cell>
        </row>
        <row r="86">
          <cell r="A86" t="str">
            <v>엔지니어링초급기술자</v>
          </cell>
        </row>
        <row r="87">
          <cell r="A87" t="str">
            <v>엔지니어링특급기술자</v>
          </cell>
        </row>
        <row r="88">
          <cell r="A88" t="str">
            <v>연돌공</v>
          </cell>
        </row>
        <row r="89">
          <cell r="A89" t="str">
            <v>연마공</v>
          </cell>
        </row>
        <row r="90">
          <cell r="A90" t="str">
            <v>영림기사</v>
          </cell>
        </row>
        <row r="91">
          <cell r="A91" t="str">
            <v>온돌공</v>
          </cell>
        </row>
        <row r="92">
          <cell r="A92" t="str">
            <v>용접공(일반)</v>
          </cell>
        </row>
        <row r="93">
          <cell r="A93" t="str">
            <v>용접공(철도)</v>
          </cell>
        </row>
        <row r="94">
          <cell r="A94" t="str">
            <v>우물공</v>
          </cell>
        </row>
        <row r="95">
          <cell r="A95" t="str">
            <v>운전사(기계)</v>
          </cell>
        </row>
        <row r="96">
          <cell r="A96" t="str">
            <v>운전사(운반차)</v>
          </cell>
        </row>
        <row r="97">
          <cell r="A97" t="str">
            <v>원자력계장공</v>
          </cell>
        </row>
        <row r="98">
          <cell r="A98" t="str">
            <v>원자력기계설치공</v>
          </cell>
        </row>
        <row r="99">
          <cell r="A99" t="str">
            <v>원자력기술자</v>
          </cell>
        </row>
        <row r="100">
          <cell r="A100" t="str">
            <v>원자력덕트공</v>
          </cell>
        </row>
        <row r="101">
          <cell r="A101" t="str">
            <v>원자력배관공</v>
          </cell>
        </row>
        <row r="102">
          <cell r="A102" t="str">
            <v>원자력보온공</v>
          </cell>
        </row>
        <row r="103">
          <cell r="A103" t="str">
            <v>원자력용접공</v>
          </cell>
        </row>
        <row r="104">
          <cell r="A104" t="str">
            <v>원자력제관공</v>
          </cell>
        </row>
        <row r="105">
          <cell r="A105" t="str">
            <v>원자력케이블전공</v>
          </cell>
        </row>
        <row r="106">
          <cell r="A106" t="str">
            <v>원자력특별인부</v>
          </cell>
        </row>
        <row r="107">
          <cell r="A107" t="str">
            <v>원자력품질관리사</v>
          </cell>
        </row>
        <row r="108">
          <cell r="A108" t="str">
            <v>원자력플랜트전공</v>
          </cell>
        </row>
        <row r="109">
          <cell r="A109" t="str">
            <v>위생공</v>
          </cell>
        </row>
        <row r="110">
          <cell r="A110" t="str">
            <v>유리공</v>
          </cell>
        </row>
        <row r="111">
          <cell r="A111" t="str">
            <v>작업반장</v>
          </cell>
        </row>
        <row r="112">
          <cell r="A112" t="str">
            <v>잠수부</v>
          </cell>
        </row>
        <row r="113">
          <cell r="A113" t="str">
            <v>잠함공</v>
          </cell>
        </row>
        <row r="114">
          <cell r="A114" t="str">
            <v>저압케이블전공</v>
          </cell>
        </row>
        <row r="115">
          <cell r="A115" t="str">
            <v>전기공사기사1급</v>
          </cell>
        </row>
        <row r="116">
          <cell r="A116" t="str">
            <v>전기공사기사2급</v>
          </cell>
        </row>
        <row r="117">
          <cell r="A117" t="str">
            <v>절단공</v>
          </cell>
        </row>
        <row r="118">
          <cell r="A118" t="str">
            <v>정비공</v>
          </cell>
        </row>
        <row r="119">
          <cell r="A119" t="str">
            <v>제도사</v>
          </cell>
        </row>
        <row r="120">
          <cell r="A120" t="str">
            <v>제철축로공</v>
          </cell>
        </row>
        <row r="121">
          <cell r="A121" t="str">
            <v>조경공</v>
          </cell>
        </row>
        <row r="122">
          <cell r="A122" t="str">
            <v>조력공</v>
          </cell>
        </row>
        <row r="123">
          <cell r="A123" t="str">
            <v>조림인부</v>
          </cell>
        </row>
        <row r="124">
          <cell r="A124" t="str">
            <v>조적공</v>
          </cell>
        </row>
        <row r="125">
          <cell r="A125" t="str">
            <v>준설선기관사</v>
          </cell>
        </row>
        <row r="126">
          <cell r="A126" t="str">
            <v>준설선기관장</v>
          </cell>
        </row>
        <row r="127">
          <cell r="A127" t="str">
            <v>준설선선장</v>
          </cell>
        </row>
        <row r="128">
          <cell r="A128" t="str">
            <v>준설선운전사</v>
          </cell>
        </row>
        <row r="129">
          <cell r="A129" t="str">
            <v>준설선전기사</v>
          </cell>
        </row>
        <row r="130">
          <cell r="A130" t="str">
            <v>줄눈공</v>
          </cell>
        </row>
        <row r="131">
          <cell r="A131" t="str">
            <v>중급원자력기술자</v>
          </cell>
        </row>
        <row r="132">
          <cell r="A132" t="str">
            <v>지붕잇기공</v>
          </cell>
        </row>
        <row r="133">
          <cell r="A133" t="str">
            <v>지적기능사</v>
          </cell>
        </row>
        <row r="134">
          <cell r="A134" t="str">
            <v>지적기능산업기사</v>
          </cell>
        </row>
        <row r="135">
          <cell r="A135" t="str">
            <v>지적기사</v>
          </cell>
        </row>
        <row r="136">
          <cell r="A136" t="str">
            <v>지적산업기사</v>
          </cell>
        </row>
        <row r="137">
          <cell r="A137" t="str">
            <v>착암공</v>
          </cell>
        </row>
        <row r="138">
          <cell r="A138" t="str">
            <v>창호목공</v>
          </cell>
        </row>
        <row r="139">
          <cell r="A139" t="str">
            <v>철골공</v>
          </cell>
        </row>
        <row r="140">
          <cell r="A140" t="str">
            <v>철공</v>
          </cell>
        </row>
        <row r="141">
          <cell r="A141" t="str">
            <v>철근공</v>
          </cell>
        </row>
        <row r="142">
          <cell r="A142" t="str">
            <v>철도궤도공</v>
          </cell>
        </row>
        <row r="143">
          <cell r="A143" t="str">
            <v>철도신호공</v>
          </cell>
        </row>
        <row r="144">
          <cell r="A144" t="str">
            <v>철판공</v>
          </cell>
        </row>
        <row r="145">
          <cell r="A145" t="str">
            <v>측량고급기능사</v>
          </cell>
        </row>
        <row r="146">
          <cell r="A146" t="str">
            <v>측량고급기술자</v>
          </cell>
        </row>
        <row r="147">
          <cell r="A147" t="str">
            <v>측량중급기능사</v>
          </cell>
        </row>
        <row r="148">
          <cell r="A148" t="str">
            <v>측량중급기술자</v>
          </cell>
        </row>
        <row r="149">
          <cell r="A149" t="str">
            <v>측량초급기능사</v>
          </cell>
        </row>
        <row r="150">
          <cell r="A150" t="str">
            <v>측량초급기술자</v>
          </cell>
        </row>
        <row r="151">
          <cell r="A151" t="str">
            <v>측량특급기술자</v>
          </cell>
        </row>
        <row r="152">
          <cell r="A152" t="str">
            <v>측부</v>
          </cell>
        </row>
        <row r="153">
          <cell r="A153" t="str">
            <v>치장벽돌공</v>
          </cell>
        </row>
        <row r="154">
          <cell r="A154" t="str">
            <v>코킹공</v>
          </cell>
        </row>
        <row r="155">
          <cell r="A155" t="str">
            <v>콘크리트공</v>
          </cell>
        </row>
        <row r="156">
          <cell r="A156" t="str">
            <v>타일공</v>
          </cell>
        </row>
        <row r="157">
          <cell r="A157" t="str">
            <v>통신관련기능사</v>
          </cell>
        </row>
        <row r="158">
          <cell r="A158" t="str">
            <v>통신관련기사</v>
          </cell>
        </row>
        <row r="159">
          <cell r="A159" t="str">
            <v>통신관련산업기사</v>
          </cell>
        </row>
        <row r="160">
          <cell r="A160" t="str">
            <v>통신내선공</v>
          </cell>
        </row>
        <row r="161">
          <cell r="A161" t="str">
            <v>통신설비공</v>
          </cell>
        </row>
        <row r="162">
          <cell r="A162" t="str">
            <v>통신외선공</v>
          </cell>
        </row>
        <row r="163">
          <cell r="A163" t="str">
            <v>통신케이블공</v>
          </cell>
        </row>
        <row r="164">
          <cell r="A164" t="str">
            <v>특고압케이블전공</v>
          </cell>
        </row>
        <row r="165">
          <cell r="A165" t="str">
            <v>특급원자력비파괴시험공</v>
          </cell>
        </row>
        <row r="166">
          <cell r="A166" t="str">
            <v>특별인부</v>
          </cell>
        </row>
        <row r="167">
          <cell r="A167" t="str">
            <v>특수비계공</v>
          </cell>
        </row>
        <row r="168">
          <cell r="A168" t="str">
            <v>특수화공</v>
          </cell>
        </row>
        <row r="169">
          <cell r="A169" t="str">
            <v>판넬조립공</v>
          </cell>
        </row>
        <row r="170">
          <cell r="A170" t="str">
            <v>포설공</v>
          </cell>
        </row>
        <row r="171">
          <cell r="A171" t="str">
            <v>포장공</v>
          </cell>
        </row>
        <row r="172">
          <cell r="A172" t="str">
            <v>플랜트기계설치공</v>
          </cell>
        </row>
        <row r="173">
          <cell r="A173" t="str">
            <v>플랜트배관공</v>
          </cell>
        </row>
        <row r="174">
          <cell r="A174" t="str">
            <v>플랜트용접공</v>
          </cell>
        </row>
        <row r="175">
          <cell r="A175" t="str">
            <v>플랜트전공</v>
          </cell>
        </row>
        <row r="176">
          <cell r="A176" t="str">
            <v>플랜트제관공</v>
          </cell>
        </row>
        <row r="177">
          <cell r="A177" t="str">
            <v>플랜트특수용접공</v>
          </cell>
        </row>
        <row r="178">
          <cell r="A178" t="str">
            <v>한식목공</v>
          </cell>
        </row>
        <row r="179">
          <cell r="A179" t="str">
            <v>한식목공조공</v>
          </cell>
        </row>
        <row r="180">
          <cell r="A180" t="str">
            <v>한식미장공</v>
          </cell>
        </row>
        <row r="181">
          <cell r="A181" t="str">
            <v>한식와공</v>
          </cell>
        </row>
        <row r="182">
          <cell r="A182" t="str">
            <v>한식와공조공</v>
          </cell>
        </row>
        <row r="183">
          <cell r="A183" t="str">
            <v>할석공</v>
          </cell>
        </row>
        <row r="184">
          <cell r="A184" t="str">
            <v>함석공</v>
          </cell>
        </row>
        <row r="185">
          <cell r="A185" t="str">
            <v>항공사진고급기능사</v>
          </cell>
        </row>
        <row r="186">
          <cell r="A186" t="str">
            <v>항공사진중급기능사</v>
          </cell>
        </row>
        <row r="187">
          <cell r="A187" t="str">
            <v>항공사진초급기능사</v>
          </cell>
        </row>
        <row r="188">
          <cell r="A188" t="str">
            <v>항공사진촬영사</v>
          </cell>
        </row>
        <row r="189">
          <cell r="A189" t="str">
            <v>항공정비사</v>
          </cell>
        </row>
        <row r="190">
          <cell r="A190" t="str">
            <v>항법사</v>
          </cell>
        </row>
        <row r="191">
          <cell r="A191" t="str">
            <v>현도사</v>
          </cell>
        </row>
        <row r="192">
          <cell r="A192" t="str">
            <v>형틀목공</v>
          </cell>
        </row>
        <row r="193">
          <cell r="A193" t="str">
            <v>화공</v>
          </cell>
        </row>
        <row r="194">
          <cell r="A194" t="str">
            <v>화약취급공</v>
          </cell>
        </row>
        <row r="195">
          <cell r="A195" t="str">
            <v>CPU시험사</v>
          </cell>
        </row>
        <row r="196">
          <cell r="A196" t="str">
            <v>H/W설치사</v>
          </cell>
        </row>
        <row r="197">
          <cell r="A197" t="str">
            <v>H/W시험사</v>
          </cell>
        </row>
        <row r="198">
          <cell r="A198" t="str">
            <v>S/W시험사</v>
          </cell>
        </row>
      </sheetData>
      <sheetData sheetId="2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학생내역"/>
      <sheetName val="본부동"/>
      <sheetName val="생명내역"/>
      <sheetName val="산업내역"/>
      <sheetName val="집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">
          <cell r="E3" t="str">
            <v>단  가</v>
          </cell>
          <cell r="F3" t="str">
            <v>금  액</v>
          </cell>
          <cell r="G3" t="str">
            <v>단 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</row>
        <row r="4">
          <cell r="A4" t="str">
            <v>학생회관 기계설비공사</v>
          </cell>
        </row>
        <row r="5">
          <cell r="A5" t="str">
            <v>12. 자동제어공사</v>
          </cell>
          <cell r="F5">
            <v>11855761</v>
          </cell>
          <cell r="H5">
            <v>1611366</v>
          </cell>
          <cell r="L5">
            <v>13467127</v>
          </cell>
        </row>
        <row r="7">
          <cell r="A7" t="str">
            <v>계</v>
          </cell>
          <cell r="F7">
            <v>11855761</v>
          </cell>
          <cell r="H7">
            <v>1611366</v>
          </cell>
          <cell r="L7">
            <v>13467127</v>
          </cell>
        </row>
        <row r="9">
          <cell r="A9" t="str">
            <v>12. 자동제어공사</v>
          </cell>
        </row>
        <row r="10">
          <cell r="A10" t="str">
            <v>현장제어반</v>
          </cell>
          <cell r="B10" t="str">
            <v>I.C.U -1</v>
          </cell>
          <cell r="C10" t="str">
            <v>식</v>
          </cell>
          <cell r="D10" t="str">
            <v>1</v>
          </cell>
          <cell r="E10">
            <v>4000000</v>
          </cell>
          <cell r="F10">
            <v>4000000</v>
          </cell>
          <cell r="K10">
            <v>4000000</v>
          </cell>
          <cell r="L10">
            <v>4000000</v>
          </cell>
        </row>
        <row r="11">
          <cell r="A11" t="str">
            <v>배관용온도검출기</v>
          </cell>
          <cell r="B11" t="str">
            <v>DPT-1000</v>
          </cell>
          <cell r="C11" t="str">
            <v>EA</v>
          </cell>
          <cell r="D11" t="str">
            <v>2</v>
          </cell>
          <cell r="E11">
            <v>71200</v>
          </cell>
          <cell r="F11">
            <v>142400</v>
          </cell>
          <cell r="K11">
            <v>71200</v>
          </cell>
          <cell r="L11">
            <v>142400</v>
          </cell>
        </row>
        <row r="12">
          <cell r="A12" t="str">
            <v>2방제어밸브 &amp; 밸브조작기</v>
          </cell>
          <cell r="B12" t="str">
            <v>DVG-15N</v>
          </cell>
          <cell r="C12" t="str">
            <v>EA</v>
          </cell>
          <cell r="D12" t="str">
            <v>6</v>
          </cell>
          <cell r="E12">
            <v>882000</v>
          </cell>
          <cell r="F12">
            <v>5292000</v>
          </cell>
          <cell r="K12">
            <v>882000</v>
          </cell>
          <cell r="L12">
            <v>5292000</v>
          </cell>
        </row>
        <row r="13">
          <cell r="A13" t="str">
            <v>전자식밸브</v>
          </cell>
          <cell r="B13" t="str">
            <v>물용  1"</v>
          </cell>
          <cell r="C13" t="str">
            <v>EA</v>
          </cell>
          <cell r="D13" t="str">
            <v>1</v>
          </cell>
          <cell r="E13">
            <v>133000</v>
          </cell>
          <cell r="F13">
            <v>133000</v>
          </cell>
          <cell r="K13">
            <v>133000</v>
          </cell>
          <cell r="L13">
            <v>133000</v>
          </cell>
        </row>
        <row r="14">
          <cell r="A14" t="str">
            <v>수위조절기(부표식)</v>
          </cell>
          <cell r="B14" t="str">
            <v>SLIC-HL-2</v>
          </cell>
          <cell r="C14" t="str">
            <v>EA</v>
          </cell>
          <cell r="D14" t="str">
            <v>1</v>
          </cell>
          <cell r="E14">
            <v>124000</v>
          </cell>
          <cell r="F14">
            <v>124000</v>
          </cell>
          <cell r="K14">
            <v>124000</v>
          </cell>
          <cell r="L14">
            <v>124000</v>
          </cell>
        </row>
        <row r="15">
          <cell r="A15" t="str">
            <v>수위조절기(오뚜기식)</v>
          </cell>
          <cell r="B15" t="str">
            <v>SQ-4</v>
          </cell>
          <cell r="C15" t="str">
            <v>EA</v>
          </cell>
          <cell r="D15" t="str">
            <v>1</v>
          </cell>
          <cell r="E15">
            <v>113000</v>
          </cell>
          <cell r="F15">
            <v>113000</v>
          </cell>
          <cell r="K15">
            <v>113000</v>
          </cell>
          <cell r="L15">
            <v>113000</v>
          </cell>
        </row>
        <row r="16">
          <cell r="A16" t="str">
            <v>수위지시기</v>
          </cell>
          <cell r="B16" t="str">
            <v>SL1</v>
          </cell>
          <cell r="C16" t="str">
            <v>EA</v>
          </cell>
          <cell r="D16" t="str">
            <v>1</v>
          </cell>
          <cell r="E16">
            <v>307000</v>
          </cell>
          <cell r="F16">
            <v>307000</v>
          </cell>
          <cell r="K16">
            <v>307000</v>
          </cell>
          <cell r="L16">
            <v>307000</v>
          </cell>
        </row>
        <row r="17">
          <cell r="A17" t="str">
            <v>유량감시판넬</v>
          </cell>
          <cell r="B17" t="str">
            <v>350Dx350Hx350D</v>
          </cell>
          <cell r="C17" t="str">
            <v>P/N</v>
          </cell>
          <cell r="D17" t="str">
            <v>1</v>
          </cell>
          <cell r="E17">
            <v>150000</v>
          </cell>
          <cell r="F17">
            <v>150000</v>
          </cell>
          <cell r="K17">
            <v>150000</v>
          </cell>
          <cell r="L17">
            <v>150000</v>
          </cell>
        </row>
        <row r="18">
          <cell r="A18" t="str">
            <v>배관</v>
          </cell>
          <cell r="B18" t="str">
            <v>16C</v>
          </cell>
          <cell r="C18" t="str">
            <v>M</v>
          </cell>
          <cell r="D18" t="str">
            <v>105</v>
          </cell>
          <cell r="E18">
            <v>1181</v>
          </cell>
          <cell r="F18">
            <v>124005</v>
          </cell>
          <cell r="K18">
            <v>1181</v>
          </cell>
          <cell r="L18">
            <v>124005</v>
          </cell>
        </row>
        <row r="19">
          <cell r="A19" t="str">
            <v>배관</v>
          </cell>
          <cell r="B19" t="str">
            <v>22C</v>
          </cell>
          <cell r="C19" t="str">
            <v>M</v>
          </cell>
          <cell r="D19" t="str">
            <v>167</v>
          </cell>
          <cell r="E19">
            <v>1511</v>
          </cell>
          <cell r="F19">
            <v>252337</v>
          </cell>
          <cell r="K19">
            <v>1511</v>
          </cell>
          <cell r="L19">
            <v>252337</v>
          </cell>
        </row>
        <row r="20">
          <cell r="A20" t="str">
            <v>배관</v>
          </cell>
          <cell r="B20" t="str">
            <v>28C</v>
          </cell>
          <cell r="C20" t="str">
            <v>M</v>
          </cell>
          <cell r="D20" t="str">
            <v>11</v>
          </cell>
          <cell r="E20">
            <v>1973</v>
          </cell>
          <cell r="F20">
            <v>21703</v>
          </cell>
          <cell r="K20">
            <v>1973</v>
          </cell>
          <cell r="L20">
            <v>21703</v>
          </cell>
        </row>
        <row r="21">
          <cell r="A21" t="str">
            <v>배관</v>
          </cell>
          <cell r="B21" t="str">
            <v>36C</v>
          </cell>
          <cell r="C21" t="str">
            <v>M</v>
          </cell>
          <cell r="D21" t="str">
            <v>5</v>
          </cell>
          <cell r="E21">
            <v>2423</v>
          </cell>
          <cell r="F21">
            <v>12115</v>
          </cell>
          <cell r="K21">
            <v>2423</v>
          </cell>
          <cell r="L21">
            <v>12115</v>
          </cell>
        </row>
        <row r="22">
          <cell r="A22" t="str">
            <v>후렉시블튜브</v>
          </cell>
          <cell r="B22" t="str">
            <v>16C</v>
          </cell>
          <cell r="C22" t="str">
            <v>M</v>
          </cell>
          <cell r="D22" t="str">
            <v>7</v>
          </cell>
          <cell r="E22">
            <v>682</v>
          </cell>
          <cell r="F22">
            <v>4774</v>
          </cell>
          <cell r="K22">
            <v>682</v>
          </cell>
          <cell r="L22">
            <v>4774</v>
          </cell>
        </row>
        <row r="23">
          <cell r="A23" t="str">
            <v>후렉시블튜브</v>
          </cell>
          <cell r="B23" t="str">
            <v>22C</v>
          </cell>
          <cell r="C23" t="str">
            <v>M</v>
          </cell>
          <cell r="D23" t="str">
            <v>3</v>
          </cell>
          <cell r="E23">
            <v>924</v>
          </cell>
          <cell r="F23">
            <v>2772</v>
          </cell>
          <cell r="K23">
            <v>924</v>
          </cell>
          <cell r="L23">
            <v>2772</v>
          </cell>
        </row>
        <row r="24">
          <cell r="A24" t="str">
            <v>후렉시블콘넥타</v>
          </cell>
          <cell r="B24" t="str">
            <v>16C</v>
          </cell>
          <cell r="C24" t="str">
            <v>EA</v>
          </cell>
          <cell r="D24" t="str">
            <v>14</v>
          </cell>
          <cell r="E24">
            <v>352</v>
          </cell>
          <cell r="F24">
            <v>4928</v>
          </cell>
          <cell r="K24">
            <v>352</v>
          </cell>
          <cell r="L24">
            <v>4928</v>
          </cell>
        </row>
        <row r="25">
          <cell r="A25" t="str">
            <v>후렉시블콘넥타</v>
          </cell>
          <cell r="B25" t="str">
            <v>22C</v>
          </cell>
          <cell r="C25" t="str">
            <v>EA</v>
          </cell>
          <cell r="D25" t="str">
            <v>6</v>
          </cell>
          <cell r="E25">
            <v>583</v>
          </cell>
          <cell r="F25">
            <v>3498</v>
          </cell>
          <cell r="K25">
            <v>583</v>
          </cell>
          <cell r="L25">
            <v>3498</v>
          </cell>
        </row>
        <row r="26">
          <cell r="A26" t="str">
            <v>전선</v>
          </cell>
          <cell r="B26" t="str">
            <v>IV 1.25</v>
          </cell>
          <cell r="C26" t="str">
            <v>M</v>
          </cell>
          <cell r="D26" t="str">
            <v>121</v>
          </cell>
          <cell r="E26">
            <v>92</v>
          </cell>
          <cell r="F26">
            <v>11132</v>
          </cell>
          <cell r="K26">
            <v>92</v>
          </cell>
          <cell r="L26">
            <v>11132</v>
          </cell>
        </row>
        <row r="27">
          <cell r="A27" t="str">
            <v>전선</v>
          </cell>
          <cell r="B27" t="str">
            <v>IV 3.5</v>
          </cell>
          <cell r="C27" t="str">
            <v>M</v>
          </cell>
          <cell r="D27" t="str">
            <v>79</v>
          </cell>
          <cell r="E27">
            <v>218</v>
          </cell>
          <cell r="F27">
            <v>17222</v>
          </cell>
          <cell r="K27">
            <v>218</v>
          </cell>
          <cell r="L27">
            <v>17222</v>
          </cell>
        </row>
        <row r="28">
          <cell r="A28" t="str">
            <v>케이블</v>
          </cell>
          <cell r="B28" t="str">
            <v>TIV 1.0/2C</v>
          </cell>
          <cell r="C28" t="str">
            <v>M</v>
          </cell>
          <cell r="D28" t="str">
            <v>52</v>
          </cell>
          <cell r="E28">
            <v>175</v>
          </cell>
          <cell r="F28">
            <v>9100</v>
          </cell>
          <cell r="K28">
            <v>175</v>
          </cell>
          <cell r="L28">
            <v>9100</v>
          </cell>
        </row>
        <row r="29">
          <cell r="A29" t="str">
            <v>케이블</v>
          </cell>
          <cell r="B29" t="str">
            <v>TIV 1.0/3C</v>
          </cell>
          <cell r="C29" t="str">
            <v>M</v>
          </cell>
          <cell r="D29" t="str">
            <v>70</v>
          </cell>
          <cell r="E29">
            <v>265</v>
          </cell>
          <cell r="F29">
            <v>18550</v>
          </cell>
          <cell r="K29">
            <v>265</v>
          </cell>
          <cell r="L29">
            <v>18550</v>
          </cell>
        </row>
        <row r="30">
          <cell r="A30" t="str">
            <v>케이블</v>
          </cell>
          <cell r="B30" t="str">
            <v>PCM 0.9/2C</v>
          </cell>
          <cell r="C30" t="str">
            <v>M</v>
          </cell>
          <cell r="D30" t="str">
            <v>50</v>
          </cell>
          <cell r="E30">
            <v>2777</v>
          </cell>
          <cell r="F30">
            <v>138850</v>
          </cell>
          <cell r="K30">
            <v>2777</v>
          </cell>
          <cell r="L30">
            <v>138850</v>
          </cell>
        </row>
        <row r="31">
          <cell r="A31" t="str">
            <v>케이블</v>
          </cell>
          <cell r="B31" t="str">
            <v>CPEV 0.9/5P</v>
          </cell>
          <cell r="C31" t="str">
            <v>M</v>
          </cell>
          <cell r="D31" t="str">
            <v>25</v>
          </cell>
          <cell r="E31">
            <v>1196</v>
          </cell>
          <cell r="F31">
            <v>29900</v>
          </cell>
          <cell r="K31">
            <v>1196</v>
          </cell>
          <cell r="L31">
            <v>29900</v>
          </cell>
        </row>
        <row r="32">
          <cell r="A32" t="str">
            <v>케이블</v>
          </cell>
          <cell r="B32" t="str">
            <v>CVVS 1.25/2C</v>
          </cell>
          <cell r="C32" t="str">
            <v>M</v>
          </cell>
          <cell r="D32" t="str">
            <v>77</v>
          </cell>
          <cell r="E32">
            <v>832</v>
          </cell>
          <cell r="F32">
            <v>64064</v>
          </cell>
          <cell r="K32">
            <v>832</v>
          </cell>
          <cell r="L32">
            <v>64064</v>
          </cell>
        </row>
        <row r="33">
          <cell r="A33" t="str">
            <v>앙카볼트</v>
          </cell>
          <cell r="B33" t="str">
            <v>3/8"</v>
          </cell>
          <cell r="C33" t="str">
            <v>EA</v>
          </cell>
          <cell r="D33" t="str">
            <v>74</v>
          </cell>
          <cell r="E33">
            <v>150</v>
          </cell>
          <cell r="F33">
            <v>11100</v>
          </cell>
          <cell r="K33">
            <v>150</v>
          </cell>
          <cell r="L33">
            <v>11100</v>
          </cell>
        </row>
        <row r="34">
          <cell r="A34" t="str">
            <v>행가로드</v>
          </cell>
          <cell r="B34" t="str">
            <v>3/8"</v>
          </cell>
          <cell r="C34" t="str">
            <v>M</v>
          </cell>
          <cell r="D34" t="str">
            <v>74</v>
          </cell>
          <cell r="E34">
            <v>530</v>
          </cell>
          <cell r="F34">
            <v>39220</v>
          </cell>
          <cell r="K34">
            <v>530</v>
          </cell>
          <cell r="L34">
            <v>39220</v>
          </cell>
        </row>
        <row r="35">
          <cell r="A35" t="str">
            <v>C-챤넬</v>
          </cell>
          <cell r="B35" t="str">
            <v>41x25x2.6t</v>
          </cell>
          <cell r="C35" t="str">
            <v>M</v>
          </cell>
          <cell r="D35" t="str">
            <v>18</v>
          </cell>
          <cell r="E35">
            <v>1980</v>
          </cell>
          <cell r="F35">
            <v>35640</v>
          </cell>
          <cell r="K35">
            <v>1980</v>
          </cell>
          <cell r="L35">
            <v>35640</v>
          </cell>
        </row>
        <row r="36">
          <cell r="A36" t="str">
            <v>풀박스</v>
          </cell>
          <cell r="B36" t="str">
            <v>300x300x200</v>
          </cell>
          <cell r="C36" t="str">
            <v>EA</v>
          </cell>
          <cell r="D36" t="str">
            <v>1</v>
          </cell>
          <cell r="E36">
            <v>9470</v>
          </cell>
          <cell r="F36">
            <v>9470</v>
          </cell>
          <cell r="K36">
            <v>9470</v>
          </cell>
          <cell r="L36">
            <v>9470</v>
          </cell>
        </row>
        <row r="37">
          <cell r="A37" t="str">
            <v>사각박스</v>
          </cell>
          <cell r="B37" t="str">
            <v>중형</v>
          </cell>
          <cell r="C37" t="str">
            <v>EA</v>
          </cell>
          <cell r="D37" t="str">
            <v>10</v>
          </cell>
          <cell r="E37">
            <v>1210</v>
          </cell>
          <cell r="F37">
            <v>12100</v>
          </cell>
          <cell r="K37">
            <v>1210</v>
          </cell>
          <cell r="L37">
            <v>12100</v>
          </cell>
        </row>
        <row r="38">
          <cell r="A38" t="str">
            <v>관부속</v>
          </cell>
          <cell r="B38" t="str">
            <v>배관의 20%</v>
          </cell>
          <cell r="C38" t="str">
            <v>식</v>
          </cell>
          <cell r="D38" t="str">
            <v>1</v>
          </cell>
          <cell r="E38">
            <v>83541</v>
          </cell>
          <cell r="F38">
            <v>83541</v>
          </cell>
          <cell r="K38">
            <v>83541</v>
          </cell>
          <cell r="L38">
            <v>83541</v>
          </cell>
        </row>
        <row r="39">
          <cell r="A39" t="str">
            <v>시운전조정비</v>
          </cell>
          <cell r="C39" t="str">
            <v>식</v>
          </cell>
          <cell r="D39" t="str">
            <v>1</v>
          </cell>
          <cell r="E39">
            <v>640000</v>
          </cell>
          <cell r="F39">
            <v>640000</v>
          </cell>
          <cell r="K39">
            <v>640000</v>
          </cell>
          <cell r="L39">
            <v>640000</v>
          </cell>
        </row>
        <row r="40">
          <cell r="A40" t="str">
            <v>노무비</v>
          </cell>
          <cell r="B40" t="str">
            <v>계장공</v>
          </cell>
          <cell r="C40" t="str">
            <v>인</v>
          </cell>
          <cell r="D40" t="str">
            <v>21</v>
          </cell>
          <cell r="G40">
            <v>27065</v>
          </cell>
          <cell r="H40">
            <v>568365</v>
          </cell>
          <cell r="K40">
            <v>27065</v>
          </cell>
          <cell r="L40">
            <v>568365</v>
          </cell>
        </row>
        <row r="41">
          <cell r="A41" t="str">
            <v>노무비</v>
          </cell>
          <cell r="B41" t="str">
            <v>내선전공</v>
          </cell>
          <cell r="C41" t="str">
            <v>인</v>
          </cell>
          <cell r="D41" t="str">
            <v>36</v>
          </cell>
          <cell r="G41">
            <v>23979</v>
          </cell>
          <cell r="H41">
            <v>863244</v>
          </cell>
          <cell r="K41">
            <v>23979</v>
          </cell>
          <cell r="L41">
            <v>863244</v>
          </cell>
        </row>
        <row r="42">
          <cell r="A42" t="str">
            <v>노무비</v>
          </cell>
          <cell r="B42" t="str">
            <v>통신내선공</v>
          </cell>
          <cell r="C42" t="str">
            <v>인</v>
          </cell>
          <cell r="D42" t="str">
            <v>1</v>
          </cell>
          <cell r="G42">
            <v>29956</v>
          </cell>
          <cell r="H42">
            <v>29956</v>
          </cell>
          <cell r="K42">
            <v>29956</v>
          </cell>
          <cell r="L42">
            <v>29956</v>
          </cell>
        </row>
        <row r="43">
          <cell r="A43" t="str">
            <v>노무비</v>
          </cell>
          <cell r="B43" t="str">
            <v>통신케이블공</v>
          </cell>
          <cell r="C43" t="str">
            <v>인</v>
          </cell>
          <cell r="D43" t="str">
            <v>1</v>
          </cell>
          <cell r="G43">
            <v>37619</v>
          </cell>
          <cell r="H43">
            <v>37619</v>
          </cell>
          <cell r="K43">
            <v>37619</v>
          </cell>
          <cell r="L43">
            <v>37619</v>
          </cell>
        </row>
        <row r="44">
          <cell r="A44" t="str">
            <v>노무비</v>
          </cell>
          <cell r="B44" t="str">
            <v>보통인부</v>
          </cell>
          <cell r="C44" t="str">
            <v>인</v>
          </cell>
          <cell r="D44" t="str">
            <v>7</v>
          </cell>
          <cell r="G44">
            <v>16026</v>
          </cell>
          <cell r="H44">
            <v>112182</v>
          </cell>
          <cell r="K44">
            <v>16026</v>
          </cell>
          <cell r="L44">
            <v>112182</v>
          </cell>
        </row>
        <row r="45">
          <cell r="A45" t="str">
            <v>공구손료</v>
          </cell>
          <cell r="B45" t="str">
            <v>인건비의3%</v>
          </cell>
          <cell r="C45" t="str">
            <v>식</v>
          </cell>
          <cell r="D45" t="str">
            <v>1</v>
          </cell>
          <cell r="E45">
            <v>48340</v>
          </cell>
          <cell r="F45">
            <v>48340</v>
          </cell>
          <cell r="K45">
            <v>48340</v>
          </cell>
          <cell r="L45">
            <v>48340</v>
          </cell>
        </row>
        <row r="47">
          <cell r="A47" t="str">
            <v>소      계</v>
          </cell>
          <cell r="F47">
            <v>11855761</v>
          </cell>
          <cell r="H47">
            <v>1611366</v>
          </cell>
          <cell r="L47">
            <v>13467127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하도대비내역서"/>
    </sheetNames>
    <definedNames>
      <definedName name="한줄복사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40"/>
  <sheetViews>
    <sheetView tabSelected="1" view="pageBreakPreview" topLeftCell="A10" zoomScale="55" zoomScaleNormal="55" zoomScaleSheetLayoutView="55" workbookViewId="0">
      <selection activeCell="I35" sqref="I35:I36"/>
    </sheetView>
  </sheetViews>
  <sheetFormatPr defaultColWidth="9" defaultRowHeight="13.5" x14ac:dyDescent="0.3"/>
  <cols>
    <col min="1" max="2" width="4" style="1" customWidth="1"/>
    <col min="3" max="3" width="25.5" style="1" customWidth="1"/>
    <col min="4" max="4" width="20.125" style="1" customWidth="1"/>
    <col min="5" max="5" width="20.625" style="1" customWidth="1"/>
    <col min="6" max="6" width="19.25" style="1" bestFit="1" customWidth="1"/>
    <col min="7" max="7" width="19.375" style="1" bestFit="1" customWidth="1"/>
    <col min="8" max="8" width="17.25" style="1" bestFit="1" customWidth="1"/>
    <col min="9" max="9" width="52.125" style="1" bestFit="1" customWidth="1"/>
    <col min="10" max="12" width="9" style="1"/>
    <col min="13" max="13" width="18" style="1" bestFit="1" customWidth="1"/>
    <col min="14" max="14" width="14.375" style="1" bestFit="1" customWidth="1"/>
    <col min="15" max="15" width="16.5" style="1" customWidth="1"/>
    <col min="16" max="257" width="9" style="1"/>
    <col min="258" max="259" width="4" style="1" customWidth="1"/>
    <col min="260" max="260" width="21.625" style="1" customWidth="1"/>
    <col min="261" max="261" width="15.875" style="1" bestFit="1" customWidth="1"/>
    <col min="262" max="262" width="17.25" style="1" bestFit="1" customWidth="1"/>
    <col min="263" max="263" width="16.875" style="1" bestFit="1" customWidth="1"/>
    <col min="264" max="264" width="17.25" style="1" bestFit="1" customWidth="1"/>
    <col min="265" max="265" width="52.125" style="1" bestFit="1" customWidth="1"/>
    <col min="266" max="513" width="9" style="1"/>
    <col min="514" max="515" width="4" style="1" customWidth="1"/>
    <col min="516" max="516" width="21.625" style="1" customWidth="1"/>
    <col min="517" max="517" width="15.875" style="1" bestFit="1" customWidth="1"/>
    <col min="518" max="518" width="17.25" style="1" bestFit="1" customWidth="1"/>
    <col min="519" max="519" width="16.875" style="1" bestFit="1" customWidth="1"/>
    <col min="520" max="520" width="17.25" style="1" bestFit="1" customWidth="1"/>
    <col min="521" max="521" width="52.125" style="1" bestFit="1" customWidth="1"/>
    <col min="522" max="769" width="9" style="1"/>
    <col min="770" max="771" width="4" style="1" customWidth="1"/>
    <col min="772" max="772" width="21.625" style="1" customWidth="1"/>
    <col min="773" max="773" width="15.875" style="1" bestFit="1" customWidth="1"/>
    <col min="774" max="774" width="17.25" style="1" bestFit="1" customWidth="1"/>
    <col min="775" max="775" width="16.875" style="1" bestFit="1" customWidth="1"/>
    <col min="776" max="776" width="17.25" style="1" bestFit="1" customWidth="1"/>
    <col min="777" max="777" width="52.125" style="1" bestFit="1" customWidth="1"/>
    <col min="778" max="1025" width="9" style="1"/>
    <col min="1026" max="1027" width="4" style="1" customWidth="1"/>
    <col min="1028" max="1028" width="21.625" style="1" customWidth="1"/>
    <col min="1029" max="1029" width="15.875" style="1" bestFit="1" customWidth="1"/>
    <col min="1030" max="1030" width="17.25" style="1" bestFit="1" customWidth="1"/>
    <col min="1031" max="1031" width="16.875" style="1" bestFit="1" customWidth="1"/>
    <col min="1032" max="1032" width="17.25" style="1" bestFit="1" customWidth="1"/>
    <col min="1033" max="1033" width="52.125" style="1" bestFit="1" customWidth="1"/>
    <col min="1034" max="1281" width="9" style="1"/>
    <col min="1282" max="1283" width="4" style="1" customWidth="1"/>
    <col min="1284" max="1284" width="21.625" style="1" customWidth="1"/>
    <col min="1285" max="1285" width="15.875" style="1" bestFit="1" customWidth="1"/>
    <col min="1286" max="1286" width="17.25" style="1" bestFit="1" customWidth="1"/>
    <col min="1287" max="1287" width="16.875" style="1" bestFit="1" customWidth="1"/>
    <col min="1288" max="1288" width="17.25" style="1" bestFit="1" customWidth="1"/>
    <col min="1289" max="1289" width="52.125" style="1" bestFit="1" customWidth="1"/>
    <col min="1290" max="1537" width="9" style="1"/>
    <col min="1538" max="1539" width="4" style="1" customWidth="1"/>
    <col min="1540" max="1540" width="21.625" style="1" customWidth="1"/>
    <col min="1541" max="1541" width="15.875" style="1" bestFit="1" customWidth="1"/>
    <col min="1542" max="1542" width="17.25" style="1" bestFit="1" customWidth="1"/>
    <col min="1543" max="1543" width="16.875" style="1" bestFit="1" customWidth="1"/>
    <col min="1544" max="1544" width="17.25" style="1" bestFit="1" customWidth="1"/>
    <col min="1545" max="1545" width="52.125" style="1" bestFit="1" customWidth="1"/>
    <col min="1546" max="1793" width="9" style="1"/>
    <col min="1794" max="1795" width="4" style="1" customWidth="1"/>
    <col min="1796" max="1796" width="21.625" style="1" customWidth="1"/>
    <col min="1797" max="1797" width="15.875" style="1" bestFit="1" customWidth="1"/>
    <col min="1798" max="1798" width="17.25" style="1" bestFit="1" customWidth="1"/>
    <col min="1799" max="1799" width="16.875" style="1" bestFit="1" customWidth="1"/>
    <col min="1800" max="1800" width="17.25" style="1" bestFit="1" customWidth="1"/>
    <col min="1801" max="1801" width="52.125" style="1" bestFit="1" customWidth="1"/>
    <col min="1802" max="2049" width="9" style="1"/>
    <col min="2050" max="2051" width="4" style="1" customWidth="1"/>
    <col min="2052" max="2052" width="21.625" style="1" customWidth="1"/>
    <col min="2053" max="2053" width="15.875" style="1" bestFit="1" customWidth="1"/>
    <col min="2054" max="2054" width="17.25" style="1" bestFit="1" customWidth="1"/>
    <col min="2055" max="2055" width="16.875" style="1" bestFit="1" customWidth="1"/>
    <col min="2056" max="2056" width="17.25" style="1" bestFit="1" customWidth="1"/>
    <col min="2057" max="2057" width="52.125" style="1" bestFit="1" customWidth="1"/>
    <col min="2058" max="2305" width="9" style="1"/>
    <col min="2306" max="2307" width="4" style="1" customWidth="1"/>
    <col min="2308" max="2308" width="21.625" style="1" customWidth="1"/>
    <col min="2309" max="2309" width="15.875" style="1" bestFit="1" customWidth="1"/>
    <col min="2310" max="2310" width="17.25" style="1" bestFit="1" customWidth="1"/>
    <col min="2311" max="2311" width="16.875" style="1" bestFit="1" customWidth="1"/>
    <col min="2312" max="2312" width="17.25" style="1" bestFit="1" customWidth="1"/>
    <col min="2313" max="2313" width="52.125" style="1" bestFit="1" customWidth="1"/>
    <col min="2314" max="2561" width="9" style="1"/>
    <col min="2562" max="2563" width="4" style="1" customWidth="1"/>
    <col min="2564" max="2564" width="21.625" style="1" customWidth="1"/>
    <col min="2565" max="2565" width="15.875" style="1" bestFit="1" customWidth="1"/>
    <col min="2566" max="2566" width="17.25" style="1" bestFit="1" customWidth="1"/>
    <col min="2567" max="2567" width="16.875" style="1" bestFit="1" customWidth="1"/>
    <col min="2568" max="2568" width="17.25" style="1" bestFit="1" customWidth="1"/>
    <col min="2569" max="2569" width="52.125" style="1" bestFit="1" customWidth="1"/>
    <col min="2570" max="2817" width="9" style="1"/>
    <col min="2818" max="2819" width="4" style="1" customWidth="1"/>
    <col min="2820" max="2820" width="21.625" style="1" customWidth="1"/>
    <col min="2821" max="2821" width="15.875" style="1" bestFit="1" customWidth="1"/>
    <col min="2822" max="2822" width="17.25" style="1" bestFit="1" customWidth="1"/>
    <col min="2823" max="2823" width="16.875" style="1" bestFit="1" customWidth="1"/>
    <col min="2824" max="2824" width="17.25" style="1" bestFit="1" customWidth="1"/>
    <col min="2825" max="2825" width="52.125" style="1" bestFit="1" customWidth="1"/>
    <col min="2826" max="3073" width="9" style="1"/>
    <col min="3074" max="3075" width="4" style="1" customWidth="1"/>
    <col min="3076" max="3076" width="21.625" style="1" customWidth="1"/>
    <col min="3077" max="3077" width="15.875" style="1" bestFit="1" customWidth="1"/>
    <col min="3078" max="3078" width="17.25" style="1" bestFit="1" customWidth="1"/>
    <col min="3079" max="3079" width="16.875" style="1" bestFit="1" customWidth="1"/>
    <col min="3080" max="3080" width="17.25" style="1" bestFit="1" customWidth="1"/>
    <col min="3081" max="3081" width="52.125" style="1" bestFit="1" customWidth="1"/>
    <col min="3082" max="3329" width="9" style="1"/>
    <col min="3330" max="3331" width="4" style="1" customWidth="1"/>
    <col min="3332" max="3332" width="21.625" style="1" customWidth="1"/>
    <col min="3333" max="3333" width="15.875" style="1" bestFit="1" customWidth="1"/>
    <col min="3334" max="3334" width="17.25" style="1" bestFit="1" customWidth="1"/>
    <col min="3335" max="3335" width="16.875" style="1" bestFit="1" customWidth="1"/>
    <col min="3336" max="3336" width="17.25" style="1" bestFit="1" customWidth="1"/>
    <col min="3337" max="3337" width="52.125" style="1" bestFit="1" customWidth="1"/>
    <col min="3338" max="3585" width="9" style="1"/>
    <col min="3586" max="3587" width="4" style="1" customWidth="1"/>
    <col min="3588" max="3588" width="21.625" style="1" customWidth="1"/>
    <col min="3589" max="3589" width="15.875" style="1" bestFit="1" customWidth="1"/>
    <col min="3590" max="3590" width="17.25" style="1" bestFit="1" customWidth="1"/>
    <col min="3591" max="3591" width="16.875" style="1" bestFit="1" customWidth="1"/>
    <col min="3592" max="3592" width="17.25" style="1" bestFit="1" customWidth="1"/>
    <col min="3593" max="3593" width="52.125" style="1" bestFit="1" customWidth="1"/>
    <col min="3594" max="3841" width="9" style="1"/>
    <col min="3842" max="3843" width="4" style="1" customWidth="1"/>
    <col min="3844" max="3844" width="21.625" style="1" customWidth="1"/>
    <col min="3845" max="3845" width="15.875" style="1" bestFit="1" customWidth="1"/>
    <col min="3846" max="3846" width="17.25" style="1" bestFit="1" customWidth="1"/>
    <col min="3847" max="3847" width="16.875" style="1" bestFit="1" customWidth="1"/>
    <col min="3848" max="3848" width="17.25" style="1" bestFit="1" customWidth="1"/>
    <col min="3849" max="3849" width="52.125" style="1" bestFit="1" customWidth="1"/>
    <col min="3850" max="4097" width="9" style="1"/>
    <col min="4098" max="4099" width="4" style="1" customWidth="1"/>
    <col min="4100" max="4100" width="21.625" style="1" customWidth="1"/>
    <col min="4101" max="4101" width="15.875" style="1" bestFit="1" customWidth="1"/>
    <col min="4102" max="4102" width="17.25" style="1" bestFit="1" customWidth="1"/>
    <col min="4103" max="4103" width="16.875" style="1" bestFit="1" customWidth="1"/>
    <col min="4104" max="4104" width="17.25" style="1" bestFit="1" customWidth="1"/>
    <col min="4105" max="4105" width="52.125" style="1" bestFit="1" customWidth="1"/>
    <col min="4106" max="4353" width="9" style="1"/>
    <col min="4354" max="4355" width="4" style="1" customWidth="1"/>
    <col min="4356" max="4356" width="21.625" style="1" customWidth="1"/>
    <col min="4357" max="4357" width="15.875" style="1" bestFit="1" customWidth="1"/>
    <col min="4358" max="4358" width="17.25" style="1" bestFit="1" customWidth="1"/>
    <col min="4359" max="4359" width="16.875" style="1" bestFit="1" customWidth="1"/>
    <col min="4360" max="4360" width="17.25" style="1" bestFit="1" customWidth="1"/>
    <col min="4361" max="4361" width="52.125" style="1" bestFit="1" customWidth="1"/>
    <col min="4362" max="4609" width="9" style="1"/>
    <col min="4610" max="4611" width="4" style="1" customWidth="1"/>
    <col min="4612" max="4612" width="21.625" style="1" customWidth="1"/>
    <col min="4613" max="4613" width="15.875" style="1" bestFit="1" customWidth="1"/>
    <col min="4614" max="4614" width="17.25" style="1" bestFit="1" customWidth="1"/>
    <col min="4615" max="4615" width="16.875" style="1" bestFit="1" customWidth="1"/>
    <col min="4616" max="4616" width="17.25" style="1" bestFit="1" customWidth="1"/>
    <col min="4617" max="4617" width="52.125" style="1" bestFit="1" customWidth="1"/>
    <col min="4618" max="4865" width="9" style="1"/>
    <col min="4866" max="4867" width="4" style="1" customWidth="1"/>
    <col min="4868" max="4868" width="21.625" style="1" customWidth="1"/>
    <col min="4869" max="4869" width="15.875" style="1" bestFit="1" customWidth="1"/>
    <col min="4870" max="4870" width="17.25" style="1" bestFit="1" customWidth="1"/>
    <col min="4871" max="4871" width="16.875" style="1" bestFit="1" customWidth="1"/>
    <col min="4872" max="4872" width="17.25" style="1" bestFit="1" customWidth="1"/>
    <col min="4873" max="4873" width="52.125" style="1" bestFit="1" customWidth="1"/>
    <col min="4874" max="5121" width="9" style="1"/>
    <col min="5122" max="5123" width="4" style="1" customWidth="1"/>
    <col min="5124" max="5124" width="21.625" style="1" customWidth="1"/>
    <col min="5125" max="5125" width="15.875" style="1" bestFit="1" customWidth="1"/>
    <col min="5126" max="5126" width="17.25" style="1" bestFit="1" customWidth="1"/>
    <col min="5127" max="5127" width="16.875" style="1" bestFit="1" customWidth="1"/>
    <col min="5128" max="5128" width="17.25" style="1" bestFit="1" customWidth="1"/>
    <col min="5129" max="5129" width="52.125" style="1" bestFit="1" customWidth="1"/>
    <col min="5130" max="5377" width="9" style="1"/>
    <col min="5378" max="5379" width="4" style="1" customWidth="1"/>
    <col min="5380" max="5380" width="21.625" style="1" customWidth="1"/>
    <col min="5381" max="5381" width="15.875" style="1" bestFit="1" customWidth="1"/>
    <col min="5382" max="5382" width="17.25" style="1" bestFit="1" customWidth="1"/>
    <col min="5383" max="5383" width="16.875" style="1" bestFit="1" customWidth="1"/>
    <col min="5384" max="5384" width="17.25" style="1" bestFit="1" customWidth="1"/>
    <col min="5385" max="5385" width="52.125" style="1" bestFit="1" customWidth="1"/>
    <col min="5386" max="5633" width="9" style="1"/>
    <col min="5634" max="5635" width="4" style="1" customWidth="1"/>
    <col min="5636" max="5636" width="21.625" style="1" customWidth="1"/>
    <col min="5637" max="5637" width="15.875" style="1" bestFit="1" customWidth="1"/>
    <col min="5638" max="5638" width="17.25" style="1" bestFit="1" customWidth="1"/>
    <col min="5639" max="5639" width="16.875" style="1" bestFit="1" customWidth="1"/>
    <col min="5640" max="5640" width="17.25" style="1" bestFit="1" customWidth="1"/>
    <col min="5641" max="5641" width="52.125" style="1" bestFit="1" customWidth="1"/>
    <col min="5642" max="5889" width="9" style="1"/>
    <col min="5890" max="5891" width="4" style="1" customWidth="1"/>
    <col min="5892" max="5892" width="21.625" style="1" customWidth="1"/>
    <col min="5893" max="5893" width="15.875" style="1" bestFit="1" customWidth="1"/>
    <col min="5894" max="5894" width="17.25" style="1" bestFit="1" customWidth="1"/>
    <col min="5895" max="5895" width="16.875" style="1" bestFit="1" customWidth="1"/>
    <col min="5896" max="5896" width="17.25" style="1" bestFit="1" customWidth="1"/>
    <col min="5897" max="5897" width="52.125" style="1" bestFit="1" customWidth="1"/>
    <col min="5898" max="6145" width="9" style="1"/>
    <col min="6146" max="6147" width="4" style="1" customWidth="1"/>
    <col min="6148" max="6148" width="21.625" style="1" customWidth="1"/>
    <col min="6149" max="6149" width="15.875" style="1" bestFit="1" customWidth="1"/>
    <col min="6150" max="6150" width="17.25" style="1" bestFit="1" customWidth="1"/>
    <col min="6151" max="6151" width="16.875" style="1" bestFit="1" customWidth="1"/>
    <col min="6152" max="6152" width="17.25" style="1" bestFit="1" customWidth="1"/>
    <col min="6153" max="6153" width="52.125" style="1" bestFit="1" customWidth="1"/>
    <col min="6154" max="6401" width="9" style="1"/>
    <col min="6402" max="6403" width="4" style="1" customWidth="1"/>
    <col min="6404" max="6404" width="21.625" style="1" customWidth="1"/>
    <col min="6405" max="6405" width="15.875" style="1" bestFit="1" customWidth="1"/>
    <col min="6406" max="6406" width="17.25" style="1" bestFit="1" customWidth="1"/>
    <col min="6407" max="6407" width="16.875" style="1" bestFit="1" customWidth="1"/>
    <col min="6408" max="6408" width="17.25" style="1" bestFit="1" customWidth="1"/>
    <col min="6409" max="6409" width="52.125" style="1" bestFit="1" customWidth="1"/>
    <col min="6410" max="6657" width="9" style="1"/>
    <col min="6658" max="6659" width="4" style="1" customWidth="1"/>
    <col min="6660" max="6660" width="21.625" style="1" customWidth="1"/>
    <col min="6661" max="6661" width="15.875" style="1" bestFit="1" customWidth="1"/>
    <col min="6662" max="6662" width="17.25" style="1" bestFit="1" customWidth="1"/>
    <col min="6663" max="6663" width="16.875" style="1" bestFit="1" customWidth="1"/>
    <col min="6664" max="6664" width="17.25" style="1" bestFit="1" customWidth="1"/>
    <col min="6665" max="6665" width="52.125" style="1" bestFit="1" customWidth="1"/>
    <col min="6666" max="6913" width="9" style="1"/>
    <col min="6914" max="6915" width="4" style="1" customWidth="1"/>
    <col min="6916" max="6916" width="21.625" style="1" customWidth="1"/>
    <col min="6917" max="6917" width="15.875" style="1" bestFit="1" customWidth="1"/>
    <col min="6918" max="6918" width="17.25" style="1" bestFit="1" customWidth="1"/>
    <col min="6919" max="6919" width="16.875" style="1" bestFit="1" customWidth="1"/>
    <col min="6920" max="6920" width="17.25" style="1" bestFit="1" customWidth="1"/>
    <col min="6921" max="6921" width="52.125" style="1" bestFit="1" customWidth="1"/>
    <col min="6922" max="7169" width="9" style="1"/>
    <col min="7170" max="7171" width="4" style="1" customWidth="1"/>
    <col min="7172" max="7172" width="21.625" style="1" customWidth="1"/>
    <col min="7173" max="7173" width="15.875" style="1" bestFit="1" customWidth="1"/>
    <col min="7174" max="7174" width="17.25" style="1" bestFit="1" customWidth="1"/>
    <col min="7175" max="7175" width="16.875" style="1" bestFit="1" customWidth="1"/>
    <col min="7176" max="7176" width="17.25" style="1" bestFit="1" customWidth="1"/>
    <col min="7177" max="7177" width="52.125" style="1" bestFit="1" customWidth="1"/>
    <col min="7178" max="7425" width="9" style="1"/>
    <col min="7426" max="7427" width="4" style="1" customWidth="1"/>
    <col min="7428" max="7428" width="21.625" style="1" customWidth="1"/>
    <col min="7429" max="7429" width="15.875" style="1" bestFit="1" customWidth="1"/>
    <col min="7430" max="7430" width="17.25" style="1" bestFit="1" customWidth="1"/>
    <col min="7431" max="7431" width="16.875" style="1" bestFit="1" customWidth="1"/>
    <col min="7432" max="7432" width="17.25" style="1" bestFit="1" customWidth="1"/>
    <col min="7433" max="7433" width="52.125" style="1" bestFit="1" customWidth="1"/>
    <col min="7434" max="7681" width="9" style="1"/>
    <col min="7682" max="7683" width="4" style="1" customWidth="1"/>
    <col min="7684" max="7684" width="21.625" style="1" customWidth="1"/>
    <col min="7685" max="7685" width="15.875" style="1" bestFit="1" customWidth="1"/>
    <col min="7686" max="7686" width="17.25" style="1" bestFit="1" customWidth="1"/>
    <col min="7687" max="7687" width="16.875" style="1" bestFit="1" customWidth="1"/>
    <col min="7688" max="7688" width="17.25" style="1" bestFit="1" customWidth="1"/>
    <col min="7689" max="7689" width="52.125" style="1" bestFit="1" customWidth="1"/>
    <col min="7690" max="7937" width="9" style="1"/>
    <col min="7938" max="7939" width="4" style="1" customWidth="1"/>
    <col min="7940" max="7940" width="21.625" style="1" customWidth="1"/>
    <col min="7941" max="7941" width="15.875" style="1" bestFit="1" customWidth="1"/>
    <col min="7942" max="7942" width="17.25" style="1" bestFit="1" customWidth="1"/>
    <col min="7943" max="7943" width="16.875" style="1" bestFit="1" customWidth="1"/>
    <col min="7944" max="7944" width="17.25" style="1" bestFit="1" customWidth="1"/>
    <col min="7945" max="7945" width="52.125" style="1" bestFit="1" customWidth="1"/>
    <col min="7946" max="8193" width="9" style="1"/>
    <col min="8194" max="8195" width="4" style="1" customWidth="1"/>
    <col min="8196" max="8196" width="21.625" style="1" customWidth="1"/>
    <col min="8197" max="8197" width="15.875" style="1" bestFit="1" customWidth="1"/>
    <col min="8198" max="8198" width="17.25" style="1" bestFit="1" customWidth="1"/>
    <col min="8199" max="8199" width="16.875" style="1" bestFit="1" customWidth="1"/>
    <col min="8200" max="8200" width="17.25" style="1" bestFit="1" customWidth="1"/>
    <col min="8201" max="8201" width="52.125" style="1" bestFit="1" customWidth="1"/>
    <col min="8202" max="8449" width="9" style="1"/>
    <col min="8450" max="8451" width="4" style="1" customWidth="1"/>
    <col min="8452" max="8452" width="21.625" style="1" customWidth="1"/>
    <col min="8453" max="8453" width="15.875" style="1" bestFit="1" customWidth="1"/>
    <col min="8454" max="8454" width="17.25" style="1" bestFit="1" customWidth="1"/>
    <col min="8455" max="8455" width="16.875" style="1" bestFit="1" customWidth="1"/>
    <col min="8456" max="8456" width="17.25" style="1" bestFit="1" customWidth="1"/>
    <col min="8457" max="8457" width="52.125" style="1" bestFit="1" customWidth="1"/>
    <col min="8458" max="8705" width="9" style="1"/>
    <col min="8706" max="8707" width="4" style="1" customWidth="1"/>
    <col min="8708" max="8708" width="21.625" style="1" customWidth="1"/>
    <col min="8709" max="8709" width="15.875" style="1" bestFit="1" customWidth="1"/>
    <col min="8710" max="8710" width="17.25" style="1" bestFit="1" customWidth="1"/>
    <col min="8711" max="8711" width="16.875" style="1" bestFit="1" customWidth="1"/>
    <col min="8712" max="8712" width="17.25" style="1" bestFit="1" customWidth="1"/>
    <col min="8713" max="8713" width="52.125" style="1" bestFit="1" customWidth="1"/>
    <col min="8714" max="8961" width="9" style="1"/>
    <col min="8962" max="8963" width="4" style="1" customWidth="1"/>
    <col min="8964" max="8964" width="21.625" style="1" customWidth="1"/>
    <col min="8965" max="8965" width="15.875" style="1" bestFit="1" customWidth="1"/>
    <col min="8966" max="8966" width="17.25" style="1" bestFit="1" customWidth="1"/>
    <col min="8967" max="8967" width="16.875" style="1" bestFit="1" customWidth="1"/>
    <col min="8968" max="8968" width="17.25" style="1" bestFit="1" customWidth="1"/>
    <col min="8969" max="8969" width="52.125" style="1" bestFit="1" customWidth="1"/>
    <col min="8970" max="9217" width="9" style="1"/>
    <col min="9218" max="9219" width="4" style="1" customWidth="1"/>
    <col min="9220" max="9220" width="21.625" style="1" customWidth="1"/>
    <col min="9221" max="9221" width="15.875" style="1" bestFit="1" customWidth="1"/>
    <col min="9222" max="9222" width="17.25" style="1" bestFit="1" customWidth="1"/>
    <col min="9223" max="9223" width="16.875" style="1" bestFit="1" customWidth="1"/>
    <col min="9224" max="9224" width="17.25" style="1" bestFit="1" customWidth="1"/>
    <col min="9225" max="9225" width="52.125" style="1" bestFit="1" customWidth="1"/>
    <col min="9226" max="9473" width="9" style="1"/>
    <col min="9474" max="9475" width="4" style="1" customWidth="1"/>
    <col min="9476" max="9476" width="21.625" style="1" customWidth="1"/>
    <col min="9477" max="9477" width="15.875" style="1" bestFit="1" customWidth="1"/>
    <col min="9478" max="9478" width="17.25" style="1" bestFit="1" customWidth="1"/>
    <col min="9479" max="9479" width="16.875" style="1" bestFit="1" customWidth="1"/>
    <col min="9480" max="9480" width="17.25" style="1" bestFit="1" customWidth="1"/>
    <col min="9481" max="9481" width="52.125" style="1" bestFit="1" customWidth="1"/>
    <col min="9482" max="9729" width="9" style="1"/>
    <col min="9730" max="9731" width="4" style="1" customWidth="1"/>
    <col min="9732" max="9732" width="21.625" style="1" customWidth="1"/>
    <col min="9733" max="9733" width="15.875" style="1" bestFit="1" customWidth="1"/>
    <col min="9734" max="9734" width="17.25" style="1" bestFit="1" customWidth="1"/>
    <col min="9735" max="9735" width="16.875" style="1" bestFit="1" customWidth="1"/>
    <col min="9736" max="9736" width="17.25" style="1" bestFit="1" customWidth="1"/>
    <col min="9737" max="9737" width="52.125" style="1" bestFit="1" customWidth="1"/>
    <col min="9738" max="9985" width="9" style="1"/>
    <col min="9986" max="9987" width="4" style="1" customWidth="1"/>
    <col min="9988" max="9988" width="21.625" style="1" customWidth="1"/>
    <col min="9989" max="9989" width="15.875" style="1" bestFit="1" customWidth="1"/>
    <col min="9990" max="9990" width="17.25" style="1" bestFit="1" customWidth="1"/>
    <col min="9991" max="9991" width="16.875" style="1" bestFit="1" customWidth="1"/>
    <col min="9992" max="9992" width="17.25" style="1" bestFit="1" customWidth="1"/>
    <col min="9993" max="9993" width="52.125" style="1" bestFit="1" customWidth="1"/>
    <col min="9994" max="10241" width="9" style="1"/>
    <col min="10242" max="10243" width="4" style="1" customWidth="1"/>
    <col min="10244" max="10244" width="21.625" style="1" customWidth="1"/>
    <col min="10245" max="10245" width="15.875" style="1" bestFit="1" customWidth="1"/>
    <col min="10246" max="10246" width="17.25" style="1" bestFit="1" customWidth="1"/>
    <col min="10247" max="10247" width="16.875" style="1" bestFit="1" customWidth="1"/>
    <col min="10248" max="10248" width="17.25" style="1" bestFit="1" customWidth="1"/>
    <col min="10249" max="10249" width="52.125" style="1" bestFit="1" customWidth="1"/>
    <col min="10250" max="10497" width="9" style="1"/>
    <col min="10498" max="10499" width="4" style="1" customWidth="1"/>
    <col min="10500" max="10500" width="21.625" style="1" customWidth="1"/>
    <col min="10501" max="10501" width="15.875" style="1" bestFit="1" customWidth="1"/>
    <col min="10502" max="10502" width="17.25" style="1" bestFit="1" customWidth="1"/>
    <col min="10503" max="10503" width="16.875" style="1" bestFit="1" customWidth="1"/>
    <col min="10504" max="10504" width="17.25" style="1" bestFit="1" customWidth="1"/>
    <col min="10505" max="10505" width="52.125" style="1" bestFit="1" customWidth="1"/>
    <col min="10506" max="10753" width="9" style="1"/>
    <col min="10754" max="10755" width="4" style="1" customWidth="1"/>
    <col min="10756" max="10756" width="21.625" style="1" customWidth="1"/>
    <col min="10757" max="10757" width="15.875" style="1" bestFit="1" customWidth="1"/>
    <col min="10758" max="10758" width="17.25" style="1" bestFit="1" customWidth="1"/>
    <col min="10759" max="10759" width="16.875" style="1" bestFit="1" customWidth="1"/>
    <col min="10760" max="10760" width="17.25" style="1" bestFit="1" customWidth="1"/>
    <col min="10761" max="10761" width="52.125" style="1" bestFit="1" customWidth="1"/>
    <col min="10762" max="11009" width="9" style="1"/>
    <col min="11010" max="11011" width="4" style="1" customWidth="1"/>
    <col min="11012" max="11012" width="21.625" style="1" customWidth="1"/>
    <col min="11013" max="11013" width="15.875" style="1" bestFit="1" customWidth="1"/>
    <col min="11014" max="11014" width="17.25" style="1" bestFit="1" customWidth="1"/>
    <col min="11015" max="11015" width="16.875" style="1" bestFit="1" customWidth="1"/>
    <col min="11016" max="11016" width="17.25" style="1" bestFit="1" customWidth="1"/>
    <col min="11017" max="11017" width="52.125" style="1" bestFit="1" customWidth="1"/>
    <col min="11018" max="11265" width="9" style="1"/>
    <col min="11266" max="11267" width="4" style="1" customWidth="1"/>
    <col min="11268" max="11268" width="21.625" style="1" customWidth="1"/>
    <col min="11269" max="11269" width="15.875" style="1" bestFit="1" customWidth="1"/>
    <col min="11270" max="11270" width="17.25" style="1" bestFit="1" customWidth="1"/>
    <col min="11271" max="11271" width="16.875" style="1" bestFit="1" customWidth="1"/>
    <col min="11272" max="11272" width="17.25" style="1" bestFit="1" customWidth="1"/>
    <col min="11273" max="11273" width="52.125" style="1" bestFit="1" customWidth="1"/>
    <col min="11274" max="11521" width="9" style="1"/>
    <col min="11522" max="11523" width="4" style="1" customWidth="1"/>
    <col min="11524" max="11524" width="21.625" style="1" customWidth="1"/>
    <col min="11525" max="11525" width="15.875" style="1" bestFit="1" customWidth="1"/>
    <col min="11526" max="11526" width="17.25" style="1" bestFit="1" customWidth="1"/>
    <col min="11527" max="11527" width="16.875" style="1" bestFit="1" customWidth="1"/>
    <col min="11528" max="11528" width="17.25" style="1" bestFit="1" customWidth="1"/>
    <col min="11529" max="11529" width="52.125" style="1" bestFit="1" customWidth="1"/>
    <col min="11530" max="11777" width="9" style="1"/>
    <col min="11778" max="11779" width="4" style="1" customWidth="1"/>
    <col min="11780" max="11780" width="21.625" style="1" customWidth="1"/>
    <col min="11781" max="11781" width="15.875" style="1" bestFit="1" customWidth="1"/>
    <col min="11782" max="11782" width="17.25" style="1" bestFit="1" customWidth="1"/>
    <col min="11783" max="11783" width="16.875" style="1" bestFit="1" customWidth="1"/>
    <col min="11784" max="11784" width="17.25" style="1" bestFit="1" customWidth="1"/>
    <col min="11785" max="11785" width="52.125" style="1" bestFit="1" customWidth="1"/>
    <col min="11786" max="12033" width="9" style="1"/>
    <col min="12034" max="12035" width="4" style="1" customWidth="1"/>
    <col min="12036" max="12036" width="21.625" style="1" customWidth="1"/>
    <col min="12037" max="12037" width="15.875" style="1" bestFit="1" customWidth="1"/>
    <col min="12038" max="12038" width="17.25" style="1" bestFit="1" customWidth="1"/>
    <col min="12039" max="12039" width="16.875" style="1" bestFit="1" customWidth="1"/>
    <col min="12040" max="12040" width="17.25" style="1" bestFit="1" customWidth="1"/>
    <col min="12041" max="12041" width="52.125" style="1" bestFit="1" customWidth="1"/>
    <col min="12042" max="12289" width="9" style="1"/>
    <col min="12290" max="12291" width="4" style="1" customWidth="1"/>
    <col min="12292" max="12292" width="21.625" style="1" customWidth="1"/>
    <col min="12293" max="12293" width="15.875" style="1" bestFit="1" customWidth="1"/>
    <col min="12294" max="12294" width="17.25" style="1" bestFit="1" customWidth="1"/>
    <col min="12295" max="12295" width="16.875" style="1" bestFit="1" customWidth="1"/>
    <col min="12296" max="12296" width="17.25" style="1" bestFit="1" customWidth="1"/>
    <col min="12297" max="12297" width="52.125" style="1" bestFit="1" customWidth="1"/>
    <col min="12298" max="12545" width="9" style="1"/>
    <col min="12546" max="12547" width="4" style="1" customWidth="1"/>
    <col min="12548" max="12548" width="21.625" style="1" customWidth="1"/>
    <col min="12549" max="12549" width="15.875" style="1" bestFit="1" customWidth="1"/>
    <col min="12550" max="12550" width="17.25" style="1" bestFit="1" customWidth="1"/>
    <col min="12551" max="12551" width="16.875" style="1" bestFit="1" customWidth="1"/>
    <col min="12552" max="12552" width="17.25" style="1" bestFit="1" customWidth="1"/>
    <col min="12553" max="12553" width="52.125" style="1" bestFit="1" customWidth="1"/>
    <col min="12554" max="12801" width="9" style="1"/>
    <col min="12802" max="12803" width="4" style="1" customWidth="1"/>
    <col min="12804" max="12804" width="21.625" style="1" customWidth="1"/>
    <col min="12805" max="12805" width="15.875" style="1" bestFit="1" customWidth="1"/>
    <col min="12806" max="12806" width="17.25" style="1" bestFit="1" customWidth="1"/>
    <col min="12807" max="12807" width="16.875" style="1" bestFit="1" customWidth="1"/>
    <col min="12808" max="12808" width="17.25" style="1" bestFit="1" customWidth="1"/>
    <col min="12809" max="12809" width="52.125" style="1" bestFit="1" customWidth="1"/>
    <col min="12810" max="13057" width="9" style="1"/>
    <col min="13058" max="13059" width="4" style="1" customWidth="1"/>
    <col min="13060" max="13060" width="21.625" style="1" customWidth="1"/>
    <col min="13061" max="13061" width="15.875" style="1" bestFit="1" customWidth="1"/>
    <col min="13062" max="13062" width="17.25" style="1" bestFit="1" customWidth="1"/>
    <col min="13063" max="13063" width="16.875" style="1" bestFit="1" customWidth="1"/>
    <col min="13064" max="13064" width="17.25" style="1" bestFit="1" customWidth="1"/>
    <col min="13065" max="13065" width="52.125" style="1" bestFit="1" customWidth="1"/>
    <col min="13066" max="13313" width="9" style="1"/>
    <col min="13314" max="13315" width="4" style="1" customWidth="1"/>
    <col min="13316" max="13316" width="21.625" style="1" customWidth="1"/>
    <col min="13317" max="13317" width="15.875" style="1" bestFit="1" customWidth="1"/>
    <col min="13318" max="13318" width="17.25" style="1" bestFit="1" customWidth="1"/>
    <col min="13319" max="13319" width="16.875" style="1" bestFit="1" customWidth="1"/>
    <col min="13320" max="13320" width="17.25" style="1" bestFit="1" customWidth="1"/>
    <col min="13321" max="13321" width="52.125" style="1" bestFit="1" customWidth="1"/>
    <col min="13322" max="13569" width="9" style="1"/>
    <col min="13570" max="13571" width="4" style="1" customWidth="1"/>
    <col min="13572" max="13572" width="21.625" style="1" customWidth="1"/>
    <col min="13573" max="13573" width="15.875" style="1" bestFit="1" customWidth="1"/>
    <col min="13574" max="13574" width="17.25" style="1" bestFit="1" customWidth="1"/>
    <col min="13575" max="13575" width="16.875" style="1" bestFit="1" customWidth="1"/>
    <col min="13576" max="13576" width="17.25" style="1" bestFit="1" customWidth="1"/>
    <col min="13577" max="13577" width="52.125" style="1" bestFit="1" customWidth="1"/>
    <col min="13578" max="13825" width="9" style="1"/>
    <col min="13826" max="13827" width="4" style="1" customWidth="1"/>
    <col min="13828" max="13828" width="21.625" style="1" customWidth="1"/>
    <col min="13829" max="13829" width="15.875" style="1" bestFit="1" customWidth="1"/>
    <col min="13830" max="13830" width="17.25" style="1" bestFit="1" customWidth="1"/>
    <col min="13831" max="13831" width="16.875" style="1" bestFit="1" customWidth="1"/>
    <col min="13832" max="13832" width="17.25" style="1" bestFit="1" customWidth="1"/>
    <col min="13833" max="13833" width="52.125" style="1" bestFit="1" customWidth="1"/>
    <col min="13834" max="14081" width="9" style="1"/>
    <col min="14082" max="14083" width="4" style="1" customWidth="1"/>
    <col min="14084" max="14084" width="21.625" style="1" customWidth="1"/>
    <col min="14085" max="14085" width="15.875" style="1" bestFit="1" customWidth="1"/>
    <col min="14086" max="14086" width="17.25" style="1" bestFit="1" customWidth="1"/>
    <col min="14087" max="14087" width="16.875" style="1" bestFit="1" customWidth="1"/>
    <col min="14088" max="14088" width="17.25" style="1" bestFit="1" customWidth="1"/>
    <col min="14089" max="14089" width="52.125" style="1" bestFit="1" customWidth="1"/>
    <col min="14090" max="14337" width="9" style="1"/>
    <col min="14338" max="14339" width="4" style="1" customWidth="1"/>
    <col min="14340" max="14340" width="21.625" style="1" customWidth="1"/>
    <col min="14341" max="14341" width="15.875" style="1" bestFit="1" customWidth="1"/>
    <col min="14342" max="14342" width="17.25" style="1" bestFit="1" customWidth="1"/>
    <col min="14343" max="14343" width="16.875" style="1" bestFit="1" customWidth="1"/>
    <col min="14344" max="14344" width="17.25" style="1" bestFit="1" customWidth="1"/>
    <col min="14345" max="14345" width="52.125" style="1" bestFit="1" customWidth="1"/>
    <col min="14346" max="14593" width="9" style="1"/>
    <col min="14594" max="14595" width="4" style="1" customWidth="1"/>
    <col min="14596" max="14596" width="21.625" style="1" customWidth="1"/>
    <col min="14597" max="14597" width="15.875" style="1" bestFit="1" customWidth="1"/>
    <col min="14598" max="14598" width="17.25" style="1" bestFit="1" customWidth="1"/>
    <col min="14599" max="14599" width="16.875" style="1" bestFit="1" customWidth="1"/>
    <col min="14600" max="14600" width="17.25" style="1" bestFit="1" customWidth="1"/>
    <col min="14601" max="14601" width="52.125" style="1" bestFit="1" customWidth="1"/>
    <col min="14602" max="14849" width="9" style="1"/>
    <col min="14850" max="14851" width="4" style="1" customWidth="1"/>
    <col min="14852" max="14852" width="21.625" style="1" customWidth="1"/>
    <col min="14853" max="14853" width="15.875" style="1" bestFit="1" customWidth="1"/>
    <col min="14854" max="14854" width="17.25" style="1" bestFit="1" customWidth="1"/>
    <col min="14855" max="14855" width="16.875" style="1" bestFit="1" customWidth="1"/>
    <col min="14856" max="14856" width="17.25" style="1" bestFit="1" customWidth="1"/>
    <col min="14857" max="14857" width="52.125" style="1" bestFit="1" customWidth="1"/>
    <col min="14858" max="15105" width="9" style="1"/>
    <col min="15106" max="15107" width="4" style="1" customWidth="1"/>
    <col min="15108" max="15108" width="21.625" style="1" customWidth="1"/>
    <col min="15109" max="15109" width="15.875" style="1" bestFit="1" customWidth="1"/>
    <col min="15110" max="15110" width="17.25" style="1" bestFit="1" customWidth="1"/>
    <col min="15111" max="15111" width="16.875" style="1" bestFit="1" customWidth="1"/>
    <col min="15112" max="15112" width="17.25" style="1" bestFit="1" customWidth="1"/>
    <col min="15113" max="15113" width="52.125" style="1" bestFit="1" customWidth="1"/>
    <col min="15114" max="15361" width="9" style="1"/>
    <col min="15362" max="15363" width="4" style="1" customWidth="1"/>
    <col min="15364" max="15364" width="21.625" style="1" customWidth="1"/>
    <col min="15365" max="15365" width="15.875" style="1" bestFit="1" customWidth="1"/>
    <col min="15366" max="15366" width="17.25" style="1" bestFit="1" customWidth="1"/>
    <col min="15367" max="15367" width="16.875" style="1" bestFit="1" customWidth="1"/>
    <col min="15368" max="15368" width="17.25" style="1" bestFit="1" customWidth="1"/>
    <col min="15369" max="15369" width="52.125" style="1" bestFit="1" customWidth="1"/>
    <col min="15370" max="15617" width="9" style="1"/>
    <col min="15618" max="15619" width="4" style="1" customWidth="1"/>
    <col min="15620" max="15620" width="21.625" style="1" customWidth="1"/>
    <col min="15621" max="15621" width="15.875" style="1" bestFit="1" customWidth="1"/>
    <col min="15622" max="15622" width="17.25" style="1" bestFit="1" customWidth="1"/>
    <col min="15623" max="15623" width="16.875" style="1" bestFit="1" customWidth="1"/>
    <col min="15624" max="15624" width="17.25" style="1" bestFit="1" customWidth="1"/>
    <col min="15625" max="15625" width="52.125" style="1" bestFit="1" customWidth="1"/>
    <col min="15626" max="15873" width="9" style="1"/>
    <col min="15874" max="15875" width="4" style="1" customWidth="1"/>
    <col min="15876" max="15876" width="21.625" style="1" customWidth="1"/>
    <col min="15877" max="15877" width="15.875" style="1" bestFit="1" customWidth="1"/>
    <col min="15878" max="15878" width="17.25" style="1" bestFit="1" customWidth="1"/>
    <col min="15879" max="15879" width="16.875" style="1" bestFit="1" customWidth="1"/>
    <col min="15880" max="15880" width="17.25" style="1" bestFit="1" customWidth="1"/>
    <col min="15881" max="15881" width="52.125" style="1" bestFit="1" customWidth="1"/>
    <col min="15882" max="16129" width="9" style="1"/>
    <col min="16130" max="16131" width="4" style="1" customWidth="1"/>
    <col min="16132" max="16132" width="21.625" style="1" customWidth="1"/>
    <col min="16133" max="16133" width="15.875" style="1" bestFit="1" customWidth="1"/>
    <col min="16134" max="16134" width="17.25" style="1" bestFit="1" customWidth="1"/>
    <col min="16135" max="16135" width="16.875" style="1" bestFit="1" customWidth="1"/>
    <col min="16136" max="16136" width="17.25" style="1" bestFit="1" customWidth="1"/>
    <col min="16137" max="16137" width="52.125" style="1" bestFit="1" customWidth="1"/>
    <col min="16138" max="16384" width="9" style="1"/>
  </cols>
  <sheetData>
    <row r="1" spans="1:9" ht="39.950000000000003" customHeight="1" x14ac:dyDescent="0.3">
      <c r="A1" s="58" t="s">
        <v>64</v>
      </c>
      <c r="B1" s="59"/>
      <c r="C1" s="59"/>
      <c r="D1" s="59"/>
      <c r="E1" s="59"/>
      <c r="F1" s="59"/>
      <c r="G1" s="59"/>
      <c r="H1" s="59"/>
      <c r="I1" s="59"/>
    </row>
    <row r="2" spans="1:9" ht="39.950000000000003" customHeight="1" x14ac:dyDescent="0.3">
      <c r="A2" s="3"/>
      <c r="B2" s="2"/>
      <c r="C2" s="2"/>
      <c r="D2" s="2"/>
      <c r="E2" s="2"/>
      <c r="F2" s="2"/>
      <c r="G2" s="2"/>
      <c r="H2" s="2"/>
      <c r="I2" s="2"/>
    </row>
    <row r="3" spans="1:9" ht="39.950000000000003" customHeight="1" x14ac:dyDescent="0.3">
      <c r="A3" s="60" t="s">
        <v>16</v>
      </c>
      <c r="B3" s="61"/>
      <c r="C3" s="62"/>
      <c r="D3" s="69" t="s">
        <v>63</v>
      </c>
      <c r="E3" s="70"/>
      <c r="F3" s="70"/>
      <c r="G3" s="70"/>
      <c r="H3" s="71"/>
      <c r="I3" s="72" t="s">
        <v>5</v>
      </c>
    </row>
    <row r="4" spans="1:9" ht="39.950000000000003" customHeight="1" x14ac:dyDescent="0.3">
      <c r="A4" s="63"/>
      <c r="B4" s="64"/>
      <c r="C4" s="65"/>
      <c r="D4" s="5" t="s">
        <v>60</v>
      </c>
      <c r="E4" s="5" t="s">
        <v>42</v>
      </c>
      <c r="F4" s="5" t="s">
        <v>42</v>
      </c>
      <c r="G4" s="5" t="s">
        <v>43</v>
      </c>
      <c r="H4" s="5" t="s">
        <v>3</v>
      </c>
      <c r="I4" s="73"/>
    </row>
    <row r="5" spans="1:9" ht="39.950000000000003" customHeight="1" x14ac:dyDescent="0.3">
      <c r="A5" s="63"/>
      <c r="B5" s="64"/>
      <c r="C5" s="65"/>
      <c r="D5" s="6">
        <v>309271</v>
      </c>
      <c r="E5" s="6">
        <v>241305</v>
      </c>
      <c r="F5" s="6">
        <v>241305</v>
      </c>
      <c r="G5" s="6">
        <v>217582</v>
      </c>
      <c r="H5" s="7"/>
      <c r="I5" s="8" t="s">
        <v>32</v>
      </c>
    </row>
    <row r="6" spans="1:9" ht="39.950000000000003" customHeight="1" x14ac:dyDescent="0.3">
      <c r="A6" s="66"/>
      <c r="B6" s="67"/>
      <c r="C6" s="68"/>
      <c r="D6" s="9">
        <f>D5*45%</f>
        <v>139171.95000000001</v>
      </c>
      <c r="E6" s="9">
        <f>E5*45%</f>
        <v>108587.25</v>
      </c>
      <c r="F6" s="9">
        <f>F5*45%</f>
        <v>108587.25</v>
      </c>
      <c r="G6" s="9">
        <f>G5*45%</f>
        <v>97911.900000000009</v>
      </c>
      <c r="H6" s="38"/>
      <c r="I6" s="39" t="s">
        <v>57</v>
      </c>
    </row>
    <row r="7" spans="1:9" ht="38.1" customHeight="1" x14ac:dyDescent="0.3">
      <c r="A7" s="52" t="s">
        <v>22</v>
      </c>
      <c r="B7" s="74" t="s">
        <v>24</v>
      </c>
      <c r="C7" s="75"/>
      <c r="D7" s="10">
        <f>D6*22</f>
        <v>3061782.9000000004</v>
      </c>
      <c r="E7" s="10">
        <f t="shared" ref="E7" si="0">E6*22</f>
        <v>2388919.5</v>
      </c>
      <c r="F7" s="10">
        <f t="shared" ref="F7:G7" si="1">F6*22</f>
        <v>2388919.5</v>
      </c>
      <c r="G7" s="10">
        <f t="shared" si="1"/>
        <v>2154061.8000000003</v>
      </c>
      <c r="H7" s="11" t="s">
        <v>2</v>
      </c>
      <c r="I7" s="12" t="s">
        <v>39</v>
      </c>
    </row>
    <row r="8" spans="1:9" ht="38.1" customHeight="1" x14ac:dyDescent="0.3">
      <c r="A8" s="53"/>
      <c r="B8" s="76" t="s">
        <v>26</v>
      </c>
      <c r="C8" s="77"/>
      <c r="D8" s="13">
        <v>1</v>
      </c>
      <c r="E8" s="13">
        <v>1</v>
      </c>
      <c r="F8" s="13">
        <v>2</v>
      </c>
      <c r="G8" s="13">
        <v>2</v>
      </c>
      <c r="H8" s="14">
        <f>G8+E8+F8+D8</f>
        <v>6</v>
      </c>
      <c r="I8" s="15" t="s">
        <v>61</v>
      </c>
    </row>
    <row r="9" spans="1:9" ht="38.1" customHeight="1" x14ac:dyDescent="0.3">
      <c r="A9" s="53"/>
      <c r="B9" s="78" t="s">
        <v>27</v>
      </c>
      <c r="C9" s="79"/>
      <c r="D9" s="13">
        <f>D8*D7</f>
        <v>3061782.9000000004</v>
      </c>
      <c r="E9" s="13">
        <f>E8*E7</f>
        <v>2388919.5</v>
      </c>
      <c r="F9" s="13">
        <f>F8*F7</f>
        <v>4777839</v>
      </c>
      <c r="G9" s="13">
        <f>G8*G7</f>
        <v>4308123.6000000006</v>
      </c>
      <c r="H9" s="14">
        <f t="shared" ref="H9:H31" si="2">G9+E9+F9+D9</f>
        <v>14536665.000000002</v>
      </c>
      <c r="I9" s="16" t="s">
        <v>10</v>
      </c>
    </row>
    <row r="10" spans="1:9" ht="38.1" customHeight="1" x14ac:dyDescent="0.3">
      <c r="A10" s="53"/>
      <c r="B10" s="52" t="s">
        <v>19</v>
      </c>
      <c r="C10" s="17" t="s">
        <v>9</v>
      </c>
      <c r="D10" s="18">
        <f>((D6/8)*46*150%)*D8</f>
        <v>1200358.0687500001</v>
      </c>
      <c r="E10" s="18">
        <f t="shared" ref="E10" si="3">((E6/8)*46*150%)*E8</f>
        <v>936565.03125</v>
      </c>
      <c r="F10" s="18">
        <f t="shared" ref="F10:G10" si="4">((F6/8)*46*150%)*F8</f>
        <v>1873130.0625</v>
      </c>
      <c r="G10" s="18">
        <f t="shared" si="4"/>
        <v>1688980.2750000001</v>
      </c>
      <c r="H10" s="14">
        <f t="shared" si="2"/>
        <v>5699033.4375</v>
      </c>
      <c r="I10" s="36" t="s">
        <v>55</v>
      </c>
    </row>
    <row r="11" spans="1:9" ht="38.1" customHeight="1" x14ac:dyDescent="0.3">
      <c r="A11" s="53"/>
      <c r="B11" s="53"/>
      <c r="C11" s="17" t="s">
        <v>46</v>
      </c>
      <c r="D11" s="18"/>
      <c r="E11" s="18"/>
      <c r="F11" s="18">
        <f t="shared" ref="F11:G11" si="5">((F6/8)*60*50%)*F8</f>
        <v>814404.375</v>
      </c>
      <c r="G11" s="18">
        <f t="shared" si="5"/>
        <v>734339.25000000012</v>
      </c>
      <c r="H11" s="14">
        <f t="shared" si="2"/>
        <v>1548743.625</v>
      </c>
      <c r="I11" s="36" t="s">
        <v>56</v>
      </c>
    </row>
    <row r="12" spans="1:9" ht="38.1" customHeight="1" x14ac:dyDescent="0.3">
      <c r="A12" s="53"/>
      <c r="B12" s="53"/>
      <c r="C12" s="17" t="s">
        <v>44</v>
      </c>
      <c r="D12" s="19">
        <f>50000*D8</f>
        <v>50000</v>
      </c>
      <c r="E12" s="19">
        <f t="shared" ref="E12" si="6">50000*E8</f>
        <v>50000</v>
      </c>
      <c r="F12" s="19">
        <f t="shared" ref="F12:G12" si="7">50000*F8</f>
        <v>100000</v>
      </c>
      <c r="G12" s="19">
        <f t="shared" si="7"/>
        <v>100000</v>
      </c>
      <c r="H12" s="14">
        <f t="shared" si="2"/>
        <v>300000</v>
      </c>
      <c r="I12" s="37" t="s">
        <v>30</v>
      </c>
    </row>
    <row r="13" spans="1:9" ht="38.1" customHeight="1" x14ac:dyDescent="0.3">
      <c r="A13" s="53"/>
      <c r="B13" s="54"/>
      <c r="C13" s="17" t="s">
        <v>45</v>
      </c>
      <c r="D13" s="18">
        <f>D6*D8</f>
        <v>139171.95000000001</v>
      </c>
      <c r="E13" s="18">
        <f t="shared" ref="E13" si="8">E6*E8</f>
        <v>108587.25</v>
      </c>
      <c r="F13" s="18">
        <f t="shared" ref="F13:G13" si="9">F6*F8</f>
        <v>217174.5</v>
      </c>
      <c r="G13" s="18">
        <f t="shared" si="9"/>
        <v>195823.80000000002</v>
      </c>
      <c r="H13" s="14">
        <f t="shared" si="2"/>
        <v>660757.5</v>
      </c>
      <c r="I13" s="36" t="s">
        <v>54</v>
      </c>
    </row>
    <row r="14" spans="1:9" ht="38.1" customHeight="1" x14ac:dyDescent="0.3">
      <c r="A14" s="53"/>
      <c r="B14" s="78" t="s">
        <v>11</v>
      </c>
      <c r="C14" s="79"/>
      <c r="D14" s="20">
        <f>(D7*128%)/12*D8</f>
        <v>326590.17600000004</v>
      </c>
      <c r="E14" s="20">
        <f>(E7*128%)/12*E8</f>
        <v>254818.08</v>
      </c>
      <c r="F14" s="20">
        <f>(F7*128%)/12*F8</f>
        <v>509636.16</v>
      </c>
      <c r="G14" s="20">
        <f>(G7*128%)/12*G8</f>
        <v>459533.18400000007</v>
      </c>
      <c r="H14" s="14">
        <f t="shared" si="2"/>
        <v>1550577.6</v>
      </c>
      <c r="I14" s="15" t="s">
        <v>66</v>
      </c>
    </row>
    <row r="15" spans="1:9" ht="38.1" customHeight="1" x14ac:dyDescent="0.3">
      <c r="A15" s="53"/>
      <c r="B15" s="78" t="s">
        <v>15</v>
      </c>
      <c r="C15" s="79"/>
      <c r="D15" s="20">
        <f>SUM(D9:D14)/12</f>
        <v>398158.59122916666</v>
      </c>
      <c r="E15" s="20">
        <f>SUM(E9:E14)/12</f>
        <v>311574.15510416665</v>
      </c>
      <c r="F15" s="20">
        <f>SUM(F9:F14)/12</f>
        <v>691015.34145833331</v>
      </c>
      <c r="G15" s="20">
        <f>SUM(G9:G14)/12</f>
        <v>623900.00908333343</v>
      </c>
      <c r="H15" s="14">
        <f t="shared" si="2"/>
        <v>2024648.096875</v>
      </c>
      <c r="I15" s="15" t="s">
        <v>4</v>
      </c>
    </row>
    <row r="16" spans="1:9" ht="38.1" customHeight="1" x14ac:dyDescent="0.3">
      <c r="A16" s="54"/>
      <c r="B16" s="80" t="s">
        <v>58</v>
      </c>
      <c r="C16" s="81"/>
      <c r="D16" s="21">
        <f>SUM(D9:D15)</f>
        <v>5176061.685979167</v>
      </c>
      <c r="E16" s="21">
        <f>SUM(E9:E15)</f>
        <v>4050464.0163541669</v>
      </c>
      <c r="F16" s="21">
        <f>SUM(F9:F15)</f>
        <v>8983199.4389583338</v>
      </c>
      <c r="G16" s="21">
        <f>SUM(G9:G15)</f>
        <v>8110700.1180833345</v>
      </c>
      <c r="H16" s="14">
        <f t="shared" si="2"/>
        <v>26320425.259374999</v>
      </c>
      <c r="I16" s="22"/>
    </row>
    <row r="17" spans="1:9" ht="38.1" customHeight="1" x14ac:dyDescent="0.3">
      <c r="A17" s="57" t="s">
        <v>17</v>
      </c>
      <c r="B17" s="52" t="s">
        <v>21</v>
      </c>
      <c r="C17" s="13" t="s">
        <v>25</v>
      </c>
      <c r="D17" s="20">
        <f>SUM(D9:D14)*3.595%</f>
        <v>171765.61625626252</v>
      </c>
      <c r="E17" s="20">
        <f>SUM(E9:E14)*3.595%</f>
        <v>134413.09051193751</v>
      </c>
      <c r="F17" s="20">
        <f>SUM(F9:F14)*3.595%</f>
        <v>298104.01830512501</v>
      </c>
      <c r="G17" s="20">
        <f>SUM(G9:G14)*3.595%</f>
        <v>269150.46391855006</v>
      </c>
      <c r="H17" s="14">
        <f t="shared" si="2"/>
        <v>873433.18899187504</v>
      </c>
      <c r="I17" s="23" t="s">
        <v>33</v>
      </c>
    </row>
    <row r="18" spans="1:9" ht="38.1" customHeight="1" x14ac:dyDescent="0.3">
      <c r="A18" s="57"/>
      <c r="B18" s="53"/>
      <c r="C18" s="13" t="s">
        <v>13</v>
      </c>
      <c r="D18" s="18">
        <f>D17*13.14%</f>
        <v>22570.001976072897</v>
      </c>
      <c r="E18" s="18">
        <f t="shared" ref="E18" si="10">E17*13.14%</f>
        <v>17661.880093268592</v>
      </c>
      <c r="F18" s="18">
        <f t="shared" ref="F18:G18" si="11">F17*13.14%</f>
        <v>39170.868005293429</v>
      </c>
      <c r="G18" s="18">
        <f t="shared" si="11"/>
        <v>35366.370958897482</v>
      </c>
      <c r="H18" s="14">
        <f t="shared" si="2"/>
        <v>114769.1210335324</v>
      </c>
      <c r="I18" s="23" t="s">
        <v>34</v>
      </c>
    </row>
    <row r="19" spans="1:9" ht="38.1" customHeight="1" x14ac:dyDescent="0.3">
      <c r="A19" s="57"/>
      <c r="B19" s="53"/>
      <c r="C19" s="13" t="s">
        <v>12</v>
      </c>
      <c r="D19" s="18">
        <f>SUM(D9:D14)*4.75%</f>
        <v>226950.397000625</v>
      </c>
      <c r="E19" s="18">
        <f t="shared" ref="E19" si="12">SUM(E9:E14)*4.75%</f>
        <v>177597.26840937501</v>
      </c>
      <c r="F19" s="18">
        <f t="shared" ref="F19:G19" si="13">SUM(F9:F14)*4.75%</f>
        <v>393878.74463125004</v>
      </c>
      <c r="G19" s="18">
        <f t="shared" si="13"/>
        <v>355623.00517750008</v>
      </c>
      <c r="H19" s="14">
        <f t="shared" si="2"/>
        <v>1154049.41521875</v>
      </c>
      <c r="I19" s="23" t="s">
        <v>35</v>
      </c>
    </row>
    <row r="20" spans="1:9" ht="38.1" customHeight="1" x14ac:dyDescent="0.3">
      <c r="A20" s="57"/>
      <c r="B20" s="53"/>
      <c r="C20" s="13" t="s">
        <v>8</v>
      </c>
      <c r="D20" s="18">
        <f>SUM(D9:D14)*1.15%</f>
        <v>54945.885589625002</v>
      </c>
      <c r="E20" s="18">
        <f t="shared" ref="E20" si="14">SUM(E9:E14)*1.15%</f>
        <v>42997.233404375002</v>
      </c>
      <c r="F20" s="18">
        <f t="shared" ref="F20:G20" si="15">SUM(F9:F14)*1.15%</f>
        <v>95360.117121250005</v>
      </c>
      <c r="G20" s="18">
        <f t="shared" si="15"/>
        <v>86098.20125350001</v>
      </c>
      <c r="H20" s="14">
        <f t="shared" si="2"/>
        <v>279401.43736874999</v>
      </c>
      <c r="I20" s="23" t="s">
        <v>36</v>
      </c>
    </row>
    <row r="21" spans="1:9" ht="38.1" customHeight="1" x14ac:dyDescent="0.3">
      <c r="A21" s="57"/>
      <c r="B21" s="53"/>
      <c r="C21" s="13" t="s">
        <v>6</v>
      </c>
      <c r="D21" s="18">
        <f>SUM(D9:D14)*0.86/100</f>
        <v>41089.966614850004</v>
      </c>
      <c r="E21" s="18">
        <f t="shared" ref="E21" si="16">SUM(E9:E14)*12/1000</f>
        <v>44866.678335000004</v>
      </c>
      <c r="F21" s="18">
        <f t="shared" ref="F21:G21" si="17">SUM(F9:F14)*12/1000</f>
        <v>99506.209170000002</v>
      </c>
      <c r="G21" s="18">
        <f t="shared" si="17"/>
        <v>89841.601308000012</v>
      </c>
      <c r="H21" s="14">
        <f t="shared" si="2"/>
        <v>275304.45542785001</v>
      </c>
      <c r="I21" s="24" t="s">
        <v>37</v>
      </c>
    </row>
    <row r="22" spans="1:9" ht="38.1" customHeight="1" x14ac:dyDescent="0.3">
      <c r="A22" s="57"/>
      <c r="B22" s="53"/>
      <c r="C22" s="13" t="s">
        <v>7</v>
      </c>
      <c r="D22" s="18">
        <f>(SUM(D9:D14)+(D25))*0.6/1000</f>
        <v>2902.7418568500002</v>
      </c>
      <c r="E22" s="18">
        <f>(SUM(E9:E14)+(E25))*0.8/1000</f>
        <v>3039.1118890000002</v>
      </c>
      <c r="F22" s="18">
        <f>(SUM(F9:F14)+(F25))*0.8/1000</f>
        <v>6729.7472780000007</v>
      </c>
      <c r="G22" s="18">
        <f>(SUM(G9:G14)+(G25))*0.8/1000</f>
        <v>6085.4400872000006</v>
      </c>
      <c r="H22" s="14">
        <f t="shared" si="2"/>
        <v>18757.041111050003</v>
      </c>
      <c r="I22" s="23" t="s">
        <v>38</v>
      </c>
    </row>
    <row r="23" spans="1:9" ht="38.1" customHeight="1" x14ac:dyDescent="0.3">
      <c r="A23" s="57"/>
      <c r="B23" s="54"/>
      <c r="C23" s="25" t="s">
        <v>14</v>
      </c>
      <c r="D23" s="21">
        <f>SUM(D17:D22)</f>
        <v>520224.60929428542</v>
      </c>
      <c r="E23" s="21">
        <f>SUM(E17:E22)</f>
        <v>420575.26264295611</v>
      </c>
      <c r="F23" s="21">
        <f>SUM(F17:F22)</f>
        <v>932749.70451091859</v>
      </c>
      <c r="G23" s="21">
        <f>SUM(G17:G22)</f>
        <v>842165.08270364779</v>
      </c>
      <c r="H23" s="14">
        <f t="shared" si="2"/>
        <v>2715714.6591518079</v>
      </c>
      <c r="I23" s="15"/>
    </row>
    <row r="24" spans="1:9" ht="37.5" customHeight="1" x14ac:dyDescent="0.3">
      <c r="A24" s="57"/>
      <c r="B24" s="53" t="s">
        <v>0</v>
      </c>
      <c r="C24" s="13" t="s">
        <v>47</v>
      </c>
      <c r="D24" s="13">
        <f>60000*D8</f>
        <v>60000</v>
      </c>
      <c r="E24" s="13">
        <f t="shared" ref="E24" si="18">60000*E8</f>
        <v>60000</v>
      </c>
      <c r="F24" s="13">
        <f t="shared" ref="F24:G24" si="19">60000*F8</f>
        <v>120000</v>
      </c>
      <c r="G24" s="13">
        <f t="shared" si="19"/>
        <v>120000</v>
      </c>
      <c r="H24" s="14">
        <f t="shared" si="2"/>
        <v>360000</v>
      </c>
      <c r="I24" s="13" t="s">
        <v>48</v>
      </c>
    </row>
    <row r="25" spans="1:9" ht="38.1" customHeight="1" x14ac:dyDescent="0.3">
      <c r="A25" s="57"/>
      <c r="B25" s="54"/>
      <c r="C25" s="26" t="s">
        <v>31</v>
      </c>
      <c r="D25" s="21">
        <f>SUM(D24:D24)</f>
        <v>60000</v>
      </c>
      <c r="E25" s="21">
        <f>SUM(E24:E24)</f>
        <v>60000</v>
      </c>
      <c r="F25" s="21">
        <f>SUM(F24:F24)</f>
        <v>120000</v>
      </c>
      <c r="G25" s="21">
        <f>SUM(G24:G24)</f>
        <v>120000</v>
      </c>
      <c r="H25" s="14">
        <f t="shared" si="2"/>
        <v>360000</v>
      </c>
      <c r="I25" s="15"/>
    </row>
    <row r="26" spans="1:9" ht="38.1" customHeight="1" x14ac:dyDescent="0.3">
      <c r="A26" s="57"/>
      <c r="B26" s="55" t="s">
        <v>59</v>
      </c>
      <c r="C26" s="56"/>
      <c r="D26" s="21">
        <f>D23+D25</f>
        <v>580224.60929428542</v>
      </c>
      <c r="E26" s="21">
        <f t="shared" ref="E26" si="20">E23+E25</f>
        <v>480575.26264295611</v>
      </c>
      <c r="F26" s="21">
        <f t="shared" ref="F26:G26" si="21">F23+F25</f>
        <v>1052749.7045109186</v>
      </c>
      <c r="G26" s="21">
        <f t="shared" si="21"/>
        <v>962165.08270364779</v>
      </c>
      <c r="H26" s="14">
        <f t="shared" si="2"/>
        <v>3075714.6591518079</v>
      </c>
      <c r="I26" s="15"/>
    </row>
    <row r="27" spans="1:9" ht="38.1" customHeight="1" x14ac:dyDescent="0.3">
      <c r="A27" s="42" t="s">
        <v>52</v>
      </c>
      <c r="B27" s="42"/>
      <c r="C27" s="42"/>
      <c r="D27" s="21">
        <f>(D16+D26)*10%</f>
        <v>575628.62952734518</v>
      </c>
      <c r="E27" s="21">
        <f t="shared" ref="E27" si="22">(E16+E26)*10%</f>
        <v>453103.92789971235</v>
      </c>
      <c r="F27" s="21">
        <f t="shared" ref="F27:G27" si="23">(F16+F26)*10%</f>
        <v>1003594.9143469252</v>
      </c>
      <c r="G27" s="21">
        <f t="shared" si="23"/>
        <v>907286.52007869817</v>
      </c>
      <c r="H27" s="14">
        <f t="shared" si="2"/>
        <v>2939613.9918526812</v>
      </c>
      <c r="I27" s="15" t="s">
        <v>40</v>
      </c>
    </row>
    <row r="28" spans="1:9" ht="38.1" customHeight="1" x14ac:dyDescent="0.3">
      <c r="A28" s="42" t="s">
        <v>53</v>
      </c>
      <c r="B28" s="42"/>
      <c r="C28" s="42"/>
      <c r="D28" s="21">
        <f>(D16+D26+D27)*15%</f>
        <v>949787.23872011958</v>
      </c>
      <c r="E28" s="21">
        <f t="shared" ref="E28" si="24">(E16+E26+E27)*15%</f>
        <v>747621.48103452532</v>
      </c>
      <c r="F28" s="21">
        <f t="shared" ref="F28:G28" si="25">(F16+F26+F27)*15%</f>
        <v>1655931.6086724265</v>
      </c>
      <c r="G28" s="21">
        <f t="shared" si="25"/>
        <v>1497022.7581298519</v>
      </c>
      <c r="H28" s="14">
        <f t="shared" si="2"/>
        <v>4850363.0865569236</v>
      </c>
      <c r="I28" s="15" t="s">
        <v>41</v>
      </c>
    </row>
    <row r="29" spans="1:9" ht="38.1" customHeight="1" x14ac:dyDescent="0.3">
      <c r="A29" s="42" t="s">
        <v>49</v>
      </c>
      <c r="B29" s="42"/>
      <c r="C29" s="42"/>
      <c r="D29" s="21">
        <f>D16+D26+D27+D28</f>
        <v>7281702.1635209173</v>
      </c>
      <c r="E29" s="21">
        <f t="shared" ref="E29" si="26">E16+E26+E27+E28</f>
        <v>5731764.6879313616</v>
      </c>
      <c r="F29" s="21">
        <f t="shared" ref="F29:G29" si="27">F16+F26+F27+F28</f>
        <v>12695475.666488605</v>
      </c>
      <c r="G29" s="21">
        <f t="shared" si="27"/>
        <v>11477174.478995532</v>
      </c>
      <c r="H29" s="14">
        <f t="shared" si="2"/>
        <v>37186116.996936418</v>
      </c>
      <c r="I29" s="23" t="s">
        <v>1</v>
      </c>
    </row>
    <row r="30" spans="1:9" ht="38.1" customHeight="1" x14ac:dyDescent="0.3">
      <c r="A30" s="45" t="s">
        <v>50</v>
      </c>
      <c r="B30" s="45"/>
      <c r="C30" s="45"/>
      <c r="D30" s="20">
        <f>D29*10%</f>
        <v>728170.21635209175</v>
      </c>
      <c r="E30" s="20">
        <f t="shared" ref="E30" si="28">E29*10%</f>
        <v>573176.46879313618</v>
      </c>
      <c r="F30" s="20">
        <f t="shared" ref="F30:G30" si="29">F29*10%</f>
        <v>1269547.5666488605</v>
      </c>
      <c r="G30" s="20">
        <f t="shared" si="29"/>
        <v>1147717.4478995532</v>
      </c>
      <c r="H30" s="14">
        <f t="shared" si="2"/>
        <v>3718611.6996936416</v>
      </c>
      <c r="I30" s="23" t="s">
        <v>18</v>
      </c>
    </row>
    <row r="31" spans="1:9" ht="38.1" customHeight="1" x14ac:dyDescent="0.3">
      <c r="A31" s="42" t="s">
        <v>51</v>
      </c>
      <c r="B31" s="42"/>
      <c r="C31" s="42"/>
      <c r="D31" s="21">
        <f>D30+D29</f>
        <v>8009872.3798730094</v>
      </c>
      <c r="E31" s="21">
        <f t="shared" ref="E31" si="30">E30+E29</f>
        <v>6304941.1567244977</v>
      </c>
      <c r="F31" s="21">
        <f t="shared" ref="F31:G31" si="31">F30+F29</f>
        <v>13965023.233137466</v>
      </c>
      <c r="G31" s="21">
        <f t="shared" si="31"/>
        <v>12624891.926895086</v>
      </c>
      <c r="H31" s="14">
        <f t="shared" si="2"/>
        <v>40904728.696630061</v>
      </c>
      <c r="I31" s="23" t="s">
        <v>20</v>
      </c>
    </row>
    <row r="32" spans="1:9" ht="38.1" customHeight="1" x14ac:dyDescent="0.3">
      <c r="A32" s="46" t="s">
        <v>23</v>
      </c>
      <c r="B32" s="47"/>
      <c r="C32" s="48"/>
      <c r="D32" s="27">
        <f>D31</f>
        <v>8009872.3798730094</v>
      </c>
      <c r="E32" s="27">
        <f>E31</f>
        <v>6304941.1567244977</v>
      </c>
      <c r="F32" s="27">
        <f>F31</f>
        <v>13965023.233137466</v>
      </c>
      <c r="G32" s="27">
        <f>G31</f>
        <v>12624891.926895086</v>
      </c>
      <c r="H32" s="28">
        <f>G32+E32+F32+D32</f>
        <v>40904728.696630061</v>
      </c>
      <c r="I32" s="29"/>
    </row>
    <row r="33" spans="1:9" ht="38.1" customHeight="1" x14ac:dyDescent="0.3">
      <c r="A33" s="49" t="s">
        <v>29</v>
      </c>
      <c r="B33" s="49"/>
      <c r="C33" s="49"/>
      <c r="D33" s="30">
        <v>14</v>
      </c>
      <c r="E33" s="30">
        <v>14</v>
      </c>
      <c r="F33" s="30">
        <v>14</v>
      </c>
      <c r="G33" s="30">
        <v>14</v>
      </c>
      <c r="H33" s="31">
        <v>14</v>
      </c>
      <c r="I33" s="22"/>
    </row>
    <row r="34" spans="1:9" ht="38.1" customHeight="1" x14ac:dyDescent="0.3">
      <c r="A34" s="42" t="s">
        <v>28</v>
      </c>
      <c r="B34" s="42"/>
      <c r="C34" s="42"/>
      <c r="D34" s="32">
        <f>D33*D32</f>
        <v>112138213.31822214</v>
      </c>
      <c r="E34" s="32">
        <f>E33*E32</f>
        <v>88269176.194142967</v>
      </c>
      <c r="F34" s="32">
        <f>F33*F32</f>
        <v>195510325.26392454</v>
      </c>
      <c r="G34" s="32">
        <f>G33*G32</f>
        <v>176748486.97653121</v>
      </c>
      <c r="H34" s="33">
        <f>ROUNDDOWN(H32*H33,-6)</f>
        <v>572000000</v>
      </c>
      <c r="I34" s="41" t="s">
        <v>65</v>
      </c>
    </row>
    <row r="35" spans="1:9" ht="38.1" customHeight="1" x14ac:dyDescent="0.4">
      <c r="A35" s="34"/>
      <c r="B35" s="34"/>
      <c r="C35" s="50" t="s">
        <v>62</v>
      </c>
      <c r="D35" s="50"/>
      <c r="E35" s="50"/>
      <c r="F35" s="50"/>
      <c r="G35" s="34"/>
      <c r="H35" s="34"/>
      <c r="I35" s="43"/>
    </row>
    <row r="36" spans="1:9" ht="33.75" customHeight="1" x14ac:dyDescent="0.4">
      <c r="A36" s="34"/>
      <c r="B36" s="34"/>
      <c r="C36" s="51"/>
      <c r="D36" s="51"/>
      <c r="E36" s="51"/>
      <c r="F36" s="51"/>
      <c r="G36" s="35"/>
      <c r="H36" s="34"/>
      <c r="I36" s="44"/>
    </row>
    <row r="37" spans="1:9" x14ac:dyDescent="0.3">
      <c r="G37" s="4"/>
    </row>
    <row r="40" spans="1:9" x14ac:dyDescent="0.3">
      <c r="D40" s="40"/>
      <c r="E40" s="40"/>
      <c r="F40" s="40"/>
      <c r="G40" s="40"/>
    </row>
  </sheetData>
  <mergeCells count="26">
    <mergeCell ref="A1:I1"/>
    <mergeCell ref="A3:C6"/>
    <mergeCell ref="D3:H3"/>
    <mergeCell ref="I3:I4"/>
    <mergeCell ref="A7:A16"/>
    <mergeCell ref="B7:C7"/>
    <mergeCell ref="B8:C8"/>
    <mergeCell ref="B9:C9"/>
    <mergeCell ref="B10:B13"/>
    <mergeCell ref="B14:C14"/>
    <mergeCell ref="B15:C15"/>
    <mergeCell ref="B16:C16"/>
    <mergeCell ref="B17:B23"/>
    <mergeCell ref="B24:B25"/>
    <mergeCell ref="B26:C26"/>
    <mergeCell ref="A17:A26"/>
    <mergeCell ref="A27:C27"/>
    <mergeCell ref="A28:C28"/>
    <mergeCell ref="A34:C34"/>
    <mergeCell ref="I35:I36"/>
    <mergeCell ref="A29:C29"/>
    <mergeCell ref="A30:C30"/>
    <mergeCell ref="A31:C31"/>
    <mergeCell ref="A32:C32"/>
    <mergeCell ref="A33:C33"/>
    <mergeCell ref="C35:F36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산출내역서 6인</vt:lpstr>
      <vt:lpstr>'산출내역서 6인'!Print_Area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DONGWOOENG</dc:creator>
  <cp:lastModifiedBy>윤우 정</cp:lastModifiedBy>
  <cp:revision>3</cp:revision>
  <cp:lastPrinted>2026-06-22T04:57:44Z</cp:lastPrinted>
  <dcterms:created xsi:type="dcterms:W3CDTF">2020-10-27T08:12:39Z</dcterms:created>
  <dcterms:modified xsi:type="dcterms:W3CDTF">2026-10-20T04:29:02Z</dcterms:modified>
  <cp:version>1200.0100.01</cp:version>
</cp:coreProperties>
</file>